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always" codeName="ThisWorkbook" defaultThemeVersion="166925"/>
  <mc:AlternateContent xmlns:mc="http://schemas.openxmlformats.org/markup-compatibility/2006">
    <mc:Choice Requires="x15">
      <x15ac:absPath xmlns:x15ac="http://schemas.microsoft.com/office/spreadsheetml/2010/11/ac" url="\\10.1.101.21\04成長プロジェクト推進部\新商品・サービス開発支援課\(36)省力化投資支援事業費補助金\様式　等\"/>
    </mc:Choice>
  </mc:AlternateContent>
  <xr:revisionPtr revIDLastSave="0" documentId="13_ncr:1_{589211EA-2B2B-4600-B955-D3A3AACEDC4E}" xr6:coauthVersionLast="47" xr6:coauthVersionMax="47" xr10:uidLastSave="{00000000-0000-0000-0000-000000000000}"/>
  <bookViews>
    <workbookView xWindow="-28920" yWindow="-3105" windowWidth="29040" windowHeight="15720" tabRatio="912" firstSheet="4" activeTab="8" xr2:uid="{BA1F9898-EC56-4AD4-8702-6BBEC346C315}"/>
  </bookViews>
  <sheets>
    <sheet name="実績報告(様式３)" sheetId="24" r:id="rId1"/>
    <sheet name="実施内容（様式3-2）" sheetId="25" r:id="rId2"/>
    <sheet name="経費一覧（様式3-3）" sheetId="35" r:id="rId3"/>
    <sheet name="賃上げ実施（様式3-4） " sheetId="36" r:id="rId4"/>
    <sheet name="賃上げ前(1か月目)(様式3-5)" sheetId="31" r:id="rId5"/>
    <sheet name="賃上げ後(1か月目)(様式3-6)" sheetId="38" r:id="rId6"/>
    <sheet name="賃上げ前(２か月目)(様式3-７) " sheetId="39" r:id="rId7"/>
    <sheet name="賃上げ後(2か月目)(様式3-8) " sheetId="40" r:id="rId8"/>
    <sheet name="表明書（別紙）" sheetId="29" r:id="rId9"/>
    <sheet name="取得財産管理台帳" sheetId="41" r:id="rId10"/>
    <sheet name="チェックリスト (実績)" sheetId="27" r:id="rId11"/>
    <sheet name="請求（様式５）" sheetId="28" r:id="rId12"/>
    <sheet name="出力リスト" sheetId="13" r:id="rId13"/>
  </sheets>
  <externalReferences>
    <externalReference r:id="rId14"/>
  </externalReferences>
  <definedNames>
    <definedName name="_xlnm._FilterDatabase" localSheetId="2" hidden="1">'経費一覧（様式3-3）'!$A$3:$H$171</definedName>
    <definedName name="_xlnm._FilterDatabase" localSheetId="5" hidden="1">'賃上げ後(1か月目)(様式3-6)'!$B$5:$S$5</definedName>
    <definedName name="_xlnm._FilterDatabase" localSheetId="7" hidden="1">'賃上げ後(2か月目)(様式3-8) '!$B$5:$S$5</definedName>
    <definedName name="_xlnm._FilterDatabase" localSheetId="4" hidden="1">'賃上げ前(1か月目)(様式3-5)'!$B$5:$S$5</definedName>
    <definedName name="_xlnm._FilterDatabase" localSheetId="6" hidden="1">'賃上げ前(２か月目)(様式3-７) '!$B$5:$S$5</definedName>
    <definedName name="A農業・林業" localSheetId="9">#REF!</definedName>
    <definedName name="A農業・林業" localSheetId="11">#REF!</definedName>
    <definedName name="A農業・林業">#REF!</definedName>
    <definedName name="B漁業" localSheetId="9">#REF!</definedName>
    <definedName name="B漁業" localSheetId="11">#REF!</definedName>
    <definedName name="B漁業">#REF!</definedName>
    <definedName name="C鉱業・採石業・砂利採取業" localSheetId="9">#REF!</definedName>
    <definedName name="C鉱業・採石業・砂利採取業" localSheetId="11">#REF!</definedName>
    <definedName name="C鉱業・採石業・砂利採取業">#REF!</definedName>
    <definedName name="D建設業" localSheetId="9">#REF!</definedName>
    <definedName name="D建設業" localSheetId="11">#REF!</definedName>
    <definedName name="D建設業">#REF!</definedName>
    <definedName name="E製造業" localSheetId="9">#REF!</definedName>
    <definedName name="E製造業" localSheetId="11">#REF!</definedName>
    <definedName name="E製造業">#REF!</definedName>
    <definedName name="F電気・ガス・熱供給・水道業" localSheetId="9">#REF!</definedName>
    <definedName name="F電気・ガス・熱供給・水道業" localSheetId="11">#REF!</definedName>
    <definedName name="F電気・ガス・熱供給・水道業">#REF!</definedName>
    <definedName name="G情報通信業" localSheetId="9">#REF!</definedName>
    <definedName name="G情報通信業" localSheetId="11">#REF!</definedName>
    <definedName name="G情報通信業">#REF!</definedName>
    <definedName name="H運輸業・郵便業" localSheetId="9">#REF!</definedName>
    <definedName name="H運輸業・郵便業" localSheetId="11">#REF!</definedName>
    <definedName name="H運輸業・郵便業">#REF!</definedName>
    <definedName name="I卸売業・小売業" localSheetId="9">#REF!</definedName>
    <definedName name="I卸売業・小売業" localSheetId="11">#REF!</definedName>
    <definedName name="I卸売業・小売業">#REF!</definedName>
    <definedName name="J金融業・保険業" localSheetId="9">#REF!</definedName>
    <definedName name="J金融業・保険業" localSheetId="11">#REF!</definedName>
    <definedName name="J金融業・保険業">#REF!</definedName>
    <definedName name="K不動産業・物品賃貸業" localSheetId="9">#REF!</definedName>
    <definedName name="K不動産業・物品賃貸業" localSheetId="11">#REF!</definedName>
    <definedName name="K不動産業・物品賃貸業">#REF!</definedName>
    <definedName name="L学術研究・専門・技術サービス業" localSheetId="9">#REF!</definedName>
    <definedName name="L学術研究・専門・技術サービス業" localSheetId="11">#REF!</definedName>
    <definedName name="L学術研究・専門・技術サービス業">#REF!</definedName>
    <definedName name="M宿泊業・飲食サービス業" localSheetId="9">#REF!</definedName>
    <definedName name="M宿泊業・飲食サービス業" localSheetId="11">#REF!</definedName>
    <definedName name="M宿泊業・飲食サービス業">#REF!</definedName>
    <definedName name="N生活関連サービス業・娯楽業" localSheetId="9">#REF!</definedName>
    <definedName name="N生活関連サービス業・娯楽業" localSheetId="11">#REF!</definedName>
    <definedName name="N生活関連サービス業・娯楽業">#REF!</definedName>
    <definedName name="O教育・学習支援業" localSheetId="9">#REF!</definedName>
    <definedName name="O教育・学習支援業" localSheetId="11">#REF!</definedName>
    <definedName name="O教育・学習支援業">#REF!</definedName>
    <definedName name="_xlnm.Print_Area" localSheetId="10">'チェックリスト (実績)'!$A$1:$AE$12</definedName>
    <definedName name="_xlnm.Print_Area" localSheetId="2">'経費一覧（様式3-3）'!$A$2:$T$176</definedName>
    <definedName name="_xlnm.Print_Area" localSheetId="1">'実施内容（様式3-2）'!$A$1:$B$69</definedName>
    <definedName name="_xlnm.Print_Area" localSheetId="0">'実績報告(様式３)'!$A$1:$O$53</definedName>
    <definedName name="_xlnm.Print_Area" localSheetId="12">出力リスト!$B$2:$BH$4</definedName>
    <definedName name="_xlnm.Print_Area" localSheetId="11">'請求（様式５）'!$A$1:$L$41</definedName>
    <definedName name="_xlnm.Print_Area" localSheetId="5">'賃上げ後(1か月目)(様式3-6)'!$B$1:$T$1006</definedName>
    <definedName name="_xlnm.Print_Area" localSheetId="7">'賃上げ後(2か月目)(様式3-8) '!$B$1:$T$1006</definedName>
    <definedName name="_xlnm.Print_Area" localSheetId="3">'賃上げ実施（様式3-4） '!$B$1:$V$26</definedName>
    <definedName name="_xlnm.Print_Area" localSheetId="4">'賃上げ前(1か月目)(様式3-5)'!$B$1:$T$1006</definedName>
    <definedName name="_xlnm.Print_Area" localSheetId="6">'賃上げ前(２か月目)(様式3-７) '!$B$1:$T$1006</definedName>
    <definedName name="_xlnm.Print_Area" localSheetId="8">'表明書（別紙）'!$A$1:$L$33</definedName>
    <definedName name="P医療・福祉" localSheetId="9">#REF!</definedName>
    <definedName name="P医療・福祉" localSheetId="11">#REF!</definedName>
    <definedName name="P医療・福祉">#REF!</definedName>
    <definedName name="Q複合サービス事業" localSheetId="9">#REF!</definedName>
    <definedName name="Q複合サービス事業" localSheetId="11">#REF!</definedName>
    <definedName name="Q複合サービス事業">#REF!</definedName>
    <definedName name="Rサービス業※他に分類されないもの" localSheetId="9">#REF!</definedName>
    <definedName name="Rサービス業※他に分類されないもの" localSheetId="11">#REF!</definedName>
    <definedName name="Rサービス業※他に分類されないもの">#REF!</definedName>
    <definedName name="S公務※他に分類されるものを除く" localSheetId="9">#REF!</definedName>
    <definedName name="S公務※他に分類されるものを除く" localSheetId="11">#REF!</definedName>
    <definedName name="S公務※他に分類されるものを除く">#REF!</definedName>
    <definedName name="サービス" localSheetId="9">#REF!</definedName>
    <definedName name="サービス" localSheetId="11">#REF!</definedName>
    <definedName name="サービス">#REF!</definedName>
    <definedName name="医療福祉" localSheetId="9">#REF!</definedName>
    <definedName name="医療福祉" localSheetId="11">#REF!</definedName>
    <definedName name="医療福祉">#REF!</definedName>
    <definedName name="運輸〒" localSheetId="9">#REF!</definedName>
    <definedName name="運輸〒" localSheetId="11">#REF!</definedName>
    <definedName name="運輸〒">#REF!</definedName>
    <definedName name="運輸郵便" localSheetId="9">#REF!</definedName>
    <definedName name="運輸郵便" localSheetId="11">#REF!</definedName>
    <definedName name="運輸郵便">#REF!</definedName>
    <definedName name="卸売小売" localSheetId="9">#REF!</definedName>
    <definedName name="卸売小売" localSheetId="11">#REF!</definedName>
    <definedName name="卸売小売">#REF!</definedName>
    <definedName name="学術専門技術" localSheetId="9">#REF!</definedName>
    <definedName name="学術専門技術" localSheetId="11">#REF!</definedName>
    <definedName name="学術専門技術">#REF!</definedName>
    <definedName name="漁業" localSheetId="9">#REF!</definedName>
    <definedName name="漁業" localSheetId="11">#REF!</definedName>
    <definedName name="漁業">#REF!</definedName>
    <definedName name="教育学習" localSheetId="9">#REF!</definedName>
    <definedName name="教育学習" localSheetId="11">#REF!</definedName>
    <definedName name="教育学習">#REF!</definedName>
    <definedName name="金融保険" localSheetId="9">#REF!</definedName>
    <definedName name="金融保険" localSheetId="11">#REF!</definedName>
    <definedName name="金融保険">#REF!</definedName>
    <definedName name="月" localSheetId="3">#REF!</definedName>
    <definedName name="月">[1]リスト!$C$3:$C$14</definedName>
    <definedName name="建設業" localSheetId="9">#REF!</definedName>
    <definedName name="建設業" localSheetId="11">#REF!</definedName>
    <definedName name="建設業">#REF!</definedName>
    <definedName name="公務" localSheetId="9">#REF!</definedName>
    <definedName name="公務" localSheetId="11">#REF!</definedName>
    <definedName name="公務">#REF!</definedName>
    <definedName name="鉱業" localSheetId="9">#REF!</definedName>
    <definedName name="鉱業" localSheetId="11">#REF!</definedName>
    <definedName name="鉱業">#REF!</definedName>
    <definedName name="宿泊飲食" localSheetId="9">#REF!</definedName>
    <definedName name="宿泊飲食" localSheetId="11">#REF!</definedName>
    <definedName name="宿泊飲食">#REF!</definedName>
    <definedName name="情報通信" localSheetId="9">#REF!</definedName>
    <definedName name="情報通信" localSheetId="11">#REF!</definedName>
    <definedName name="情報通信">#REF!</definedName>
    <definedName name="生活関連" localSheetId="9">#REF!</definedName>
    <definedName name="生活関連" localSheetId="11">#REF!</definedName>
    <definedName name="生活関連">#REF!</definedName>
    <definedName name="製造業" localSheetId="9">#REF!</definedName>
    <definedName name="製造業" localSheetId="11">#REF!</definedName>
    <definedName name="製造業">#REF!</definedName>
    <definedName name="電気ガス水道熱" localSheetId="9">#REF!</definedName>
    <definedName name="電気ガス水道熱" localSheetId="11">#REF!</definedName>
    <definedName name="電気ガス水道熱">#REF!</definedName>
    <definedName name="農業林業" localSheetId="9">#REF!</definedName>
    <definedName name="農業林業" localSheetId="11">#REF!</definedName>
    <definedName name="農業林業">#REF!</definedName>
    <definedName name="不動産" localSheetId="9">#REF!</definedName>
    <definedName name="不動産" localSheetId="11">#REF!</definedName>
    <definedName name="不動産">#REF!</definedName>
    <definedName name="複合サービス" localSheetId="9">#REF!</definedName>
    <definedName name="複合サービス" localSheetId="11">#REF!</definedName>
    <definedName name="複合サービス">#REF!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29" l="1"/>
  <c r="H15" i="28" l="1"/>
  <c r="E15" i="28"/>
  <c r="E13" i="28"/>
  <c r="E11" i="28"/>
  <c r="C4" i="41" l="1"/>
  <c r="C3" i="41"/>
  <c r="F30" i="24"/>
  <c r="D30" i="24"/>
  <c r="B30" i="24"/>
  <c r="R11" i="36"/>
  <c r="R4" i="35"/>
  <c r="H176" i="35"/>
  <c r="D30" i="28" s="1"/>
  <c r="D907" i="31"/>
  <c r="M11" i="36"/>
  <c r="H6" i="40"/>
  <c r="H6" i="38"/>
  <c r="BD4" i="13"/>
  <c r="AT4" i="13"/>
  <c r="AS4" i="13"/>
  <c r="C11" i="36"/>
  <c r="J6" i="31"/>
  <c r="H26" i="35" l="1"/>
  <c r="A18" i="28"/>
  <c r="D2" i="35"/>
  <c r="A20" i="24"/>
  <c r="D2" i="24"/>
  <c r="J5" i="28"/>
  <c r="B5" i="28" s="1"/>
  <c r="A13" i="27"/>
  <c r="O1" i="27" s="1"/>
  <c r="K8" i="36"/>
  <c r="U5" i="40"/>
  <c r="U3" i="40"/>
  <c r="U5" i="39"/>
  <c r="U3" i="39"/>
  <c r="U5" i="38"/>
  <c r="U3" i="38"/>
  <c r="H5" i="35"/>
  <c r="Q5" i="35" s="1"/>
  <c r="R5" i="35"/>
  <c r="H6" i="35"/>
  <c r="Q6" i="35" s="1"/>
  <c r="R6" i="35"/>
  <c r="U5" i="31"/>
  <c r="U3" i="31"/>
  <c r="S6" i="35" l="1"/>
  <c r="S5" i="35"/>
  <c r="R155" i="35"/>
  <c r="R156" i="35"/>
  <c r="R157" i="35"/>
  <c r="R158" i="35"/>
  <c r="R159" i="35"/>
  <c r="R160" i="35"/>
  <c r="R161" i="35"/>
  <c r="R162" i="35"/>
  <c r="R163" i="35"/>
  <c r="R164" i="35"/>
  <c r="R165" i="35"/>
  <c r="R166" i="35"/>
  <c r="R167" i="35"/>
  <c r="R168" i="35"/>
  <c r="R169" i="35"/>
  <c r="R170" i="35"/>
  <c r="H156" i="35"/>
  <c r="Q156" i="35" s="1"/>
  <c r="H153" i="35"/>
  <c r="H154" i="35"/>
  <c r="H155" i="35"/>
  <c r="Q155" i="35" s="1"/>
  <c r="H157" i="35"/>
  <c r="Q157" i="35" s="1"/>
  <c r="H158" i="35"/>
  <c r="Q158" i="35" s="1"/>
  <c r="H159" i="35"/>
  <c r="Q159" i="35" s="1"/>
  <c r="H160" i="35"/>
  <c r="Q160" i="35" s="1"/>
  <c r="H161" i="35"/>
  <c r="Q161" i="35" s="1"/>
  <c r="H162" i="35"/>
  <c r="Q162" i="35" s="1"/>
  <c r="H163" i="35"/>
  <c r="Q163" i="35" s="1"/>
  <c r="H164" i="35"/>
  <c r="Q164" i="35" s="1"/>
  <c r="H165" i="35"/>
  <c r="Q165" i="35" s="1"/>
  <c r="H166" i="35"/>
  <c r="Q166" i="35" s="1"/>
  <c r="H167" i="35"/>
  <c r="Q167" i="35" s="1"/>
  <c r="H168" i="35"/>
  <c r="Q168" i="35" s="1"/>
  <c r="H169" i="35"/>
  <c r="Q169" i="35" s="1"/>
  <c r="H170" i="35"/>
  <c r="Q170" i="35" s="1"/>
  <c r="H132" i="35"/>
  <c r="R134" i="35"/>
  <c r="R135" i="35"/>
  <c r="R136" i="35"/>
  <c r="R137" i="35"/>
  <c r="R138" i="35"/>
  <c r="R139" i="35"/>
  <c r="R140" i="35"/>
  <c r="R141" i="35"/>
  <c r="R142" i="35"/>
  <c r="R143" i="35"/>
  <c r="R144" i="35"/>
  <c r="R145" i="35"/>
  <c r="R146" i="35"/>
  <c r="R147" i="35"/>
  <c r="R148" i="35"/>
  <c r="R149" i="35"/>
  <c r="H133" i="35"/>
  <c r="H134" i="35"/>
  <c r="Q134" i="35" s="1"/>
  <c r="H135" i="35"/>
  <c r="Q135" i="35" s="1"/>
  <c r="H136" i="35"/>
  <c r="Q136" i="35" s="1"/>
  <c r="H137" i="35"/>
  <c r="Q137" i="35" s="1"/>
  <c r="H138" i="35"/>
  <c r="Q138" i="35" s="1"/>
  <c r="H139" i="35"/>
  <c r="Q139" i="35" s="1"/>
  <c r="H140" i="35"/>
  <c r="Q140" i="35" s="1"/>
  <c r="H141" i="35"/>
  <c r="Q141" i="35" s="1"/>
  <c r="H142" i="35"/>
  <c r="Q142" i="35" s="1"/>
  <c r="H143" i="35"/>
  <c r="Q143" i="35" s="1"/>
  <c r="H144" i="35"/>
  <c r="Q144" i="35" s="1"/>
  <c r="H145" i="35"/>
  <c r="Q145" i="35" s="1"/>
  <c r="H146" i="35"/>
  <c r="Q146" i="35" s="1"/>
  <c r="H147" i="35"/>
  <c r="Q147" i="35" s="1"/>
  <c r="H148" i="35"/>
  <c r="Q148" i="35" s="1"/>
  <c r="H149" i="35"/>
  <c r="Q149" i="35" s="1"/>
  <c r="R113" i="35"/>
  <c r="R114" i="35"/>
  <c r="R115" i="35"/>
  <c r="R116" i="35"/>
  <c r="R117" i="35"/>
  <c r="R118" i="35"/>
  <c r="R119" i="35"/>
  <c r="R120" i="35"/>
  <c r="R121" i="35"/>
  <c r="R122" i="35"/>
  <c r="R123" i="35"/>
  <c r="R124" i="35"/>
  <c r="R125" i="35"/>
  <c r="R126" i="35"/>
  <c r="R127" i="35"/>
  <c r="R128" i="35"/>
  <c r="H113" i="35"/>
  <c r="Q113" i="35" s="1"/>
  <c r="H114" i="35"/>
  <c r="Q114" i="35" s="1"/>
  <c r="H115" i="35"/>
  <c r="Q115" i="35" s="1"/>
  <c r="H116" i="35"/>
  <c r="Q116" i="35" s="1"/>
  <c r="H117" i="35"/>
  <c r="Q117" i="35" s="1"/>
  <c r="S117" i="35" s="1"/>
  <c r="H118" i="35"/>
  <c r="Q118" i="35" s="1"/>
  <c r="S118" i="35" s="1"/>
  <c r="H119" i="35"/>
  <c r="Q119" i="35" s="1"/>
  <c r="S119" i="35" s="1"/>
  <c r="H120" i="35"/>
  <c r="Q120" i="35" s="1"/>
  <c r="H121" i="35"/>
  <c r="Q121" i="35" s="1"/>
  <c r="S121" i="35" s="1"/>
  <c r="H122" i="35"/>
  <c r="Q122" i="35" s="1"/>
  <c r="H123" i="35"/>
  <c r="Q123" i="35" s="1"/>
  <c r="S123" i="35" s="1"/>
  <c r="H124" i="35"/>
  <c r="Q124" i="35" s="1"/>
  <c r="H125" i="35"/>
  <c r="Q125" i="35" s="1"/>
  <c r="H126" i="35"/>
  <c r="Q126" i="35" s="1"/>
  <c r="H127" i="35"/>
  <c r="Q127" i="35" s="1"/>
  <c r="H128" i="35"/>
  <c r="Q128" i="35" s="1"/>
  <c r="R107" i="35"/>
  <c r="R92" i="35"/>
  <c r="R93" i="35"/>
  <c r="R94" i="35"/>
  <c r="R95" i="35"/>
  <c r="R96" i="35"/>
  <c r="R97" i="35"/>
  <c r="R98" i="35"/>
  <c r="R99" i="35"/>
  <c r="R100" i="35"/>
  <c r="R101" i="35"/>
  <c r="R102" i="35"/>
  <c r="R103" i="35"/>
  <c r="R104" i="35"/>
  <c r="R105" i="35"/>
  <c r="R106" i="35"/>
  <c r="H90" i="35"/>
  <c r="H91" i="35"/>
  <c r="H92" i="35"/>
  <c r="Q92" i="35" s="1"/>
  <c r="H93" i="35"/>
  <c r="Q93" i="35" s="1"/>
  <c r="H94" i="35"/>
  <c r="Q94" i="35" s="1"/>
  <c r="H95" i="35"/>
  <c r="Q95" i="35" s="1"/>
  <c r="H96" i="35"/>
  <c r="Q96" i="35" s="1"/>
  <c r="H97" i="35"/>
  <c r="Q97" i="35" s="1"/>
  <c r="H98" i="35"/>
  <c r="Q98" i="35" s="1"/>
  <c r="H99" i="35"/>
  <c r="Q99" i="35" s="1"/>
  <c r="H100" i="35"/>
  <c r="Q100" i="35" s="1"/>
  <c r="H101" i="35"/>
  <c r="Q101" i="35" s="1"/>
  <c r="H102" i="35"/>
  <c r="Q102" i="35" s="1"/>
  <c r="H103" i="35"/>
  <c r="Q103" i="35" s="1"/>
  <c r="H104" i="35"/>
  <c r="Q104" i="35" s="1"/>
  <c r="H105" i="35"/>
  <c r="Q105" i="35" s="1"/>
  <c r="H106" i="35"/>
  <c r="Q106" i="35" s="1"/>
  <c r="H107" i="35"/>
  <c r="Q107" i="35" s="1"/>
  <c r="R71" i="35"/>
  <c r="R72" i="35"/>
  <c r="R73" i="35"/>
  <c r="R74" i="35"/>
  <c r="R75" i="35"/>
  <c r="R76" i="35"/>
  <c r="R77" i="35"/>
  <c r="R78" i="35"/>
  <c r="R79" i="35"/>
  <c r="R80" i="35"/>
  <c r="R81" i="35"/>
  <c r="R82" i="35"/>
  <c r="R83" i="35"/>
  <c r="R84" i="35"/>
  <c r="R85" i="35"/>
  <c r="R86" i="35"/>
  <c r="H71" i="35"/>
  <c r="Q71" i="35" s="1"/>
  <c r="S71" i="35" s="1"/>
  <c r="H72" i="35"/>
  <c r="Q72" i="35" s="1"/>
  <c r="S72" i="35" s="1"/>
  <c r="H73" i="35"/>
  <c r="Q73" i="35" s="1"/>
  <c r="H74" i="35"/>
  <c r="Q74" i="35" s="1"/>
  <c r="H75" i="35"/>
  <c r="Q75" i="35" s="1"/>
  <c r="S75" i="35" s="1"/>
  <c r="H76" i="35"/>
  <c r="Q76" i="35" s="1"/>
  <c r="H77" i="35"/>
  <c r="Q77" i="35" s="1"/>
  <c r="H78" i="35"/>
  <c r="Q78" i="35" s="1"/>
  <c r="H79" i="35"/>
  <c r="Q79" i="35" s="1"/>
  <c r="H80" i="35"/>
  <c r="Q80" i="35" s="1"/>
  <c r="H81" i="35"/>
  <c r="Q81" i="35" s="1"/>
  <c r="S81" i="35" s="1"/>
  <c r="H82" i="35"/>
  <c r="Q82" i="35" s="1"/>
  <c r="H83" i="35"/>
  <c r="Q83" i="35" s="1"/>
  <c r="H84" i="35"/>
  <c r="Q84" i="35" s="1"/>
  <c r="H85" i="35"/>
  <c r="Q85" i="35" s="1"/>
  <c r="S85" i="35" s="1"/>
  <c r="H86" i="35"/>
  <c r="Q86" i="35" s="1"/>
  <c r="R50" i="35"/>
  <c r="R51" i="35"/>
  <c r="R52" i="35"/>
  <c r="R53" i="35"/>
  <c r="R54" i="35"/>
  <c r="R55" i="35"/>
  <c r="R56" i="35"/>
  <c r="R57" i="35"/>
  <c r="R58" i="35"/>
  <c r="R59" i="35"/>
  <c r="R60" i="35"/>
  <c r="R61" i="35"/>
  <c r="R62" i="35"/>
  <c r="R63" i="35"/>
  <c r="R64" i="35"/>
  <c r="R65" i="35"/>
  <c r="H49" i="35"/>
  <c r="H50" i="35"/>
  <c r="Q50" i="35" s="1"/>
  <c r="H51" i="35"/>
  <c r="Q51" i="35" s="1"/>
  <c r="H52" i="35"/>
  <c r="Q52" i="35" s="1"/>
  <c r="H53" i="35"/>
  <c r="Q53" i="35" s="1"/>
  <c r="H54" i="35"/>
  <c r="Q54" i="35" s="1"/>
  <c r="H55" i="35"/>
  <c r="Q55" i="35" s="1"/>
  <c r="H56" i="35"/>
  <c r="Q56" i="35" s="1"/>
  <c r="H57" i="35"/>
  <c r="Q57" i="35" s="1"/>
  <c r="H58" i="35"/>
  <c r="Q58" i="35" s="1"/>
  <c r="H59" i="35"/>
  <c r="Q59" i="35" s="1"/>
  <c r="H60" i="35"/>
  <c r="Q60" i="35" s="1"/>
  <c r="H61" i="35"/>
  <c r="Q61" i="35" s="1"/>
  <c r="H62" i="35"/>
  <c r="Q62" i="35" s="1"/>
  <c r="H63" i="35"/>
  <c r="Q63" i="35" s="1"/>
  <c r="H64" i="35"/>
  <c r="Q64" i="35" s="1"/>
  <c r="H65" i="35"/>
  <c r="Q65" i="35" s="1"/>
  <c r="H67" i="35"/>
  <c r="H68" i="35"/>
  <c r="H69" i="35"/>
  <c r="H70" i="35"/>
  <c r="H88" i="35"/>
  <c r="H89" i="35"/>
  <c r="H109" i="35"/>
  <c r="H110" i="35"/>
  <c r="H111" i="35"/>
  <c r="H112" i="35"/>
  <c r="R29" i="35"/>
  <c r="R30" i="35"/>
  <c r="R31" i="35"/>
  <c r="R32" i="35"/>
  <c r="R33" i="35"/>
  <c r="R34" i="35"/>
  <c r="R35" i="35"/>
  <c r="R36" i="35"/>
  <c r="R37" i="35"/>
  <c r="R38" i="35"/>
  <c r="R39" i="35"/>
  <c r="R40" i="35"/>
  <c r="R41" i="35"/>
  <c r="R42" i="35"/>
  <c r="R43" i="35"/>
  <c r="R44" i="35"/>
  <c r="H29" i="35"/>
  <c r="Q29" i="35" s="1"/>
  <c r="H30" i="35"/>
  <c r="Q30" i="35" s="1"/>
  <c r="H31" i="35"/>
  <c r="Q31" i="35" s="1"/>
  <c r="H32" i="35"/>
  <c r="Q32" i="35" s="1"/>
  <c r="H33" i="35"/>
  <c r="Q33" i="35" s="1"/>
  <c r="H34" i="35"/>
  <c r="Q34" i="35" s="1"/>
  <c r="H35" i="35"/>
  <c r="Q35" i="35" s="1"/>
  <c r="H36" i="35"/>
  <c r="Q36" i="35" s="1"/>
  <c r="S37" i="35" s="1"/>
  <c r="H37" i="35"/>
  <c r="Q37" i="35" s="1"/>
  <c r="S38" i="35" s="1"/>
  <c r="H38" i="35"/>
  <c r="Q38" i="35" s="1"/>
  <c r="H39" i="35"/>
  <c r="Q39" i="35" s="1"/>
  <c r="S40" i="35" s="1"/>
  <c r="H40" i="35"/>
  <c r="Q40" i="35" s="1"/>
  <c r="H41" i="35"/>
  <c r="Q41" i="35" s="1"/>
  <c r="H42" i="35"/>
  <c r="Q42" i="35" s="1"/>
  <c r="S43" i="35" s="1"/>
  <c r="H43" i="35"/>
  <c r="Q43" i="35" s="1"/>
  <c r="H44" i="35"/>
  <c r="Q44" i="35" s="1"/>
  <c r="R7" i="35"/>
  <c r="R8" i="35"/>
  <c r="R9" i="35"/>
  <c r="R10" i="35"/>
  <c r="R11" i="35"/>
  <c r="R12" i="35"/>
  <c r="R13" i="35"/>
  <c r="R14" i="35"/>
  <c r="R15" i="35"/>
  <c r="R16" i="35"/>
  <c r="R17" i="35"/>
  <c r="R18" i="35"/>
  <c r="R19" i="35"/>
  <c r="R20" i="35"/>
  <c r="R21" i="35"/>
  <c r="R22" i="35"/>
  <c r="R23" i="35"/>
  <c r="H17" i="35"/>
  <c r="Q17" i="35" s="1"/>
  <c r="H18" i="35"/>
  <c r="Q18" i="35" s="1"/>
  <c r="H19" i="35"/>
  <c r="Q19" i="35" s="1"/>
  <c r="H20" i="35"/>
  <c r="Q20" i="35" s="1"/>
  <c r="H21" i="35"/>
  <c r="Q21" i="35" s="1"/>
  <c r="H23" i="35"/>
  <c r="Q23" i="35" s="1"/>
  <c r="H7" i="35"/>
  <c r="Q7" i="35" s="1"/>
  <c r="H8" i="35"/>
  <c r="Q8" i="35" s="1"/>
  <c r="H9" i="35"/>
  <c r="Q9" i="35" s="1"/>
  <c r="H10" i="35"/>
  <c r="Q10" i="35" s="1"/>
  <c r="H11" i="35"/>
  <c r="Q11" i="35" s="1"/>
  <c r="H12" i="35"/>
  <c r="Q12" i="35" s="1"/>
  <c r="H13" i="35"/>
  <c r="Q13" i="35" s="1"/>
  <c r="H14" i="35"/>
  <c r="Q14" i="35" s="1"/>
  <c r="H15" i="35"/>
  <c r="Q15" i="35" s="1"/>
  <c r="H16" i="35"/>
  <c r="Q16" i="35" s="1"/>
  <c r="H22" i="35"/>
  <c r="Q22" i="35" s="1"/>
  <c r="B1" i="25"/>
  <c r="H5" i="24"/>
  <c r="S79" i="35" l="1"/>
  <c r="S126" i="35"/>
  <c r="S77" i="35"/>
  <c r="S125" i="35"/>
  <c r="S113" i="35"/>
  <c r="S124" i="35"/>
  <c r="S158" i="35"/>
  <c r="S80" i="35"/>
  <c r="S83" i="35"/>
  <c r="S76" i="35"/>
  <c r="S116" i="35"/>
  <c r="S115" i="35"/>
  <c r="S164" i="35"/>
  <c r="S163" i="35"/>
  <c r="S155" i="35"/>
  <c r="S166" i="35"/>
  <c r="S170" i="35"/>
  <c r="S162" i="35"/>
  <c r="S30" i="35"/>
  <c r="S35" i="35"/>
  <c r="S39" i="35"/>
  <c r="S42" i="35"/>
  <c r="S122" i="35"/>
  <c r="S41" i="35"/>
  <c r="A28" i="24"/>
  <c r="S84" i="35"/>
  <c r="S34" i="35"/>
  <c r="S32" i="35"/>
  <c r="A5" i="24"/>
  <c r="S168" i="35"/>
  <c r="S160" i="35"/>
  <c r="S167" i="35"/>
  <c r="S159" i="35"/>
  <c r="S165" i="35"/>
  <c r="S157" i="35"/>
  <c r="S169" i="35"/>
  <c r="S161" i="35"/>
  <c r="S156" i="35"/>
  <c r="S144" i="35"/>
  <c r="S136" i="35"/>
  <c r="S149" i="35"/>
  <c r="S141" i="35"/>
  <c r="S146" i="35"/>
  <c r="S138" i="35"/>
  <c r="S145" i="35"/>
  <c r="S137" i="35"/>
  <c r="S142" i="35"/>
  <c r="S134" i="35"/>
  <c r="S143" i="35"/>
  <c r="S135" i="35"/>
  <c r="S148" i="35"/>
  <c r="S140" i="35"/>
  <c r="S147" i="35"/>
  <c r="S139" i="35"/>
  <c r="S100" i="35"/>
  <c r="S92" i="35"/>
  <c r="S114" i="35"/>
  <c r="S128" i="35"/>
  <c r="S120" i="35"/>
  <c r="S127" i="35"/>
  <c r="S101" i="35"/>
  <c r="S93" i="35"/>
  <c r="S31" i="35"/>
  <c r="S104" i="35"/>
  <c r="S96" i="35"/>
  <c r="S99" i="35"/>
  <c r="S73" i="35"/>
  <c r="S106" i="35"/>
  <c r="S98" i="35"/>
  <c r="S62" i="35"/>
  <c r="S54" i="35"/>
  <c r="S105" i="35"/>
  <c r="S97" i="35"/>
  <c r="S102" i="35"/>
  <c r="S94" i="35"/>
  <c r="S95" i="35"/>
  <c r="S103" i="35"/>
  <c r="S107" i="35"/>
  <c r="S82" i="35"/>
  <c r="S74" i="35"/>
  <c r="S64" i="35"/>
  <c r="S56" i="35"/>
  <c r="S86" i="35"/>
  <c r="S78" i="35"/>
  <c r="S61" i="35"/>
  <c r="S53" i="35"/>
  <c r="H87" i="35"/>
  <c r="S58" i="35"/>
  <c r="S50" i="35"/>
  <c r="S63" i="35"/>
  <c r="S55" i="35"/>
  <c r="S10" i="35"/>
  <c r="S60" i="35"/>
  <c r="S52" i="35"/>
  <c r="S59" i="35"/>
  <c r="S51" i="35"/>
  <c r="S65" i="35"/>
  <c r="S57" i="35"/>
  <c r="H108" i="35"/>
  <c r="S33" i="35"/>
  <c r="S14" i="35"/>
  <c r="S45" i="35"/>
  <c r="S8" i="35"/>
  <c r="S44" i="35"/>
  <c r="S36" i="35"/>
  <c r="S16" i="35"/>
  <c r="S7" i="35"/>
  <c r="S23" i="35"/>
  <c r="S11" i="35"/>
  <c r="S15" i="35"/>
  <c r="S19" i="35"/>
  <c r="S22" i="35"/>
  <c r="S12" i="35"/>
  <c r="S18" i="35"/>
  <c r="S17" i="35"/>
  <c r="S21" i="35"/>
  <c r="S13" i="35"/>
  <c r="S20" i="35"/>
  <c r="S9" i="35"/>
  <c r="D31" i="28"/>
  <c r="K4" i="36" l="1"/>
  <c r="C2" i="28"/>
  <c r="T1006" i="40" l="1"/>
  <c r="S1006" i="40"/>
  <c r="G1006" i="40"/>
  <c r="D1006" i="40"/>
  <c r="E1006" i="40" s="1"/>
  <c r="T1005" i="40"/>
  <c r="S1005" i="40"/>
  <c r="G1005" i="40"/>
  <c r="D1005" i="40"/>
  <c r="E1005" i="40" s="1"/>
  <c r="T1004" i="40"/>
  <c r="S1004" i="40"/>
  <c r="G1004" i="40"/>
  <c r="D1004" i="40"/>
  <c r="E1004" i="40" s="1"/>
  <c r="T1003" i="40"/>
  <c r="S1003" i="40"/>
  <c r="G1003" i="40"/>
  <c r="D1003" i="40"/>
  <c r="E1003" i="40" s="1"/>
  <c r="T1002" i="40"/>
  <c r="S1002" i="40"/>
  <c r="G1002" i="40"/>
  <c r="D1002" i="40"/>
  <c r="E1002" i="40" s="1"/>
  <c r="T1001" i="40"/>
  <c r="S1001" i="40"/>
  <c r="G1001" i="40"/>
  <c r="D1001" i="40"/>
  <c r="E1001" i="40" s="1"/>
  <c r="T1000" i="40"/>
  <c r="S1000" i="40"/>
  <c r="G1000" i="40"/>
  <c r="D1000" i="40"/>
  <c r="E1000" i="40" s="1"/>
  <c r="T999" i="40"/>
  <c r="S999" i="40"/>
  <c r="G999" i="40"/>
  <c r="D999" i="40"/>
  <c r="E999" i="40" s="1"/>
  <c r="T998" i="40"/>
  <c r="S998" i="40"/>
  <c r="G998" i="40"/>
  <c r="D998" i="40"/>
  <c r="E998" i="40" s="1"/>
  <c r="T997" i="40"/>
  <c r="S997" i="40"/>
  <c r="G997" i="40"/>
  <c r="D997" i="40"/>
  <c r="E997" i="40" s="1"/>
  <c r="T996" i="40"/>
  <c r="S996" i="40"/>
  <c r="G996" i="40"/>
  <c r="D996" i="40"/>
  <c r="E996" i="40" s="1"/>
  <c r="T995" i="40"/>
  <c r="S995" i="40"/>
  <c r="G995" i="40"/>
  <c r="D995" i="40"/>
  <c r="E995" i="40" s="1"/>
  <c r="T994" i="40"/>
  <c r="S994" i="40"/>
  <c r="G994" i="40"/>
  <c r="D994" i="40"/>
  <c r="E994" i="40" s="1"/>
  <c r="T993" i="40"/>
  <c r="S993" i="40"/>
  <c r="G993" i="40"/>
  <c r="D993" i="40"/>
  <c r="E993" i="40" s="1"/>
  <c r="T992" i="40"/>
  <c r="S992" i="40"/>
  <c r="G992" i="40"/>
  <c r="D992" i="40"/>
  <c r="E992" i="40" s="1"/>
  <c r="T991" i="40"/>
  <c r="S991" i="40"/>
  <c r="G991" i="40"/>
  <c r="D991" i="40"/>
  <c r="E991" i="40" s="1"/>
  <c r="T990" i="40"/>
  <c r="S990" i="40"/>
  <c r="G990" i="40"/>
  <c r="D990" i="40"/>
  <c r="E990" i="40" s="1"/>
  <c r="T989" i="40"/>
  <c r="S989" i="40"/>
  <c r="G989" i="40"/>
  <c r="D989" i="40"/>
  <c r="E989" i="40" s="1"/>
  <c r="T988" i="40"/>
  <c r="S988" i="40"/>
  <c r="G988" i="40"/>
  <c r="D988" i="40"/>
  <c r="E988" i="40" s="1"/>
  <c r="T987" i="40"/>
  <c r="S987" i="40"/>
  <c r="G987" i="40"/>
  <c r="D987" i="40"/>
  <c r="E987" i="40" s="1"/>
  <c r="T986" i="40"/>
  <c r="S986" i="40"/>
  <c r="G986" i="40"/>
  <c r="D986" i="40"/>
  <c r="E986" i="40" s="1"/>
  <c r="T985" i="40"/>
  <c r="S985" i="40"/>
  <c r="G985" i="40"/>
  <c r="D985" i="40"/>
  <c r="E985" i="40" s="1"/>
  <c r="T984" i="40"/>
  <c r="S984" i="40"/>
  <c r="G984" i="40"/>
  <c r="D984" i="40"/>
  <c r="E984" i="40" s="1"/>
  <c r="T983" i="40"/>
  <c r="S983" i="40"/>
  <c r="G983" i="40"/>
  <c r="D983" i="40"/>
  <c r="E983" i="40" s="1"/>
  <c r="T982" i="40"/>
  <c r="S982" i="40"/>
  <c r="G982" i="40"/>
  <c r="D982" i="40"/>
  <c r="E982" i="40" s="1"/>
  <c r="T981" i="40"/>
  <c r="S981" i="40"/>
  <c r="G981" i="40"/>
  <c r="D981" i="40"/>
  <c r="E981" i="40" s="1"/>
  <c r="T980" i="40"/>
  <c r="S980" i="40"/>
  <c r="G980" i="40"/>
  <c r="D980" i="40"/>
  <c r="E980" i="40" s="1"/>
  <c r="T979" i="40"/>
  <c r="S979" i="40"/>
  <c r="G979" i="40"/>
  <c r="D979" i="40"/>
  <c r="E979" i="40" s="1"/>
  <c r="T978" i="40"/>
  <c r="S978" i="40"/>
  <c r="G978" i="40"/>
  <c r="D978" i="40"/>
  <c r="E978" i="40" s="1"/>
  <c r="T977" i="40"/>
  <c r="S977" i="40"/>
  <c r="G977" i="40"/>
  <c r="D977" i="40"/>
  <c r="E977" i="40" s="1"/>
  <c r="T976" i="40"/>
  <c r="S976" i="40"/>
  <c r="G976" i="40"/>
  <c r="D976" i="40"/>
  <c r="E976" i="40" s="1"/>
  <c r="T975" i="40"/>
  <c r="S975" i="40"/>
  <c r="G975" i="40"/>
  <c r="D975" i="40"/>
  <c r="E975" i="40" s="1"/>
  <c r="T974" i="40"/>
  <c r="S974" i="40"/>
  <c r="G974" i="40"/>
  <c r="D974" i="40"/>
  <c r="E974" i="40" s="1"/>
  <c r="T973" i="40"/>
  <c r="S973" i="40"/>
  <c r="G973" i="40"/>
  <c r="D973" i="40"/>
  <c r="E973" i="40" s="1"/>
  <c r="T972" i="40"/>
  <c r="S972" i="40"/>
  <c r="G972" i="40"/>
  <c r="D972" i="40"/>
  <c r="E972" i="40" s="1"/>
  <c r="T971" i="40"/>
  <c r="S971" i="40"/>
  <c r="G971" i="40"/>
  <c r="D971" i="40"/>
  <c r="E971" i="40" s="1"/>
  <c r="T970" i="40"/>
  <c r="S970" i="40"/>
  <c r="G970" i="40"/>
  <c r="D970" i="40"/>
  <c r="E970" i="40" s="1"/>
  <c r="T969" i="40"/>
  <c r="S969" i="40"/>
  <c r="G969" i="40"/>
  <c r="D969" i="40"/>
  <c r="E969" i="40" s="1"/>
  <c r="T968" i="40"/>
  <c r="S968" i="40"/>
  <c r="G968" i="40"/>
  <c r="D968" i="40"/>
  <c r="E968" i="40" s="1"/>
  <c r="T967" i="40"/>
  <c r="S967" i="40"/>
  <c r="G967" i="40"/>
  <c r="D967" i="40"/>
  <c r="E967" i="40" s="1"/>
  <c r="T966" i="40"/>
  <c r="S966" i="40"/>
  <c r="G966" i="40"/>
  <c r="D966" i="40"/>
  <c r="E966" i="40" s="1"/>
  <c r="T965" i="40"/>
  <c r="S965" i="40"/>
  <c r="G965" i="40"/>
  <c r="D965" i="40"/>
  <c r="E965" i="40" s="1"/>
  <c r="T964" i="40"/>
  <c r="S964" i="40"/>
  <c r="G964" i="40"/>
  <c r="D964" i="40"/>
  <c r="E964" i="40" s="1"/>
  <c r="T963" i="40"/>
  <c r="S963" i="40"/>
  <c r="G963" i="40"/>
  <c r="D963" i="40"/>
  <c r="E963" i="40" s="1"/>
  <c r="T962" i="40"/>
  <c r="S962" i="40"/>
  <c r="G962" i="40"/>
  <c r="D962" i="40"/>
  <c r="E962" i="40" s="1"/>
  <c r="T961" i="40"/>
  <c r="S961" i="40"/>
  <c r="G961" i="40"/>
  <c r="D961" i="40"/>
  <c r="E961" i="40" s="1"/>
  <c r="T960" i="40"/>
  <c r="S960" i="40"/>
  <c r="G960" i="40"/>
  <c r="D960" i="40"/>
  <c r="E960" i="40" s="1"/>
  <c r="T959" i="40"/>
  <c r="S959" i="40"/>
  <c r="G959" i="40"/>
  <c r="D959" i="40"/>
  <c r="E959" i="40" s="1"/>
  <c r="T958" i="40"/>
  <c r="S958" i="40"/>
  <c r="G958" i="40"/>
  <c r="D958" i="40"/>
  <c r="E958" i="40" s="1"/>
  <c r="T957" i="40"/>
  <c r="S957" i="40"/>
  <c r="G957" i="40"/>
  <c r="D957" i="40"/>
  <c r="E957" i="40" s="1"/>
  <c r="T956" i="40"/>
  <c r="S956" i="40"/>
  <c r="G956" i="40"/>
  <c r="D956" i="40"/>
  <c r="E956" i="40" s="1"/>
  <c r="T955" i="40"/>
  <c r="S955" i="40"/>
  <c r="G955" i="40"/>
  <c r="D955" i="40"/>
  <c r="E955" i="40" s="1"/>
  <c r="T954" i="40"/>
  <c r="S954" i="40"/>
  <c r="G954" i="40"/>
  <c r="D954" i="40"/>
  <c r="E954" i="40" s="1"/>
  <c r="T953" i="40"/>
  <c r="S953" i="40"/>
  <c r="G953" i="40"/>
  <c r="D953" i="40"/>
  <c r="E953" i="40" s="1"/>
  <c r="T952" i="40"/>
  <c r="S952" i="40"/>
  <c r="G952" i="40"/>
  <c r="D952" i="40"/>
  <c r="E952" i="40" s="1"/>
  <c r="T951" i="40"/>
  <c r="S951" i="40"/>
  <c r="G951" i="40"/>
  <c r="D951" i="40"/>
  <c r="E951" i="40" s="1"/>
  <c r="T950" i="40"/>
  <c r="S950" i="40"/>
  <c r="G950" i="40"/>
  <c r="D950" i="40"/>
  <c r="E950" i="40" s="1"/>
  <c r="T949" i="40"/>
  <c r="S949" i="40"/>
  <c r="G949" i="40"/>
  <c r="D949" i="40"/>
  <c r="E949" i="40" s="1"/>
  <c r="T948" i="40"/>
  <c r="S948" i="40"/>
  <c r="G948" i="40"/>
  <c r="D948" i="40"/>
  <c r="E948" i="40" s="1"/>
  <c r="T947" i="40"/>
  <c r="S947" i="40"/>
  <c r="G947" i="40"/>
  <c r="D947" i="40"/>
  <c r="E947" i="40" s="1"/>
  <c r="T946" i="40"/>
  <c r="S946" i="40"/>
  <c r="G946" i="40"/>
  <c r="D946" i="40"/>
  <c r="E946" i="40" s="1"/>
  <c r="T945" i="40"/>
  <c r="S945" i="40"/>
  <c r="G945" i="40"/>
  <c r="D945" i="40"/>
  <c r="E945" i="40" s="1"/>
  <c r="T944" i="40"/>
  <c r="S944" i="40"/>
  <c r="G944" i="40"/>
  <c r="D944" i="40"/>
  <c r="E944" i="40" s="1"/>
  <c r="T943" i="40"/>
  <c r="S943" i="40"/>
  <c r="G943" i="40"/>
  <c r="D943" i="40"/>
  <c r="E943" i="40" s="1"/>
  <c r="T942" i="40"/>
  <c r="S942" i="40"/>
  <c r="G942" i="40"/>
  <c r="D942" i="40"/>
  <c r="E942" i="40" s="1"/>
  <c r="T941" i="40"/>
  <c r="S941" i="40"/>
  <c r="G941" i="40"/>
  <c r="D941" i="40"/>
  <c r="E941" i="40" s="1"/>
  <c r="T940" i="40"/>
  <c r="S940" i="40"/>
  <c r="G940" i="40"/>
  <c r="D940" i="40"/>
  <c r="E940" i="40" s="1"/>
  <c r="T939" i="40"/>
  <c r="S939" i="40"/>
  <c r="G939" i="40"/>
  <c r="D939" i="40"/>
  <c r="E939" i="40" s="1"/>
  <c r="T938" i="40"/>
  <c r="S938" i="40"/>
  <c r="G938" i="40"/>
  <c r="D938" i="40"/>
  <c r="E938" i="40" s="1"/>
  <c r="T937" i="40"/>
  <c r="S937" i="40"/>
  <c r="G937" i="40"/>
  <c r="D937" i="40"/>
  <c r="E937" i="40" s="1"/>
  <c r="T936" i="40"/>
  <c r="S936" i="40"/>
  <c r="G936" i="40"/>
  <c r="D936" i="40"/>
  <c r="E936" i="40" s="1"/>
  <c r="T935" i="40"/>
  <c r="S935" i="40"/>
  <c r="G935" i="40"/>
  <c r="D935" i="40"/>
  <c r="E935" i="40" s="1"/>
  <c r="T934" i="40"/>
  <c r="S934" i="40"/>
  <c r="G934" i="40"/>
  <c r="D934" i="40"/>
  <c r="E934" i="40" s="1"/>
  <c r="T933" i="40"/>
  <c r="S933" i="40"/>
  <c r="G933" i="40"/>
  <c r="D933" i="40"/>
  <c r="E933" i="40" s="1"/>
  <c r="T932" i="40"/>
  <c r="S932" i="40"/>
  <c r="G932" i="40"/>
  <c r="D932" i="40"/>
  <c r="E932" i="40" s="1"/>
  <c r="T931" i="40"/>
  <c r="S931" i="40"/>
  <c r="G931" i="40"/>
  <c r="D931" i="40"/>
  <c r="E931" i="40" s="1"/>
  <c r="T930" i="40"/>
  <c r="S930" i="40"/>
  <c r="G930" i="40"/>
  <c r="D930" i="40"/>
  <c r="E930" i="40" s="1"/>
  <c r="T929" i="40"/>
  <c r="S929" i="40"/>
  <c r="G929" i="40"/>
  <c r="D929" i="40"/>
  <c r="E929" i="40" s="1"/>
  <c r="T928" i="40"/>
  <c r="S928" i="40"/>
  <c r="G928" i="40"/>
  <c r="D928" i="40"/>
  <c r="E928" i="40" s="1"/>
  <c r="T927" i="40"/>
  <c r="S927" i="40"/>
  <c r="G927" i="40"/>
  <c r="D927" i="40"/>
  <c r="E927" i="40" s="1"/>
  <c r="T926" i="40"/>
  <c r="S926" i="40"/>
  <c r="G926" i="40"/>
  <c r="D926" i="40"/>
  <c r="E926" i="40" s="1"/>
  <c r="T925" i="40"/>
  <c r="S925" i="40"/>
  <c r="G925" i="40"/>
  <c r="D925" i="40"/>
  <c r="E925" i="40" s="1"/>
  <c r="T924" i="40"/>
  <c r="S924" i="40"/>
  <c r="G924" i="40"/>
  <c r="D924" i="40"/>
  <c r="E924" i="40" s="1"/>
  <c r="T923" i="40"/>
  <c r="S923" i="40"/>
  <c r="G923" i="40"/>
  <c r="D923" i="40"/>
  <c r="E923" i="40" s="1"/>
  <c r="T922" i="40"/>
  <c r="S922" i="40"/>
  <c r="G922" i="40"/>
  <c r="D922" i="40"/>
  <c r="E922" i="40" s="1"/>
  <c r="T921" i="40"/>
  <c r="S921" i="40"/>
  <c r="G921" i="40"/>
  <c r="D921" i="40"/>
  <c r="E921" i="40" s="1"/>
  <c r="T920" i="40"/>
  <c r="S920" i="40"/>
  <c r="G920" i="40"/>
  <c r="D920" i="40"/>
  <c r="E920" i="40" s="1"/>
  <c r="T919" i="40"/>
  <c r="S919" i="40"/>
  <c r="G919" i="40"/>
  <c r="D919" i="40"/>
  <c r="E919" i="40" s="1"/>
  <c r="T918" i="40"/>
  <c r="S918" i="40"/>
  <c r="G918" i="40"/>
  <c r="D918" i="40"/>
  <c r="E918" i="40" s="1"/>
  <c r="T917" i="40"/>
  <c r="S917" i="40"/>
  <c r="G917" i="40"/>
  <c r="D917" i="40"/>
  <c r="E917" i="40" s="1"/>
  <c r="T916" i="40"/>
  <c r="S916" i="40"/>
  <c r="G916" i="40"/>
  <c r="D916" i="40"/>
  <c r="E916" i="40" s="1"/>
  <c r="T915" i="40"/>
  <c r="S915" i="40"/>
  <c r="G915" i="40"/>
  <c r="D915" i="40"/>
  <c r="E915" i="40" s="1"/>
  <c r="T914" i="40"/>
  <c r="S914" i="40"/>
  <c r="G914" i="40"/>
  <c r="D914" i="40"/>
  <c r="E914" i="40" s="1"/>
  <c r="T913" i="40"/>
  <c r="S913" i="40"/>
  <c r="G913" i="40"/>
  <c r="D913" i="40"/>
  <c r="E913" i="40" s="1"/>
  <c r="T912" i="40"/>
  <c r="S912" i="40"/>
  <c r="G912" i="40"/>
  <c r="D912" i="40"/>
  <c r="E912" i="40" s="1"/>
  <c r="T911" i="40"/>
  <c r="S911" i="40"/>
  <c r="G911" i="40"/>
  <c r="D911" i="40"/>
  <c r="E911" i="40" s="1"/>
  <c r="T910" i="40"/>
  <c r="S910" i="40"/>
  <c r="G910" i="40"/>
  <c r="D910" i="40"/>
  <c r="E910" i="40" s="1"/>
  <c r="T909" i="40"/>
  <c r="S909" i="40"/>
  <c r="G909" i="40"/>
  <c r="D909" i="40"/>
  <c r="E909" i="40" s="1"/>
  <c r="T908" i="40"/>
  <c r="S908" i="40"/>
  <c r="G908" i="40"/>
  <c r="D908" i="40"/>
  <c r="E908" i="40" s="1"/>
  <c r="T907" i="40"/>
  <c r="S907" i="40"/>
  <c r="G907" i="40"/>
  <c r="D907" i="40"/>
  <c r="E907" i="40" s="1"/>
  <c r="T906" i="40"/>
  <c r="S906" i="40"/>
  <c r="G906" i="40"/>
  <c r="D906" i="40"/>
  <c r="E906" i="40" s="1"/>
  <c r="T905" i="40"/>
  <c r="S905" i="40"/>
  <c r="G905" i="40"/>
  <c r="D905" i="40"/>
  <c r="E905" i="40" s="1"/>
  <c r="T904" i="40"/>
  <c r="S904" i="40"/>
  <c r="G904" i="40"/>
  <c r="D904" i="40"/>
  <c r="E904" i="40" s="1"/>
  <c r="T903" i="40"/>
  <c r="S903" i="40"/>
  <c r="G903" i="40"/>
  <c r="D903" i="40"/>
  <c r="E903" i="40" s="1"/>
  <c r="T902" i="40"/>
  <c r="S902" i="40"/>
  <c r="G902" i="40"/>
  <c r="D902" i="40"/>
  <c r="E902" i="40" s="1"/>
  <c r="T901" i="40"/>
  <c r="S901" i="40"/>
  <c r="G901" i="40"/>
  <c r="D901" i="40"/>
  <c r="E901" i="40" s="1"/>
  <c r="T900" i="40"/>
  <c r="S900" i="40"/>
  <c r="G900" i="40"/>
  <c r="D900" i="40"/>
  <c r="E900" i="40" s="1"/>
  <c r="T899" i="40"/>
  <c r="S899" i="40"/>
  <c r="G899" i="40"/>
  <c r="D899" i="40"/>
  <c r="E899" i="40" s="1"/>
  <c r="T898" i="40"/>
  <c r="S898" i="40"/>
  <c r="G898" i="40"/>
  <c r="D898" i="40"/>
  <c r="E898" i="40" s="1"/>
  <c r="T897" i="40"/>
  <c r="S897" i="40"/>
  <c r="G897" i="40"/>
  <c r="D897" i="40"/>
  <c r="E897" i="40" s="1"/>
  <c r="T896" i="40"/>
  <c r="S896" i="40"/>
  <c r="G896" i="40"/>
  <c r="D896" i="40"/>
  <c r="E896" i="40" s="1"/>
  <c r="T895" i="40"/>
  <c r="S895" i="40"/>
  <c r="G895" i="40"/>
  <c r="D895" i="40"/>
  <c r="E895" i="40" s="1"/>
  <c r="T894" i="40"/>
  <c r="S894" i="40"/>
  <c r="G894" i="40"/>
  <c r="D894" i="40"/>
  <c r="E894" i="40" s="1"/>
  <c r="T893" i="40"/>
  <c r="S893" i="40"/>
  <c r="G893" i="40"/>
  <c r="D893" i="40"/>
  <c r="E893" i="40" s="1"/>
  <c r="T892" i="40"/>
  <c r="S892" i="40"/>
  <c r="G892" i="40"/>
  <c r="D892" i="40"/>
  <c r="E892" i="40" s="1"/>
  <c r="T891" i="40"/>
  <c r="S891" i="40"/>
  <c r="G891" i="40"/>
  <c r="D891" i="40"/>
  <c r="E891" i="40" s="1"/>
  <c r="T890" i="40"/>
  <c r="S890" i="40"/>
  <c r="G890" i="40"/>
  <c r="D890" i="40"/>
  <c r="E890" i="40" s="1"/>
  <c r="T889" i="40"/>
  <c r="S889" i="40"/>
  <c r="G889" i="40"/>
  <c r="D889" i="40"/>
  <c r="E889" i="40" s="1"/>
  <c r="T888" i="40"/>
  <c r="S888" i="40"/>
  <c r="G888" i="40"/>
  <c r="D888" i="40"/>
  <c r="E888" i="40" s="1"/>
  <c r="T887" i="40"/>
  <c r="S887" i="40"/>
  <c r="G887" i="40"/>
  <c r="D887" i="40"/>
  <c r="E887" i="40" s="1"/>
  <c r="T886" i="40"/>
  <c r="S886" i="40"/>
  <c r="G886" i="40"/>
  <c r="D886" i="40"/>
  <c r="E886" i="40" s="1"/>
  <c r="T885" i="40"/>
  <c r="S885" i="40"/>
  <c r="G885" i="40"/>
  <c r="D885" i="40"/>
  <c r="E885" i="40" s="1"/>
  <c r="T884" i="40"/>
  <c r="S884" i="40"/>
  <c r="G884" i="40"/>
  <c r="D884" i="40"/>
  <c r="E884" i="40" s="1"/>
  <c r="T883" i="40"/>
  <c r="S883" i="40"/>
  <c r="G883" i="40"/>
  <c r="D883" i="40"/>
  <c r="E883" i="40" s="1"/>
  <c r="T882" i="40"/>
  <c r="S882" i="40"/>
  <c r="G882" i="40"/>
  <c r="D882" i="40"/>
  <c r="E882" i="40" s="1"/>
  <c r="T881" i="40"/>
  <c r="S881" i="40"/>
  <c r="G881" i="40"/>
  <c r="D881" i="40"/>
  <c r="E881" i="40" s="1"/>
  <c r="T880" i="40"/>
  <c r="S880" i="40"/>
  <c r="G880" i="40"/>
  <c r="D880" i="40"/>
  <c r="E880" i="40" s="1"/>
  <c r="T879" i="40"/>
  <c r="S879" i="40"/>
  <c r="G879" i="40"/>
  <c r="D879" i="40"/>
  <c r="E879" i="40" s="1"/>
  <c r="T878" i="40"/>
  <c r="S878" i="40"/>
  <c r="G878" i="40"/>
  <c r="D878" i="40"/>
  <c r="E878" i="40" s="1"/>
  <c r="T877" i="40"/>
  <c r="S877" i="40"/>
  <c r="G877" i="40"/>
  <c r="D877" i="40"/>
  <c r="E877" i="40" s="1"/>
  <c r="T876" i="40"/>
  <c r="S876" i="40"/>
  <c r="G876" i="40"/>
  <c r="D876" i="40"/>
  <c r="E876" i="40" s="1"/>
  <c r="T875" i="40"/>
  <c r="S875" i="40"/>
  <c r="G875" i="40"/>
  <c r="D875" i="40"/>
  <c r="E875" i="40" s="1"/>
  <c r="T874" i="40"/>
  <c r="S874" i="40"/>
  <c r="G874" i="40"/>
  <c r="D874" i="40"/>
  <c r="E874" i="40" s="1"/>
  <c r="T873" i="40"/>
  <c r="S873" i="40"/>
  <c r="G873" i="40"/>
  <c r="D873" i="40"/>
  <c r="E873" i="40" s="1"/>
  <c r="T872" i="40"/>
  <c r="S872" i="40"/>
  <c r="G872" i="40"/>
  <c r="D872" i="40"/>
  <c r="E872" i="40" s="1"/>
  <c r="T871" i="40"/>
  <c r="S871" i="40"/>
  <c r="G871" i="40"/>
  <c r="D871" i="40"/>
  <c r="E871" i="40" s="1"/>
  <c r="T870" i="40"/>
  <c r="S870" i="40"/>
  <c r="G870" i="40"/>
  <c r="D870" i="40"/>
  <c r="E870" i="40" s="1"/>
  <c r="T869" i="40"/>
  <c r="S869" i="40"/>
  <c r="G869" i="40"/>
  <c r="D869" i="40"/>
  <c r="E869" i="40" s="1"/>
  <c r="T868" i="40"/>
  <c r="S868" i="40"/>
  <c r="G868" i="40"/>
  <c r="D868" i="40"/>
  <c r="E868" i="40" s="1"/>
  <c r="T867" i="40"/>
  <c r="S867" i="40"/>
  <c r="G867" i="40"/>
  <c r="D867" i="40"/>
  <c r="E867" i="40" s="1"/>
  <c r="T866" i="40"/>
  <c r="S866" i="40"/>
  <c r="G866" i="40"/>
  <c r="D866" i="40"/>
  <c r="E866" i="40" s="1"/>
  <c r="T865" i="40"/>
  <c r="S865" i="40"/>
  <c r="G865" i="40"/>
  <c r="D865" i="40"/>
  <c r="E865" i="40" s="1"/>
  <c r="T864" i="40"/>
  <c r="S864" i="40"/>
  <c r="G864" i="40"/>
  <c r="D864" i="40"/>
  <c r="E864" i="40" s="1"/>
  <c r="T863" i="40"/>
  <c r="S863" i="40"/>
  <c r="G863" i="40"/>
  <c r="D863" i="40"/>
  <c r="E863" i="40" s="1"/>
  <c r="T862" i="40"/>
  <c r="S862" i="40"/>
  <c r="G862" i="40"/>
  <c r="D862" i="40"/>
  <c r="E862" i="40" s="1"/>
  <c r="T861" i="40"/>
  <c r="S861" i="40"/>
  <c r="G861" i="40"/>
  <c r="D861" i="40"/>
  <c r="E861" i="40" s="1"/>
  <c r="T860" i="40"/>
  <c r="S860" i="40"/>
  <c r="G860" i="40"/>
  <c r="D860" i="40"/>
  <c r="E860" i="40" s="1"/>
  <c r="T859" i="40"/>
  <c r="S859" i="40"/>
  <c r="G859" i="40"/>
  <c r="D859" i="40"/>
  <c r="E859" i="40" s="1"/>
  <c r="T858" i="40"/>
  <c r="S858" i="40"/>
  <c r="G858" i="40"/>
  <c r="D858" i="40"/>
  <c r="E858" i="40" s="1"/>
  <c r="T857" i="40"/>
  <c r="S857" i="40"/>
  <c r="G857" i="40"/>
  <c r="D857" i="40"/>
  <c r="E857" i="40" s="1"/>
  <c r="T856" i="40"/>
  <c r="S856" i="40"/>
  <c r="G856" i="40"/>
  <c r="D856" i="40"/>
  <c r="E856" i="40" s="1"/>
  <c r="T855" i="40"/>
  <c r="S855" i="40"/>
  <c r="G855" i="40"/>
  <c r="D855" i="40"/>
  <c r="E855" i="40" s="1"/>
  <c r="T854" i="40"/>
  <c r="S854" i="40"/>
  <c r="G854" i="40"/>
  <c r="D854" i="40"/>
  <c r="E854" i="40" s="1"/>
  <c r="T853" i="40"/>
  <c r="S853" i="40"/>
  <c r="G853" i="40"/>
  <c r="D853" i="40"/>
  <c r="E853" i="40" s="1"/>
  <c r="T852" i="40"/>
  <c r="S852" i="40"/>
  <c r="G852" i="40"/>
  <c r="D852" i="40"/>
  <c r="E852" i="40" s="1"/>
  <c r="T851" i="40"/>
  <c r="S851" i="40"/>
  <c r="G851" i="40"/>
  <c r="D851" i="40"/>
  <c r="E851" i="40" s="1"/>
  <c r="T850" i="40"/>
  <c r="S850" i="40"/>
  <c r="G850" i="40"/>
  <c r="D850" i="40"/>
  <c r="E850" i="40" s="1"/>
  <c r="T849" i="40"/>
  <c r="S849" i="40"/>
  <c r="G849" i="40"/>
  <c r="D849" i="40"/>
  <c r="E849" i="40" s="1"/>
  <c r="T848" i="40"/>
  <c r="S848" i="40"/>
  <c r="G848" i="40"/>
  <c r="D848" i="40"/>
  <c r="E848" i="40" s="1"/>
  <c r="T847" i="40"/>
  <c r="S847" i="40"/>
  <c r="G847" i="40"/>
  <c r="D847" i="40"/>
  <c r="E847" i="40" s="1"/>
  <c r="T846" i="40"/>
  <c r="S846" i="40"/>
  <c r="G846" i="40"/>
  <c r="D846" i="40"/>
  <c r="E846" i="40" s="1"/>
  <c r="T845" i="40"/>
  <c r="S845" i="40"/>
  <c r="G845" i="40"/>
  <c r="D845" i="40"/>
  <c r="E845" i="40" s="1"/>
  <c r="T844" i="40"/>
  <c r="S844" i="40"/>
  <c r="G844" i="40"/>
  <c r="D844" i="40"/>
  <c r="E844" i="40" s="1"/>
  <c r="T843" i="40"/>
  <c r="S843" i="40"/>
  <c r="G843" i="40"/>
  <c r="D843" i="40"/>
  <c r="E843" i="40" s="1"/>
  <c r="T842" i="40"/>
  <c r="S842" i="40"/>
  <c r="G842" i="40"/>
  <c r="D842" i="40"/>
  <c r="E842" i="40" s="1"/>
  <c r="T841" i="40"/>
  <c r="S841" i="40"/>
  <c r="G841" i="40"/>
  <c r="D841" i="40"/>
  <c r="E841" i="40" s="1"/>
  <c r="T840" i="40"/>
  <c r="S840" i="40"/>
  <c r="G840" i="40"/>
  <c r="D840" i="40"/>
  <c r="E840" i="40" s="1"/>
  <c r="T839" i="40"/>
  <c r="S839" i="40"/>
  <c r="G839" i="40"/>
  <c r="D839" i="40"/>
  <c r="E839" i="40" s="1"/>
  <c r="T838" i="40"/>
  <c r="S838" i="40"/>
  <c r="G838" i="40"/>
  <c r="D838" i="40"/>
  <c r="E838" i="40" s="1"/>
  <c r="T837" i="40"/>
  <c r="S837" i="40"/>
  <c r="G837" i="40"/>
  <c r="D837" i="40"/>
  <c r="E837" i="40" s="1"/>
  <c r="T836" i="40"/>
  <c r="S836" i="40"/>
  <c r="G836" i="40"/>
  <c r="D836" i="40"/>
  <c r="E836" i="40" s="1"/>
  <c r="T835" i="40"/>
  <c r="S835" i="40"/>
  <c r="G835" i="40"/>
  <c r="D835" i="40"/>
  <c r="E835" i="40" s="1"/>
  <c r="T834" i="40"/>
  <c r="S834" i="40"/>
  <c r="G834" i="40"/>
  <c r="D834" i="40"/>
  <c r="E834" i="40" s="1"/>
  <c r="T833" i="40"/>
  <c r="S833" i="40"/>
  <c r="G833" i="40"/>
  <c r="D833" i="40"/>
  <c r="E833" i="40" s="1"/>
  <c r="T832" i="40"/>
  <c r="S832" i="40"/>
  <c r="G832" i="40"/>
  <c r="D832" i="40"/>
  <c r="E832" i="40" s="1"/>
  <c r="T831" i="40"/>
  <c r="S831" i="40"/>
  <c r="G831" i="40"/>
  <c r="D831" i="40"/>
  <c r="E831" i="40" s="1"/>
  <c r="T830" i="40"/>
  <c r="S830" i="40"/>
  <c r="G830" i="40"/>
  <c r="D830" i="40"/>
  <c r="E830" i="40" s="1"/>
  <c r="T829" i="40"/>
  <c r="S829" i="40"/>
  <c r="G829" i="40"/>
  <c r="D829" i="40"/>
  <c r="E829" i="40" s="1"/>
  <c r="T828" i="40"/>
  <c r="S828" i="40"/>
  <c r="G828" i="40"/>
  <c r="D828" i="40"/>
  <c r="E828" i="40" s="1"/>
  <c r="T827" i="40"/>
  <c r="S827" i="40"/>
  <c r="G827" i="40"/>
  <c r="D827" i="40"/>
  <c r="E827" i="40" s="1"/>
  <c r="T826" i="40"/>
  <c r="S826" i="40"/>
  <c r="G826" i="40"/>
  <c r="D826" i="40"/>
  <c r="E826" i="40" s="1"/>
  <c r="T825" i="40"/>
  <c r="S825" i="40"/>
  <c r="G825" i="40"/>
  <c r="D825" i="40"/>
  <c r="E825" i="40" s="1"/>
  <c r="T824" i="40"/>
  <c r="S824" i="40"/>
  <c r="G824" i="40"/>
  <c r="D824" i="40"/>
  <c r="E824" i="40" s="1"/>
  <c r="T823" i="40"/>
  <c r="S823" i="40"/>
  <c r="G823" i="40"/>
  <c r="D823" i="40"/>
  <c r="E823" i="40" s="1"/>
  <c r="T822" i="40"/>
  <c r="S822" i="40"/>
  <c r="G822" i="40"/>
  <c r="D822" i="40"/>
  <c r="E822" i="40" s="1"/>
  <c r="T821" i="40"/>
  <c r="S821" i="40"/>
  <c r="G821" i="40"/>
  <c r="D821" i="40"/>
  <c r="E821" i="40" s="1"/>
  <c r="T820" i="40"/>
  <c r="S820" i="40"/>
  <c r="G820" i="40"/>
  <c r="D820" i="40"/>
  <c r="E820" i="40" s="1"/>
  <c r="T819" i="40"/>
  <c r="S819" i="40"/>
  <c r="G819" i="40"/>
  <c r="D819" i="40"/>
  <c r="E819" i="40" s="1"/>
  <c r="T818" i="40"/>
  <c r="S818" i="40"/>
  <c r="G818" i="40"/>
  <c r="D818" i="40"/>
  <c r="E818" i="40" s="1"/>
  <c r="T817" i="40"/>
  <c r="S817" i="40"/>
  <c r="G817" i="40"/>
  <c r="D817" i="40"/>
  <c r="E817" i="40" s="1"/>
  <c r="T816" i="40"/>
  <c r="S816" i="40"/>
  <c r="G816" i="40"/>
  <c r="D816" i="40"/>
  <c r="E816" i="40" s="1"/>
  <c r="T815" i="40"/>
  <c r="S815" i="40"/>
  <c r="G815" i="40"/>
  <c r="D815" i="40"/>
  <c r="E815" i="40" s="1"/>
  <c r="T814" i="40"/>
  <c r="S814" i="40"/>
  <c r="G814" i="40"/>
  <c r="D814" i="40"/>
  <c r="E814" i="40" s="1"/>
  <c r="T813" i="40"/>
  <c r="S813" i="40"/>
  <c r="G813" i="40"/>
  <c r="D813" i="40"/>
  <c r="E813" i="40" s="1"/>
  <c r="T812" i="40"/>
  <c r="S812" i="40"/>
  <c r="G812" i="40"/>
  <c r="D812" i="40"/>
  <c r="E812" i="40" s="1"/>
  <c r="T811" i="40"/>
  <c r="S811" i="40"/>
  <c r="G811" i="40"/>
  <c r="D811" i="40"/>
  <c r="E811" i="40" s="1"/>
  <c r="T810" i="40"/>
  <c r="S810" i="40"/>
  <c r="G810" i="40"/>
  <c r="D810" i="40"/>
  <c r="E810" i="40" s="1"/>
  <c r="T809" i="40"/>
  <c r="S809" i="40"/>
  <c r="G809" i="40"/>
  <c r="D809" i="40"/>
  <c r="E809" i="40" s="1"/>
  <c r="T808" i="40"/>
  <c r="S808" i="40"/>
  <c r="G808" i="40"/>
  <c r="D808" i="40"/>
  <c r="E808" i="40" s="1"/>
  <c r="T807" i="40"/>
  <c r="S807" i="40"/>
  <c r="G807" i="40"/>
  <c r="D807" i="40"/>
  <c r="E807" i="40" s="1"/>
  <c r="T806" i="40"/>
  <c r="S806" i="40"/>
  <c r="G806" i="40"/>
  <c r="D806" i="40"/>
  <c r="E806" i="40" s="1"/>
  <c r="T805" i="40"/>
  <c r="S805" i="40"/>
  <c r="G805" i="40"/>
  <c r="D805" i="40"/>
  <c r="E805" i="40" s="1"/>
  <c r="T804" i="40"/>
  <c r="S804" i="40"/>
  <c r="G804" i="40"/>
  <c r="D804" i="40"/>
  <c r="E804" i="40" s="1"/>
  <c r="T803" i="40"/>
  <c r="S803" i="40"/>
  <c r="G803" i="40"/>
  <c r="D803" i="40"/>
  <c r="E803" i="40" s="1"/>
  <c r="T802" i="40"/>
  <c r="S802" i="40"/>
  <c r="G802" i="40"/>
  <c r="D802" i="40"/>
  <c r="E802" i="40" s="1"/>
  <c r="T801" i="40"/>
  <c r="S801" i="40"/>
  <c r="G801" i="40"/>
  <c r="D801" i="40"/>
  <c r="E801" i="40" s="1"/>
  <c r="T800" i="40"/>
  <c r="S800" i="40"/>
  <c r="G800" i="40"/>
  <c r="D800" i="40"/>
  <c r="E800" i="40" s="1"/>
  <c r="T799" i="40"/>
  <c r="S799" i="40"/>
  <c r="G799" i="40"/>
  <c r="D799" i="40"/>
  <c r="E799" i="40" s="1"/>
  <c r="T798" i="40"/>
  <c r="S798" i="40"/>
  <c r="G798" i="40"/>
  <c r="D798" i="40"/>
  <c r="E798" i="40" s="1"/>
  <c r="T797" i="40"/>
  <c r="S797" i="40"/>
  <c r="G797" i="40"/>
  <c r="D797" i="40"/>
  <c r="E797" i="40" s="1"/>
  <c r="T796" i="40"/>
  <c r="S796" i="40"/>
  <c r="G796" i="40"/>
  <c r="D796" i="40"/>
  <c r="E796" i="40" s="1"/>
  <c r="T795" i="40"/>
  <c r="S795" i="40"/>
  <c r="G795" i="40"/>
  <c r="D795" i="40"/>
  <c r="E795" i="40" s="1"/>
  <c r="T794" i="40"/>
  <c r="S794" i="40"/>
  <c r="G794" i="40"/>
  <c r="D794" i="40"/>
  <c r="E794" i="40" s="1"/>
  <c r="T793" i="40"/>
  <c r="S793" i="40"/>
  <c r="G793" i="40"/>
  <c r="D793" i="40"/>
  <c r="E793" i="40" s="1"/>
  <c r="T792" i="40"/>
  <c r="S792" i="40"/>
  <c r="G792" i="40"/>
  <c r="D792" i="40"/>
  <c r="E792" i="40" s="1"/>
  <c r="T791" i="40"/>
  <c r="S791" i="40"/>
  <c r="G791" i="40"/>
  <c r="D791" i="40"/>
  <c r="E791" i="40" s="1"/>
  <c r="T790" i="40"/>
  <c r="S790" i="40"/>
  <c r="G790" i="40"/>
  <c r="D790" i="40"/>
  <c r="E790" i="40" s="1"/>
  <c r="T789" i="40"/>
  <c r="S789" i="40"/>
  <c r="G789" i="40"/>
  <c r="D789" i="40"/>
  <c r="E789" i="40" s="1"/>
  <c r="T788" i="40"/>
  <c r="S788" i="40"/>
  <c r="G788" i="40"/>
  <c r="D788" i="40"/>
  <c r="E788" i="40" s="1"/>
  <c r="T787" i="40"/>
  <c r="S787" i="40"/>
  <c r="G787" i="40"/>
  <c r="D787" i="40"/>
  <c r="E787" i="40" s="1"/>
  <c r="T786" i="40"/>
  <c r="S786" i="40"/>
  <c r="G786" i="40"/>
  <c r="D786" i="40"/>
  <c r="E786" i="40" s="1"/>
  <c r="T785" i="40"/>
  <c r="S785" i="40"/>
  <c r="G785" i="40"/>
  <c r="D785" i="40"/>
  <c r="E785" i="40" s="1"/>
  <c r="T784" i="40"/>
  <c r="S784" i="40"/>
  <c r="G784" i="40"/>
  <c r="D784" i="40"/>
  <c r="E784" i="40" s="1"/>
  <c r="T783" i="40"/>
  <c r="S783" i="40"/>
  <c r="G783" i="40"/>
  <c r="D783" i="40"/>
  <c r="E783" i="40" s="1"/>
  <c r="T782" i="40"/>
  <c r="S782" i="40"/>
  <c r="G782" i="40"/>
  <c r="D782" i="40"/>
  <c r="E782" i="40" s="1"/>
  <c r="T781" i="40"/>
  <c r="S781" i="40"/>
  <c r="G781" i="40"/>
  <c r="D781" i="40"/>
  <c r="E781" i="40" s="1"/>
  <c r="T780" i="40"/>
  <c r="S780" i="40"/>
  <c r="G780" i="40"/>
  <c r="D780" i="40"/>
  <c r="E780" i="40" s="1"/>
  <c r="T779" i="40"/>
  <c r="S779" i="40"/>
  <c r="G779" i="40"/>
  <c r="D779" i="40"/>
  <c r="E779" i="40" s="1"/>
  <c r="T778" i="40"/>
  <c r="S778" i="40"/>
  <c r="G778" i="40"/>
  <c r="D778" i="40"/>
  <c r="E778" i="40" s="1"/>
  <c r="T777" i="40"/>
  <c r="S777" i="40"/>
  <c r="G777" i="40"/>
  <c r="D777" i="40"/>
  <c r="E777" i="40" s="1"/>
  <c r="T776" i="40"/>
  <c r="S776" i="40"/>
  <c r="G776" i="40"/>
  <c r="D776" i="40"/>
  <c r="E776" i="40" s="1"/>
  <c r="T775" i="40"/>
  <c r="S775" i="40"/>
  <c r="G775" i="40"/>
  <c r="D775" i="40"/>
  <c r="E775" i="40" s="1"/>
  <c r="T774" i="40"/>
  <c r="S774" i="40"/>
  <c r="G774" i="40"/>
  <c r="D774" i="40"/>
  <c r="E774" i="40" s="1"/>
  <c r="T773" i="40"/>
  <c r="S773" i="40"/>
  <c r="G773" i="40"/>
  <c r="D773" i="40"/>
  <c r="E773" i="40" s="1"/>
  <c r="T772" i="40"/>
  <c r="S772" i="40"/>
  <c r="G772" i="40"/>
  <c r="D772" i="40"/>
  <c r="E772" i="40" s="1"/>
  <c r="T771" i="40"/>
  <c r="S771" i="40"/>
  <c r="G771" i="40"/>
  <c r="D771" i="40"/>
  <c r="E771" i="40" s="1"/>
  <c r="T770" i="40"/>
  <c r="S770" i="40"/>
  <c r="G770" i="40"/>
  <c r="D770" i="40"/>
  <c r="E770" i="40" s="1"/>
  <c r="T769" i="40"/>
  <c r="S769" i="40"/>
  <c r="G769" i="40"/>
  <c r="D769" i="40"/>
  <c r="E769" i="40" s="1"/>
  <c r="T768" i="40"/>
  <c r="S768" i="40"/>
  <c r="G768" i="40"/>
  <c r="D768" i="40"/>
  <c r="E768" i="40" s="1"/>
  <c r="T767" i="40"/>
  <c r="S767" i="40"/>
  <c r="G767" i="40"/>
  <c r="D767" i="40"/>
  <c r="E767" i="40" s="1"/>
  <c r="T766" i="40"/>
  <c r="S766" i="40"/>
  <c r="G766" i="40"/>
  <c r="D766" i="40"/>
  <c r="E766" i="40" s="1"/>
  <c r="T765" i="40"/>
  <c r="S765" i="40"/>
  <c r="G765" i="40"/>
  <c r="D765" i="40"/>
  <c r="E765" i="40" s="1"/>
  <c r="T764" i="40"/>
  <c r="S764" i="40"/>
  <c r="G764" i="40"/>
  <c r="D764" i="40"/>
  <c r="E764" i="40" s="1"/>
  <c r="T763" i="40"/>
  <c r="S763" i="40"/>
  <c r="G763" i="40"/>
  <c r="D763" i="40"/>
  <c r="E763" i="40" s="1"/>
  <c r="T762" i="40"/>
  <c r="S762" i="40"/>
  <c r="G762" i="40"/>
  <c r="D762" i="40"/>
  <c r="E762" i="40" s="1"/>
  <c r="T761" i="40"/>
  <c r="S761" i="40"/>
  <c r="G761" i="40"/>
  <c r="D761" i="40"/>
  <c r="E761" i="40" s="1"/>
  <c r="T760" i="40"/>
  <c r="S760" i="40"/>
  <c r="G760" i="40"/>
  <c r="D760" i="40"/>
  <c r="E760" i="40" s="1"/>
  <c r="T759" i="40"/>
  <c r="S759" i="40"/>
  <c r="G759" i="40"/>
  <c r="D759" i="40"/>
  <c r="E759" i="40" s="1"/>
  <c r="T758" i="40"/>
  <c r="S758" i="40"/>
  <c r="G758" i="40"/>
  <c r="D758" i="40"/>
  <c r="E758" i="40" s="1"/>
  <c r="T757" i="40"/>
  <c r="S757" i="40"/>
  <c r="G757" i="40"/>
  <c r="D757" i="40"/>
  <c r="E757" i="40" s="1"/>
  <c r="T756" i="40"/>
  <c r="S756" i="40"/>
  <c r="G756" i="40"/>
  <c r="D756" i="40"/>
  <c r="E756" i="40" s="1"/>
  <c r="T755" i="40"/>
  <c r="S755" i="40"/>
  <c r="G755" i="40"/>
  <c r="D755" i="40"/>
  <c r="E755" i="40" s="1"/>
  <c r="T754" i="40"/>
  <c r="S754" i="40"/>
  <c r="G754" i="40"/>
  <c r="D754" i="40"/>
  <c r="E754" i="40" s="1"/>
  <c r="T753" i="40"/>
  <c r="S753" i="40"/>
  <c r="G753" i="40"/>
  <c r="D753" i="40"/>
  <c r="E753" i="40" s="1"/>
  <c r="T752" i="40"/>
  <c r="S752" i="40"/>
  <c r="G752" i="40"/>
  <c r="D752" i="40"/>
  <c r="E752" i="40" s="1"/>
  <c r="T751" i="40"/>
  <c r="S751" i="40"/>
  <c r="G751" i="40"/>
  <c r="D751" i="40"/>
  <c r="E751" i="40" s="1"/>
  <c r="T750" i="40"/>
  <c r="S750" i="40"/>
  <c r="G750" i="40"/>
  <c r="D750" i="40"/>
  <c r="E750" i="40" s="1"/>
  <c r="T749" i="40"/>
  <c r="S749" i="40"/>
  <c r="G749" i="40"/>
  <c r="D749" i="40"/>
  <c r="E749" i="40" s="1"/>
  <c r="T748" i="40"/>
  <c r="S748" i="40"/>
  <c r="G748" i="40"/>
  <c r="D748" i="40"/>
  <c r="E748" i="40" s="1"/>
  <c r="T747" i="40"/>
  <c r="S747" i="40"/>
  <c r="G747" i="40"/>
  <c r="D747" i="40"/>
  <c r="E747" i="40" s="1"/>
  <c r="T746" i="40"/>
  <c r="S746" i="40"/>
  <c r="G746" i="40"/>
  <c r="D746" i="40"/>
  <c r="E746" i="40" s="1"/>
  <c r="T745" i="40"/>
  <c r="S745" i="40"/>
  <c r="G745" i="40"/>
  <c r="D745" i="40"/>
  <c r="E745" i="40" s="1"/>
  <c r="T744" i="40"/>
  <c r="S744" i="40"/>
  <c r="G744" i="40"/>
  <c r="D744" i="40"/>
  <c r="E744" i="40" s="1"/>
  <c r="T743" i="40"/>
  <c r="S743" i="40"/>
  <c r="G743" i="40"/>
  <c r="D743" i="40"/>
  <c r="E743" i="40" s="1"/>
  <c r="T742" i="40"/>
  <c r="S742" i="40"/>
  <c r="G742" i="40"/>
  <c r="D742" i="40"/>
  <c r="E742" i="40" s="1"/>
  <c r="T741" i="40"/>
  <c r="S741" i="40"/>
  <c r="G741" i="40"/>
  <c r="D741" i="40"/>
  <c r="E741" i="40" s="1"/>
  <c r="T740" i="40"/>
  <c r="S740" i="40"/>
  <c r="G740" i="40"/>
  <c r="D740" i="40"/>
  <c r="E740" i="40" s="1"/>
  <c r="T739" i="40"/>
  <c r="S739" i="40"/>
  <c r="G739" i="40"/>
  <c r="D739" i="40"/>
  <c r="E739" i="40" s="1"/>
  <c r="T738" i="40"/>
  <c r="S738" i="40"/>
  <c r="G738" i="40"/>
  <c r="D738" i="40"/>
  <c r="E738" i="40" s="1"/>
  <c r="T737" i="40"/>
  <c r="S737" i="40"/>
  <c r="G737" i="40"/>
  <c r="D737" i="40"/>
  <c r="E737" i="40" s="1"/>
  <c r="T736" i="40"/>
  <c r="S736" i="40"/>
  <c r="G736" i="40"/>
  <c r="D736" i="40"/>
  <c r="E736" i="40" s="1"/>
  <c r="T735" i="40"/>
  <c r="S735" i="40"/>
  <c r="G735" i="40"/>
  <c r="D735" i="40"/>
  <c r="E735" i="40" s="1"/>
  <c r="T734" i="40"/>
  <c r="S734" i="40"/>
  <c r="G734" i="40"/>
  <c r="D734" i="40"/>
  <c r="E734" i="40" s="1"/>
  <c r="T733" i="40"/>
  <c r="S733" i="40"/>
  <c r="G733" i="40"/>
  <c r="D733" i="40"/>
  <c r="E733" i="40" s="1"/>
  <c r="T732" i="40"/>
  <c r="S732" i="40"/>
  <c r="G732" i="40"/>
  <c r="D732" i="40"/>
  <c r="E732" i="40" s="1"/>
  <c r="T731" i="40"/>
  <c r="S731" i="40"/>
  <c r="G731" i="40"/>
  <c r="D731" i="40"/>
  <c r="E731" i="40" s="1"/>
  <c r="T730" i="40"/>
  <c r="S730" i="40"/>
  <c r="G730" i="40"/>
  <c r="D730" i="40"/>
  <c r="E730" i="40" s="1"/>
  <c r="T729" i="40"/>
  <c r="S729" i="40"/>
  <c r="G729" i="40"/>
  <c r="D729" i="40"/>
  <c r="E729" i="40" s="1"/>
  <c r="T728" i="40"/>
  <c r="S728" i="40"/>
  <c r="G728" i="40"/>
  <c r="D728" i="40"/>
  <c r="E728" i="40" s="1"/>
  <c r="T727" i="40"/>
  <c r="S727" i="40"/>
  <c r="G727" i="40"/>
  <c r="D727" i="40"/>
  <c r="E727" i="40" s="1"/>
  <c r="T726" i="40"/>
  <c r="S726" i="40"/>
  <c r="G726" i="40"/>
  <c r="D726" i="40"/>
  <c r="E726" i="40" s="1"/>
  <c r="T725" i="40"/>
  <c r="S725" i="40"/>
  <c r="G725" i="40"/>
  <c r="D725" i="40"/>
  <c r="E725" i="40" s="1"/>
  <c r="T724" i="40"/>
  <c r="S724" i="40"/>
  <c r="G724" i="40"/>
  <c r="D724" i="40"/>
  <c r="E724" i="40" s="1"/>
  <c r="T723" i="40"/>
  <c r="S723" i="40"/>
  <c r="G723" i="40"/>
  <c r="D723" i="40"/>
  <c r="E723" i="40" s="1"/>
  <c r="T722" i="40"/>
  <c r="S722" i="40"/>
  <c r="G722" i="40"/>
  <c r="D722" i="40"/>
  <c r="E722" i="40" s="1"/>
  <c r="T721" i="40"/>
  <c r="S721" i="40"/>
  <c r="G721" i="40"/>
  <c r="D721" i="40"/>
  <c r="E721" i="40" s="1"/>
  <c r="T720" i="40"/>
  <c r="S720" i="40"/>
  <c r="G720" i="40"/>
  <c r="D720" i="40"/>
  <c r="E720" i="40" s="1"/>
  <c r="T719" i="40"/>
  <c r="S719" i="40"/>
  <c r="G719" i="40"/>
  <c r="D719" i="40"/>
  <c r="E719" i="40" s="1"/>
  <c r="T718" i="40"/>
  <c r="S718" i="40"/>
  <c r="G718" i="40"/>
  <c r="D718" i="40"/>
  <c r="E718" i="40" s="1"/>
  <c r="T717" i="40"/>
  <c r="S717" i="40"/>
  <c r="G717" i="40"/>
  <c r="D717" i="40"/>
  <c r="E717" i="40" s="1"/>
  <c r="T716" i="40"/>
  <c r="S716" i="40"/>
  <c r="G716" i="40"/>
  <c r="D716" i="40"/>
  <c r="E716" i="40" s="1"/>
  <c r="T715" i="40"/>
  <c r="S715" i="40"/>
  <c r="G715" i="40"/>
  <c r="D715" i="40"/>
  <c r="E715" i="40" s="1"/>
  <c r="T714" i="40"/>
  <c r="S714" i="40"/>
  <c r="G714" i="40"/>
  <c r="D714" i="40"/>
  <c r="E714" i="40" s="1"/>
  <c r="T713" i="40"/>
  <c r="S713" i="40"/>
  <c r="G713" i="40"/>
  <c r="D713" i="40"/>
  <c r="E713" i="40" s="1"/>
  <c r="T712" i="40"/>
  <c r="S712" i="40"/>
  <c r="G712" i="40"/>
  <c r="D712" i="40"/>
  <c r="E712" i="40" s="1"/>
  <c r="T711" i="40"/>
  <c r="S711" i="40"/>
  <c r="G711" i="40"/>
  <c r="D711" i="40"/>
  <c r="E711" i="40" s="1"/>
  <c r="T710" i="40"/>
  <c r="S710" i="40"/>
  <c r="G710" i="40"/>
  <c r="D710" i="40"/>
  <c r="E710" i="40" s="1"/>
  <c r="T709" i="40"/>
  <c r="S709" i="40"/>
  <c r="G709" i="40"/>
  <c r="D709" i="40"/>
  <c r="E709" i="40" s="1"/>
  <c r="T708" i="40"/>
  <c r="S708" i="40"/>
  <c r="G708" i="40"/>
  <c r="D708" i="40"/>
  <c r="E708" i="40" s="1"/>
  <c r="T707" i="40"/>
  <c r="S707" i="40"/>
  <c r="G707" i="40"/>
  <c r="D707" i="40"/>
  <c r="E707" i="40" s="1"/>
  <c r="T706" i="40"/>
  <c r="S706" i="40"/>
  <c r="G706" i="40"/>
  <c r="D706" i="40"/>
  <c r="E706" i="40" s="1"/>
  <c r="T705" i="40"/>
  <c r="S705" i="40"/>
  <c r="G705" i="40"/>
  <c r="D705" i="40"/>
  <c r="E705" i="40" s="1"/>
  <c r="T704" i="40"/>
  <c r="S704" i="40"/>
  <c r="G704" i="40"/>
  <c r="D704" i="40"/>
  <c r="E704" i="40" s="1"/>
  <c r="T703" i="40"/>
  <c r="S703" i="40"/>
  <c r="G703" i="40"/>
  <c r="D703" i="40"/>
  <c r="E703" i="40" s="1"/>
  <c r="T702" i="40"/>
  <c r="S702" i="40"/>
  <c r="G702" i="40"/>
  <c r="D702" i="40"/>
  <c r="E702" i="40" s="1"/>
  <c r="T701" i="40"/>
  <c r="S701" i="40"/>
  <c r="G701" i="40"/>
  <c r="D701" i="40"/>
  <c r="E701" i="40" s="1"/>
  <c r="T700" i="40"/>
  <c r="S700" i="40"/>
  <c r="G700" i="40"/>
  <c r="D700" i="40"/>
  <c r="E700" i="40" s="1"/>
  <c r="T699" i="40"/>
  <c r="S699" i="40"/>
  <c r="G699" i="40"/>
  <c r="D699" i="40"/>
  <c r="E699" i="40" s="1"/>
  <c r="T698" i="40"/>
  <c r="S698" i="40"/>
  <c r="G698" i="40"/>
  <c r="D698" i="40"/>
  <c r="E698" i="40" s="1"/>
  <c r="T697" i="40"/>
  <c r="S697" i="40"/>
  <c r="G697" i="40"/>
  <c r="D697" i="40"/>
  <c r="E697" i="40" s="1"/>
  <c r="T696" i="40"/>
  <c r="S696" i="40"/>
  <c r="G696" i="40"/>
  <c r="D696" i="40"/>
  <c r="E696" i="40" s="1"/>
  <c r="T695" i="40"/>
  <c r="S695" i="40"/>
  <c r="G695" i="40"/>
  <c r="D695" i="40"/>
  <c r="E695" i="40" s="1"/>
  <c r="T694" i="40"/>
  <c r="S694" i="40"/>
  <c r="G694" i="40"/>
  <c r="D694" i="40"/>
  <c r="E694" i="40" s="1"/>
  <c r="T693" i="40"/>
  <c r="S693" i="40"/>
  <c r="G693" i="40"/>
  <c r="D693" i="40"/>
  <c r="E693" i="40" s="1"/>
  <c r="T692" i="40"/>
  <c r="S692" i="40"/>
  <c r="G692" i="40"/>
  <c r="D692" i="40"/>
  <c r="E692" i="40" s="1"/>
  <c r="T691" i="40"/>
  <c r="S691" i="40"/>
  <c r="G691" i="40"/>
  <c r="D691" i="40"/>
  <c r="E691" i="40" s="1"/>
  <c r="T690" i="40"/>
  <c r="S690" i="40"/>
  <c r="G690" i="40"/>
  <c r="D690" i="40"/>
  <c r="E690" i="40" s="1"/>
  <c r="T689" i="40"/>
  <c r="S689" i="40"/>
  <c r="G689" i="40"/>
  <c r="D689" i="40"/>
  <c r="E689" i="40" s="1"/>
  <c r="T688" i="40"/>
  <c r="S688" i="40"/>
  <c r="G688" i="40"/>
  <c r="D688" i="40"/>
  <c r="E688" i="40" s="1"/>
  <c r="T687" i="40"/>
  <c r="S687" i="40"/>
  <c r="G687" i="40"/>
  <c r="D687" i="40"/>
  <c r="E687" i="40" s="1"/>
  <c r="T686" i="40"/>
  <c r="S686" i="40"/>
  <c r="G686" i="40"/>
  <c r="D686" i="40"/>
  <c r="E686" i="40" s="1"/>
  <c r="T685" i="40"/>
  <c r="S685" i="40"/>
  <c r="G685" i="40"/>
  <c r="D685" i="40"/>
  <c r="E685" i="40" s="1"/>
  <c r="T684" i="40"/>
  <c r="S684" i="40"/>
  <c r="G684" i="40"/>
  <c r="D684" i="40"/>
  <c r="E684" i="40" s="1"/>
  <c r="T683" i="40"/>
  <c r="S683" i="40"/>
  <c r="G683" i="40"/>
  <c r="D683" i="40"/>
  <c r="E683" i="40" s="1"/>
  <c r="T682" i="40"/>
  <c r="S682" i="40"/>
  <c r="G682" i="40"/>
  <c r="D682" i="40"/>
  <c r="E682" i="40" s="1"/>
  <c r="T681" i="40"/>
  <c r="S681" i="40"/>
  <c r="G681" i="40"/>
  <c r="D681" i="40"/>
  <c r="E681" i="40" s="1"/>
  <c r="T680" i="40"/>
  <c r="S680" i="40"/>
  <c r="G680" i="40"/>
  <c r="D680" i="40"/>
  <c r="E680" i="40" s="1"/>
  <c r="T679" i="40"/>
  <c r="S679" i="40"/>
  <c r="G679" i="40"/>
  <c r="D679" i="40"/>
  <c r="E679" i="40" s="1"/>
  <c r="T678" i="40"/>
  <c r="S678" i="40"/>
  <c r="G678" i="40"/>
  <c r="D678" i="40"/>
  <c r="E678" i="40" s="1"/>
  <c r="T677" i="40"/>
  <c r="S677" i="40"/>
  <c r="G677" i="40"/>
  <c r="D677" i="40"/>
  <c r="E677" i="40" s="1"/>
  <c r="T676" i="40"/>
  <c r="S676" i="40"/>
  <c r="G676" i="40"/>
  <c r="D676" i="40"/>
  <c r="E676" i="40" s="1"/>
  <c r="T675" i="40"/>
  <c r="S675" i="40"/>
  <c r="G675" i="40"/>
  <c r="D675" i="40"/>
  <c r="E675" i="40" s="1"/>
  <c r="T674" i="40"/>
  <c r="S674" i="40"/>
  <c r="G674" i="40"/>
  <c r="D674" i="40"/>
  <c r="E674" i="40" s="1"/>
  <c r="T673" i="40"/>
  <c r="S673" i="40"/>
  <c r="G673" i="40"/>
  <c r="D673" i="40"/>
  <c r="E673" i="40" s="1"/>
  <c r="T672" i="40"/>
  <c r="S672" i="40"/>
  <c r="G672" i="40"/>
  <c r="D672" i="40"/>
  <c r="E672" i="40" s="1"/>
  <c r="T671" i="40"/>
  <c r="S671" i="40"/>
  <c r="G671" i="40"/>
  <c r="D671" i="40"/>
  <c r="E671" i="40" s="1"/>
  <c r="T670" i="40"/>
  <c r="S670" i="40"/>
  <c r="G670" i="40"/>
  <c r="D670" i="40"/>
  <c r="E670" i="40" s="1"/>
  <c r="T669" i="40"/>
  <c r="S669" i="40"/>
  <c r="G669" i="40"/>
  <c r="D669" i="40"/>
  <c r="E669" i="40" s="1"/>
  <c r="T668" i="40"/>
  <c r="S668" i="40"/>
  <c r="G668" i="40"/>
  <c r="D668" i="40"/>
  <c r="E668" i="40" s="1"/>
  <c r="T667" i="40"/>
  <c r="S667" i="40"/>
  <c r="G667" i="40"/>
  <c r="D667" i="40"/>
  <c r="E667" i="40" s="1"/>
  <c r="T666" i="40"/>
  <c r="S666" i="40"/>
  <c r="G666" i="40"/>
  <c r="D666" i="40"/>
  <c r="E666" i="40" s="1"/>
  <c r="T665" i="40"/>
  <c r="S665" i="40"/>
  <c r="G665" i="40"/>
  <c r="D665" i="40"/>
  <c r="E665" i="40" s="1"/>
  <c r="T664" i="40"/>
  <c r="S664" i="40"/>
  <c r="G664" i="40"/>
  <c r="D664" i="40"/>
  <c r="E664" i="40" s="1"/>
  <c r="T663" i="40"/>
  <c r="S663" i="40"/>
  <c r="G663" i="40"/>
  <c r="D663" i="40"/>
  <c r="E663" i="40" s="1"/>
  <c r="T662" i="40"/>
  <c r="S662" i="40"/>
  <c r="G662" i="40"/>
  <c r="D662" i="40"/>
  <c r="E662" i="40" s="1"/>
  <c r="T661" i="40"/>
  <c r="S661" i="40"/>
  <c r="G661" i="40"/>
  <c r="D661" i="40"/>
  <c r="E661" i="40" s="1"/>
  <c r="T660" i="40"/>
  <c r="S660" i="40"/>
  <c r="G660" i="40"/>
  <c r="D660" i="40"/>
  <c r="E660" i="40" s="1"/>
  <c r="T659" i="40"/>
  <c r="S659" i="40"/>
  <c r="G659" i="40"/>
  <c r="D659" i="40"/>
  <c r="E659" i="40" s="1"/>
  <c r="T658" i="40"/>
  <c r="S658" i="40"/>
  <c r="G658" i="40"/>
  <c r="D658" i="40"/>
  <c r="E658" i="40" s="1"/>
  <c r="T657" i="40"/>
  <c r="S657" i="40"/>
  <c r="G657" i="40"/>
  <c r="D657" i="40"/>
  <c r="E657" i="40" s="1"/>
  <c r="T656" i="40"/>
  <c r="S656" i="40"/>
  <c r="G656" i="40"/>
  <c r="D656" i="40"/>
  <c r="E656" i="40" s="1"/>
  <c r="T655" i="40"/>
  <c r="S655" i="40"/>
  <c r="G655" i="40"/>
  <c r="D655" i="40"/>
  <c r="E655" i="40" s="1"/>
  <c r="T654" i="40"/>
  <c r="S654" i="40"/>
  <c r="G654" i="40"/>
  <c r="D654" i="40"/>
  <c r="E654" i="40" s="1"/>
  <c r="T653" i="40"/>
  <c r="S653" i="40"/>
  <c r="G653" i="40"/>
  <c r="D653" i="40"/>
  <c r="E653" i="40" s="1"/>
  <c r="T652" i="40"/>
  <c r="S652" i="40"/>
  <c r="G652" i="40"/>
  <c r="D652" i="40"/>
  <c r="E652" i="40" s="1"/>
  <c r="T651" i="40"/>
  <c r="S651" i="40"/>
  <c r="G651" i="40"/>
  <c r="D651" i="40"/>
  <c r="E651" i="40" s="1"/>
  <c r="T650" i="40"/>
  <c r="S650" i="40"/>
  <c r="G650" i="40"/>
  <c r="D650" i="40"/>
  <c r="E650" i="40" s="1"/>
  <c r="T649" i="40"/>
  <c r="S649" i="40"/>
  <c r="G649" i="40"/>
  <c r="D649" i="40"/>
  <c r="E649" i="40" s="1"/>
  <c r="T648" i="40"/>
  <c r="S648" i="40"/>
  <c r="G648" i="40"/>
  <c r="D648" i="40"/>
  <c r="E648" i="40" s="1"/>
  <c r="T647" i="40"/>
  <c r="S647" i="40"/>
  <c r="G647" i="40"/>
  <c r="D647" i="40"/>
  <c r="E647" i="40" s="1"/>
  <c r="T646" i="40"/>
  <c r="S646" i="40"/>
  <c r="G646" i="40"/>
  <c r="D646" i="40"/>
  <c r="E646" i="40" s="1"/>
  <c r="T645" i="40"/>
  <c r="S645" i="40"/>
  <c r="G645" i="40"/>
  <c r="D645" i="40"/>
  <c r="E645" i="40" s="1"/>
  <c r="T644" i="40"/>
  <c r="S644" i="40"/>
  <c r="G644" i="40"/>
  <c r="D644" i="40"/>
  <c r="E644" i="40" s="1"/>
  <c r="T643" i="40"/>
  <c r="S643" i="40"/>
  <c r="G643" i="40"/>
  <c r="D643" i="40"/>
  <c r="E643" i="40" s="1"/>
  <c r="T642" i="40"/>
  <c r="S642" i="40"/>
  <c r="G642" i="40"/>
  <c r="D642" i="40"/>
  <c r="E642" i="40" s="1"/>
  <c r="T641" i="40"/>
  <c r="S641" i="40"/>
  <c r="G641" i="40"/>
  <c r="D641" i="40"/>
  <c r="E641" i="40" s="1"/>
  <c r="T640" i="40"/>
  <c r="S640" i="40"/>
  <c r="G640" i="40"/>
  <c r="D640" i="40"/>
  <c r="E640" i="40" s="1"/>
  <c r="T639" i="40"/>
  <c r="S639" i="40"/>
  <c r="G639" i="40"/>
  <c r="D639" i="40"/>
  <c r="E639" i="40" s="1"/>
  <c r="T638" i="40"/>
  <c r="S638" i="40"/>
  <c r="G638" i="40"/>
  <c r="D638" i="40"/>
  <c r="E638" i="40" s="1"/>
  <c r="T637" i="40"/>
  <c r="S637" i="40"/>
  <c r="G637" i="40"/>
  <c r="D637" i="40"/>
  <c r="E637" i="40" s="1"/>
  <c r="T636" i="40"/>
  <c r="S636" i="40"/>
  <c r="G636" i="40"/>
  <c r="D636" i="40"/>
  <c r="E636" i="40" s="1"/>
  <c r="T635" i="40"/>
  <c r="S635" i="40"/>
  <c r="G635" i="40"/>
  <c r="D635" i="40"/>
  <c r="E635" i="40" s="1"/>
  <c r="T634" i="40"/>
  <c r="S634" i="40"/>
  <c r="G634" i="40"/>
  <c r="D634" i="40"/>
  <c r="E634" i="40" s="1"/>
  <c r="T633" i="40"/>
  <c r="S633" i="40"/>
  <c r="G633" i="40"/>
  <c r="D633" i="40"/>
  <c r="E633" i="40" s="1"/>
  <c r="T632" i="40"/>
  <c r="S632" i="40"/>
  <c r="G632" i="40"/>
  <c r="D632" i="40"/>
  <c r="E632" i="40" s="1"/>
  <c r="T631" i="40"/>
  <c r="S631" i="40"/>
  <c r="G631" i="40"/>
  <c r="D631" i="40"/>
  <c r="E631" i="40" s="1"/>
  <c r="T630" i="40"/>
  <c r="S630" i="40"/>
  <c r="G630" i="40"/>
  <c r="D630" i="40"/>
  <c r="E630" i="40" s="1"/>
  <c r="T629" i="40"/>
  <c r="S629" i="40"/>
  <c r="G629" i="40"/>
  <c r="D629" i="40"/>
  <c r="E629" i="40" s="1"/>
  <c r="T628" i="40"/>
  <c r="S628" i="40"/>
  <c r="G628" i="40"/>
  <c r="D628" i="40"/>
  <c r="E628" i="40" s="1"/>
  <c r="T627" i="40"/>
  <c r="S627" i="40"/>
  <c r="G627" i="40"/>
  <c r="D627" i="40"/>
  <c r="E627" i="40" s="1"/>
  <c r="T626" i="40"/>
  <c r="S626" i="40"/>
  <c r="G626" i="40"/>
  <c r="D626" i="40"/>
  <c r="E626" i="40" s="1"/>
  <c r="T625" i="40"/>
  <c r="S625" i="40"/>
  <c r="G625" i="40"/>
  <c r="D625" i="40"/>
  <c r="E625" i="40" s="1"/>
  <c r="T624" i="40"/>
  <c r="S624" i="40"/>
  <c r="G624" i="40"/>
  <c r="D624" i="40"/>
  <c r="E624" i="40" s="1"/>
  <c r="T623" i="40"/>
  <c r="S623" i="40"/>
  <c r="G623" i="40"/>
  <c r="D623" i="40"/>
  <c r="E623" i="40" s="1"/>
  <c r="T622" i="40"/>
  <c r="S622" i="40"/>
  <c r="G622" i="40"/>
  <c r="D622" i="40"/>
  <c r="E622" i="40" s="1"/>
  <c r="T621" i="40"/>
  <c r="S621" i="40"/>
  <c r="G621" i="40"/>
  <c r="D621" i="40"/>
  <c r="E621" i="40" s="1"/>
  <c r="T620" i="40"/>
  <c r="S620" i="40"/>
  <c r="G620" i="40"/>
  <c r="D620" i="40"/>
  <c r="E620" i="40" s="1"/>
  <c r="T619" i="40"/>
  <c r="S619" i="40"/>
  <c r="G619" i="40"/>
  <c r="D619" i="40"/>
  <c r="E619" i="40" s="1"/>
  <c r="T618" i="40"/>
  <c r="S618" i="40"/>
  <c r="G618" i="40"/>
  <c r="D618" i="40"/>
  <c r="E618" i="40" s="1"/>
  <c r="T617" i="40"/>
  <c r="S617" i="40"/>
  <c r="G617" i="40"/>
  <c r="D617" i="40"/>
  <c r="E617" i="40" s="1"/>
  <c r="T616" i="40"/>
  <c r="S616" i="40"/>
  <c r="G616" i="40"/>
  <c r="D616" i="40"/>
  <c r="E616" i="40" s="1"/>
  <c r="T615" i="40"/>
  <c r="S615" i="40"/>
  <c r="G615" i="40"/>
  <c r="D615" i="40"/>
  <c r="E615" i="40" s="1"/>
  <c r="T614" i="40"/>
  <c r="S614" i="40"/>
  <c r="G614" i="40"/>
  <c r="D614" i="40"/>
  <c r="E614" i="40" s="1"/>
  <c r="T613" i="40"/>
  <c r="S613" i="40"/>
  <c r="G613" i="40"/>
  <c r="D613" i="40"/>
  <c r="E613" i="40" s="1"/>
  <c r="T612" i="40"/>
  <c r="S612" i="40"/>
  <c r="G612" i="40"/>
  <c r="D612" i="40"/>
  <c r="E612" i="40" s="1"/>
  <c r="T611" i="40"/>
  <c r="S611" i="40"/>
  <c r="G611" i="40"/>
  <c r="D611" i="40"/>
  <c r="E611" i="40" s="1"/>
  <c r="T610" i="40"/>
  <c r="S610" i="40"/>
  <c r="G610" i="40"/>
  <c r="D610" i="40"/>
  <c r="E610" i="40" s="1"/>
  <c r="T609" i="40"/>
  <c r="S609" i="40"/>
  <c r="G609" i="40"/>
  <c r="D609" i="40"/>
  <c r="E609" i="40" s="1"/>
  <c r="T608" i="40"/>
  <c r="S608" i="40"/>
  <c r="G608" i="40"/>
  <c r="D608" i="40"/>
  <c r="E608" i="40" s="1"/>
  <c r="T607" i="40"/>
  <c r="S607" i="40"/>
  <c r="G607" i="40"/>
  <c r="D607" i="40"/>
  <c r="E607" i="40" s="1"/>
  <c r="T606" i="40"/>
  <c r="S606" i="40"/>
  <c r="G606" i="40"/>
  <c r="D606" i="40"/>
  <c r="E606" i="40" s="1"/>
  <c r="T605" i="40"/>
  <c r="S605" i="40"/>
  <c r="G605" i="40"/>
  <c r="D605" i="40"/>
  <c r="E605" i="40" s="1"/>
  <c r="T604" i="40"/>
  <c r="S604" i="40"/>
  <c r="G604" i="40"/>
  <c r="D604" i="40"/>
  <c r="E604" i="40" s="1"/>
  <c r="T603" i="40"/>
  <c r="S603" i="40"/>
  <c r="G603" i="40"/>
  <c r="D603" i="40"/>
  <c r="E603" i="40" s="1"/>
  <c r="T602" i="40"/>
  <c r="S602" i="40"/>
  <c r="G602" i="40"/>
  <c r="D602" i="40"/>
  <c r="E602" i="40" s="1"/>
  <c r="T601" i="40"/>
  <c r="S601" i="40"/>
  <c r="G601" i="40"/>
  <c r="D601" i="40"/>
  <c r="E601" i="40" s="1"/>
  <c r="T600" i="40"/>
  <c r="S600" i="40"/>
  <c r="G600" i="40"/>
  <c r="D600" i="40"/>
  <c r="E600" i="40" s="1"/>
  <c r="T599" i="40"/>
  <c r="S599" i="40"/>
  <c r="G599" i="40"/>
  <c r="D599" i="40"/>
  <c r="E599" i="40" s="1"/>
  <c r="T598" i="40"/>
  <c r="S598" i="40"/>
  <c r="G598" i="40"/>
  <c r="D598" i="40"/>
  <c r="E598" i="40" s="1"/>
  <c r="T597" i="40"/>
  <c r="S597" i="40"/>
  <c r="G597" i="40"/>
  <c r="D597" i="40"/>
  <c r="E597" i="40" s="1"/>
  <c r="T596" i="40"/>
  <c r="S596" i="40"/>
  <c r="G596" i="40"/>
  <c r="D596" i="40"/>
  <c r="E596" i="40" s="1"/>
  <c r="T595" i="40"/>
  <c r="S595" i="40"/>
  <c r="G595" i="40"/>
  <c r="D595" i="40"/>
  <c r="E595" i="40" s="1"/>
  <c r="T594" i="40"/>
  <c r="S594" i="40"/>
  <c r="G594" i="40"/>
  <c r="D594" i="40"/>
  <c r="E594" i="40" s="1"/>
  <c r="T593" i="40"/>
  <c r="S593" i="40"/>
  <c r="G593" i="40"/>
  <c r="D593" i="40"/>
  <c r="E593" i="40" s="1"/>
  <c r="T592" i="40"/>
  <c r="S592" i="40"/>
  <c r="G592" i="40"/>
  <c r="D592" i="40"/>
  <c r="E592" i="40" s="1"/>
  <c r="T591" i="40"/>
  <c r="S591" i="40"/>
  <c r="G591" i="40"/>
  <c r="D591" i="40"/>
  <c r="E591" i="40" s="1"/>
  <c r="T590" i="40"/>
  <c r="S590" i="40"/>
  <c r="G590" i="40"/>
  <c r="D590" i="40"/>
  <c r="E590" i="40" s="1"/>
  <c r="T589" i="40"/>
  <c r="S589" i="40"/>
  <c r="G589" i="40"/>
  <c r="D589" i="40"/>
  <c r="E589" i="40" s="1"/>
  <c r="T588" i="40"/>
  <c r="S588" i="40"/>
  <c r="G588" i="40"/>
  <c r="D588" i="40"/>
  <c r="E588" i="40" s="1"/>
  <c r="T587" i="40"/>
  <c r="S587" i="40"/>
  <c r="G587" i="40"/>
  <c r="D587" i="40"/>
  <c r="E587" i="40" s="1"/>
  <c r="T586" i="40"/>
  <c r="S586" i="40"/>
  <c r="G586" i="40"/>
  <c r="D586" i="40"/>
  <c r="E586" i="40" s="1"/>
  <c r="T585" i="40"/>
  <c r="S585" i="40"/>
  <c r="G585" i="40"/>
  <c r="D585" i="40"/>
  <c r="E585" i="40" s="1"/>
  <c r="T584" i="40"/>
  <c r="S584" i="40"/>
  <c r="G584" i="40"/>
  <c r="D584" i="40"/>
  <c r="E584" i="40" s="1"/>
  <c r="T583" i="40"/>
  <c r="S583" i="40"/>
  <c r="G583" i="40"/>
  <c r="D583" i="40"/>
  <c r="E583" i="40" s="1"/>
  <c r="T582" i="40"/>
  <c r="S582" i="40"/>
  <c r="G582" i="40"/>
  <c r="D582" i="40"/>
  <c r="E582" i="40" s="1"/>
  <c r="T581" i="40"/>
  <c r="S581" i="40"/>
  <c r="G581" i="40"/>
  <c r="D581" i="40"/>
  <c r="E581" i="40" s="1"/>
  <c r="T580" i="40"/>
  <c r="S580" i="40"/>
  <c r="G580" i="40"/>
  <c r="D580" i="40"/>
  <c r="E580" i="40" s="1"/>
  <c r="T579" i="40"/>
  <c r="S579" i="40"/>
  <c r="G579" i="40"/>
  <c r="D579" i="40"/>
  <c r="E579" i="40" s="1"/>
  <c r="T578" i="40"/>
  <c r="S578" i="40"/>
  <c r="G578" i="40"/>
  <c r="D578" i="40"/>
  <c r="E578" i="40" s="1"/>
  <c r="T577" i="40"/>
  <c r="S577" i="40"/>
  <c r="G577" i="40"/>
  <c r="D577" i="40"/>
  <c r="E577" i="40" s="1"/>
  <c r="T576" i="40"/>
  <c r="S576" i="40"/>
  <c r="G576" i="40"/>
  <c r="D576" i="40"/>
  <c r="E576" i="40" s="1"/>
  <c r="T575" i="40"/>
  <c r="S575" i="40"/>
  <c r="G575" i="40"/>
  <c r="D575" i="40"/>
  <c r="E575" i="40" s="1"/>
  <c r="T574" i="40"/>
  <c r="S574" i="40"/>
  <c r="G574" i="40"/>
  <c r="D574" i="40"/>
  <c r="E574" i="40" s="1"/>
  <c r="T573" i="40"/>
  <c r="S573" i="40"/>
  <c r="G573" i="40"/>
  <c r="D573" i="40"/>
  <c r="E573" i="40" s="1"/>
  <c r="T572" i="40"/>
  <c r="S572" i="40"/>
  <c r="G572" i="40"/>
  <c r="D572" i="40"/>
  <c r="E572" i="40" s="1"/>
  <c r="T571" i="40"/>
  <c r="S571" i="40"/>
  <c r="G571" i="40"/>
  <c r="D571" i="40"/>
  <c r="E571" i="40" s="1"/>
  <c r="T570" i="40"/>
  <c r="S570" i="40"/>
  <c r="G570" i="40"/>
  <c r="D570" i="40"/>
  <c r="E570" i="40" s="1"/>
  <c r="T569" i="40"/>
  <c r="S569" i="40"/>
  <c r="G569" i="40"/>
  <c r="D569" i="40"/>
  <c r="E569" i="40" s="1"/>
  <c r="T568" i="40"/>
  <c r="S568" i="40"/>
  <c r="G568" i="40"/>
  <c r="D568" i="40"/>
  <c r="E568" i="40" s="1"/>
  <c r="T567" i="40"/>
  <c r="S567" i="40"/>
  <c r="G567" i="40"/>
  <c r="D567" i="40"/>
  <c r="E567" i="40" s="1"/>
  <c r="T566" i="40"/>
  <c r="S566" i="40"/>
  <c r="G566" i="40"/>
  <c r="D566" i="40"/>
  <c r="E566" i="40" s="1"/>
  <c r="T565" i="40"/>
  <c r="S565" i="40"/>
  <c r="G565" i="40"/>
  <c r="D565" i="40"/>
  <c r="E565" i="40" s="1"/>
  <c r="T564" i="40"/>
  <c r="S564" i="40"/>
  <c r="G564" i="40"/>
  <c r="D564" i="40"/>
  <c r="E564" i="40" s="1"/>
  <c r="T563" i="40"/>
  <c r="S563" i="40"/>
  <c r="G563" i="40"/>
  <c r="D563" i="40"/>
  <c r="E563" i="40" s="1"/>
  <c r="T562" i="40"/>
  <c r="S562" i="40"/>
  <c r="G562" i="40"/>
  <c r="D562" i="40"/>
  <c r="E562" i="40" s="1"/>
  <c r="T561" i="40"/>
  <c r="S561" i="40"/>
  <c r="G561" i="40"/>
  <c r="D561" i="40"/>
  <c r="E561" i="40" s="1"/>
  <c r="T560" i="40"/>
  <c r="S560" i="40"/>
  <c r="G560" i="40"/>
  <c r="D560" i="40"/>
  <c r="E560" i="40" s="1"/>
  <c r="T559" i="40"/>
  <c r="S559" i="40"/>
  <c r="G559" i="40"/>
  <c r="D559" i="40"/>
  <c r="E559" i="40" s="1"/>
  <c r="T558" i="40"/>
  <c r="S558" i="40"/>
  <c r="G558" i="40"/>
  <c r="D558" i="40"/>
  <c r="E558" i="40" s="1"/>
  <c r="T557" i="40"/>
  <c r="S557" i="40"/>
  <c r="G557" i="40"/>
  <c r="D557" i="40"/>
  <c r="E557" i="40" s="1"/>
  <c r="T556" i="40"/>
  <c r="S556" i="40"/>
  <c r="G556" i="40"/>
  <c r="D556" i="40"/>
  <c r="E556" i="40" s="1"/>
  <c r="T555" i="40"/>
  <c r="S555" i="40"/>
  <c r="G555" i="40"/>
  <c r="D555" i="40"/>
  <c r="E555" i="40" s="1"/>
  <c r="T554" i="40"/>
  <c r="S554" i="40"/>
  <c r="G554" i="40"/>
  <c r="D554" i="40"/>
  <c r="E554" i="40" s="1"/>
  <c r="T553" i="40"/>
  <c r="S553" i="40"/>
  <c r="G553" i="40"/>
  <c r="D553" i="40"/>
  <c r="E553" i="40" s="1"/>
  <c r="T552" i="40"/>
  <c r="S552" i="40"/>
  <c r="G552" i="40"/>
  <c r="D552" i="40"/>
  <c r="E552" i="40" s="1"/>
  <c r="T551" i="40"/>
  <c r="S551" i="40"/>
  <c r="G551" i="40"/>
  <c r="D551" i="40"/>
  <c r="E551" i="40" s="1"/>
  <c r="T550" i="40"/>
  <c r="S550" i="40"/>
  <c r="G550" i="40"/>
  <c r="D550" i="40"/>
  <c r="E550" i="40" s="1"/>
  <c r="T549" i="40"/>
  <c r="S549" i="40"/>
  <c r="G549" i="40"/>
  <c r="D549" i="40"/>
  <c r="E549" i="40" s="1"/>
  <c r="T548" i="40"/>
  <c r="S548" i="40"/>
  <c r="G548" i="40"/>
  <c r="D548" i="40"/>
  <c r="E548" i="40" s="1"/>
  <c r="T547" i="40"/>
  <c r="S547" i="40"/>
  <c r="G547" i="40"/>
  <c r="D547" i="40"/>
  <c r="E547" i="40" s="1"/>
  <c r="T546" i="40"/>
  <c r="S546" i="40"/>
  <c r="G546" i="40"/>
  <c r="D546" i="40"/>
  <c r="E546" i="40" s="1"/>
  <c r="T545" i="40"/>
  <c r="S545" i="40"/>
  <c r="G545" i="40"/>
  <c r="D545" i="40"/>
  <c r="E545" i="40" s="1"/>
  <c r="T544" i="40"/>
  <c r="S544" i="40"/>
  <c r="G544" i="40"/>
  <c r="D544" i="40"/>
  <c r="E544" i="40" s="1"/>
  <c r="T543" i="40"/>
  <c r="S543" i="40"/>
  <c r="G543" i="40"/>
  <c r="D543" i="40"/>
  <c r="E543" i="40" s="1"/>
  <c r="T542" i="40"/>
  <c r="S542" i="40"/>
  <c r="G542" i="40"/>
  <c r="D542" i="40"/>
  <c r="E542" i="40" s="1"/>
  <c r="T541" i="40"/>
  <c r="S541" i="40"/>
  <c r="G541" i="40"/>
  <c r="D541" i="40"/>
  <c r="E541" i="40" s="1"/>
  <c r="T540" i="40"/>
  <c r="S540" i="40"/>
  <c r="G540" i="40"/>
  <c r="D540" i="40"/>
  <c r="E540" i="40" s="1"/>
  <c r="T539" i="40"/>
  <c r="S539" i="40"/>
  <c r="G539" i="40"/>
  <c r="D539" i="40"/>
  <c r="E539" i="40" s="1"/>
  <c r="T538" i="40"/>
  <c r="S538" i="40"/>
  <c r="G538" i="40"/>
  <c r="D538" i="40"/>
  <c r="E538" i="40" s="1"/>
  <c r="T537" i="40"/>
  <c r="S537" i="40"/>
  <c r="G537" i="40"/>
  <c r="D537" i="40"/>
  <c r="E537" i="40" s="1"/>
  <c r="T536" i="40"/>
  <c r="S536" i="40"/>
  <c r="G536" i="40"/>
  <c r="D536" i="40"/>
  <c r="E536" i="40" s="1"/>
  <c r="T535" i="40"/>
  <c r="S535" i="40"/>
  <c r="G535" i="40"/>
  <c r="D535" i="40"/>
  <c r="E535" i="40" s="1"/>
  <c r="T534" i="40"/>
  <c r="S534" i="40"/>
  <c r="G534" i="40"/>
  <c r="D534" i="40"/>
  <c r="E534" i="40" s="1"/>
  <c r="T533" i="40"/>
  <c r="S533" i="40"/>
  <c r="G533" i="40"/>
  <c r="D533" i="40"/>
  <c r="E533" i="40" s="1"/>
  <c r="T532" i="40"/>
  <c r="S532" i="40"/>
  <c r="G532" i="40"/>
  <c r="D532" i="40"/>
  <c r="E532" i="40" s="1"/>
  <c r="T531" i="40"/>
  <c r="S531" i="40"/>
  <c r="G531" i="40"/>
  <c r="D531" i="40"/>
  <c r="E531" i="40" s="1"/>
  <c r="T530" i="40"/>
  <c r="S530" i="40"/>
  <c r="G530" i="40"/>
  <c r="D530" i="40"/>
  <c r="E530" i="40" s="1"/>
  <c r="T529" i="40"/>
  <c r="S529" i="40"/>
  <c r="G529" i="40"/>
  <c r="D529" i="40"/>
  <c r="E529" i="40" s="1"/>
  <c r="T528" i="40"/>
  <c r="S528" i="40"/>
  <c r="G528" i="40"/>
  <c r="D528" i="40"/>
  <c r="E528" i="40" s="1"/>
  <c r="T527" i="40"/>
  <c r="S527" i="40"/>
  <c r="G527" i="40"/>
  <c r="D527" i="40"/>
  <c r="E527" i="40" s="1"/>
  <c r="T526" i="40"/>
  <c r="S526" i="40"/>
  <c r="G526" i="40"/>
  <c r="D526" i="40"/>
  <c r="E526" i="40" s="1"/>
  <c r="T525" i="40"/>
  <c r="S525" i="40"/>
  <c r="G525" i="40"/>
  <c r="D525" i="40"/>
  <c r="E525" i="40" s="1"/>
  <c r="T524" i="40"/>
  <c r="S524" i="40"/>
  <c r="G524" i="40"/>
  <c r="D524" i="40"/>
  <c r="E524" i="40" s="1"/>
  <c r="T523" i="40"/>
  <c r="S523" i="40"/>
  <c r="G523" i="40"/>
  <c r="D523" i="40"/>
  <c r="E523" i="40" s="1"/>
  <c r="T522" i="40"/>
  <c r="S522" i="40"/>
  <c r="G522" i="40"/>
  <c r="D522" i="40"/>
  <c r="E522" i="40" s="1"/>
  <c r="T521" i="40"/>
  <c r="S521" i="40"/>
  <c r="G521" i="40"/>
  <c r="D521" i="40"/>
  <c r="E521" i="40" s="1"/>
  <c r="T520" i="40"/>
  <c r="S520" i="40"/>
  <c r="G520" i="40"/>
  <c r="D520" i="40"/>
  <c r="E520" i="40" s="1"/>
  <c r="T519" i="40"/>
  <c r="S519" i="40"/>
  <c r="G519" i="40"/>
  <c r="D519" i="40"/>
  <c r="E519" i="40" s="1"/>
  <c r="T518" i="40"/>
  <c r="S518" i="40"/>
  <c r="G518" i="40"/>
  <c r="D518" i="40"/>
  <c r="E518" i="40" s="1"/>
  <c r="T517" i="40"/>
  <c r="S517" i="40"/>
  <c r="G517" i="40"/>
  <c r="D517" i="40"/>
  <c r="E517" i="40" s="1"/>
  <c r="T516" i="40"/>
  <c r="S516" i="40"/>
  <c r="G516" i="40"/>
  <c r="D516" i="40"/>
  <c r="E516" i="40" s="1"/>
  <c r="T515" i="40"/>
  <c r="S515" i="40"/>
  <c r="G515" i="40"/>
  <c r="D515" i="40"/>
  <c r="E515" i="40" s="1"/>
  <c r="T514" i="40"/>
  <c r="S514" i="40"/>
  <c r="G514" i="40"/>
  <c r="D514" i="40"/>
  <c r="E514" i="40" s="1"/>
  <c r="T513" i="40"/>
  <c r="S513" i="40"/>
  <c r="G513" i="40"/>
  <c r="D513" i="40"/>
  <c r="E513" i="40" s="1"/>
  <c r="T512" i="40"/>
  <c r="S512" i="40"/>
  <c r="G512" i="40"/>
  <c r="D512" i="40"/>
  <c r="E512" i="40" s="1"/>
  <c r="T511" i="40"/>
  <c r="S511" i="40"/>
  <c r="G511" i="40"/>
  <c r="D511" i="40"/>
  <c r="E511" i="40" s="1"/>
  <c r="T510" i="40"/>
  <c r="S510" i="40"/>
  <c r="G510" i="40"/>
  <c r="D510" i="40"/>
  <c r="E510" i="40" s="1"/>
  <c r="T509" i="40"/>
  <c r="S509" i="40"/>
  <c r="G509" i="40"/>
  <c r="D509" i="40"/>
  <c r="E509" i="40" s="1"/>
  <c r="T508" i="40"/>
  <c r="S508" i="40"/>
  <c r="G508" i="40"/>
  <c r="D508" i="40"/>
  <c r="E508" i="40" s="1"/>
  <c r="T507" i="40"/>
  <c r="S507" i="40"/>
  <c r="G507" i="40"/>
  <c r="D507" i="40"/>
  <c r="E507" i="40" s="1"/>
  <c r="T506" i="40"/>
  <c r="S506" i="40"/>
  <c r="G506" i="40"/>
  <c r="D506" i="40"/>
  <c r="E506" i="40" s="1"/>
  <c r="T505" i="40"/>
  <c r="S505" i="40"/>
  <c r="G505" i="40"/>
  <c r="D505" i="40"/>
  <c r="E505" i="40" s="1"/>
  <c r="T504" i="40"/>
  <c r="S504" i="40"/>
  <c r="G504" i="40"/>
  <c r="D504" i="40"/>
  <c r="E504" i="40" s="1"/>
  <c r="T503" i="40"/>
  <c r="S503" i="40"/>
  <c r="G503" i="40"/>
  <c r="D503" i="40"/>
  <c r="E503" i="40" s="1"/>
  <c r="T502" i="40"/>
  <c r="S502" i="40"/>
  <c r="G502" i="40"/>
  <c r="D502" i="40"/>
  <c r="E502" i="40" s="1"/>
  <c r="T501" i="40"/>
  <c r="S501" i="40"/>
  <c r="G501" i="40"/>
  <c r="D501" i="40"/>
  <c r="E501" i="40" s="1"/>
  <c r="T500" i="40"/>
  <c r="S500" i="40"/>
  <c r="G500" i="40"/>
  <c r="D500" i="40"/>
  <c r="E500" i="40" s="1"/>
  <c r="T499" i="40"/>
  <c r="S499" i="40"/>
  <c r="G499" i="40"/>
  <c r="D499" i="40"/>
  <c r="E499" i="40" s="1"/>
  <c r="T498" i="40"/>
  <c r="S498" i="40"/>
  <c r="G498" i="40"/>
  <c r="D498" i="40"/>
  <c r="E498" i="40" s="1"/>
  <c r="T497" i="40"/>
  <c r="S497" i="40"/>
  <c r="G497" i="40"/>
  <c r="D497" i="40"/>
  <c r="E497" i="40" s="1"/>
  <c r="T496" i="40"/>
  <c r="S496" i="40"/>
  <c r="G496" i="40"/>
  <c r="D496" i="40"/>
  <c r="E496" i="40" s="1"/>
  <c r="T495" i="40"/>
  <c r="S495" i="40"/>
  <c r="G495" i="40"/>
  <c r="D495" i="40"/>
  <c r="E495" i="40" s="1"/>
  <c r="T494" i="40"/>
  <c r="S494" i="40"/>
  <c r="G494" i="40"/>
  <c r="D494" i="40"/>
  <c r="E494" i="40" s="1"/>
  <c r="T493" i="40"/>
  <c r="S493" i="40"/>
  <c r="G493" i="40"/>
  <c r="D493" i="40"/>
  <c r="E493" i="40" s="1"/>
  <c r="T492" i="40"/>
  <c r="S492" i="40"/>
  <c r="G492" i="40"/>
  <c r="D492" i="40"/>
  <c r="E492" i="40" s="1"/>
  <c r="T491" i="40"/>
  <c r="S491" i="40"/>
  <c r="G491" i="40"/>
  <c r="D491" i="40"/>
  <c r="E491" i="40" s="1"/>
  <c r="T490" i="40"/>
  <c r="S490" i="40"/>
  <c r="G490" i="40"/>
  <c r="D490" i="40"/>
  <c r="E490" i="40" s="1"/>
  <c r="T489" i="40"/>
  <c r="S489" i="40"/>
  <c r="G489" i="40"/>
  <c r="D489" i="40"/>
  <c r="E489" i="40" s="1"/>
  <c r="T488" i="40"/>
  <c r="S488" i="40"/>
  <c r="G488" i="40"/>
  <c r="D488" i="40"/>
  <c r="E488" i="40" s="1"/>
  <c r="T487" i="40"/>
  <c r="S487" i="40"/>
  <c r="G487" i="40"/>
  <c r="D487" i="40"/>
  <c r="E487" i="40" s="1"/>
  <c r="T486" i="40"/>
  <c r="S486" i="40"/>
  <c r="G486" i="40"/>
  <c r="D486" i="40"/>
  <c r="E486" i="40" s="1"/>
  <c r="T485" i="40"/>
  <c r="S485" i="40"/>
  <c r="G485" i="40"/>
  <c r="D485" i="40"/>
  <c r="E485" i="40" s="1"/>
  <c r="T484" i="40"/>
  <c r="S484" i="40"/>
  <c r="G484" i="40"/>
  <c r="D484" i="40"/>
  <c r="E484" i="40" s="1"/>
  <c r="T483" i="40"/>
  <c r="S483" i="40"/>
  <c r="G483" i="40"/>
  <c r="D483" i="40"/>
  <c r="E483" i="40" s="1"/>
  <c r="T482" i="40"/>
  <c r="S482" i="40"/>
  <c r="G482" i="40"/>
  <c r="D482" i="40"/>
  <c r="E482" i="40" s="1"/>
  <c r="T481" i="40"/>
  <c r="S481" i="40"/>
  <c r="G481" i="40"/>
  <c r="D481" i="40"/>
  <c r="E481" i="40" s="1"/>
  <c r="T480" i="40"/>
  <c r="S480" i="40"/>
  <c r="G480" i="40"/>
  <c r="D480" i="40"/>
  <c r="E480" i="40" s="1"/>
  <c r="T479" i="40"/>
  <c r="S479" i="40"/>
  <c r="G479" i="40"/>
  <c r="D479" i="40"/>
  <c r="E479" i="40" s="1"/>
  <c r="T478" i="40"/>
  <c r="S478" i="40"/>
  <c r="G478" i="40"/>
  <c r="D478" i="40"/>
  <c r="E478" i="40" s="1"/>
  <c r="T477" i="40"/>
  <c r="S477" i="40"/>
  <c r="G477" i="40"/>
  <c r="D477" i="40"/>
  <c r="E477" i="40" s="1"/>
  <c r="T476" i="40"/>
  <c r="S476" i="40"/>
  <c r="G476" i="40"/>
  <c r="D476" i="40"/>
  <c r="E476" i="40" s="1"/>
  <c r="T475" i="40"/>
  <c r="S475" i="40"/>
  <c r="G475" i="40"/>
  <c r="D475" i="40"/>
  <c r="E475" i="40" s="1"/>
  <c r="T474" i="40"/>
  <c r="S474" i="40"/>
  <c r="G474" i="40"/>
  <c r="D474" i="40"/>
  <c r="E474" i="40" s="1"/>
  <c r="T473" i="40"/>
  <c r="S473" i="40"/>
  <c r="G473" i="40"/>
  <c r="D473" i="40"/>
  <c r="E473" i="40" s="1"/>
  <c r="T472" i="40"/>
  <c r="S472" i="40"/>
  <c r="G472" i="40"/>
  <c r="D472" i="40"/>
  <c r="E472" i="40" s="1"/>
  <c r="T471" i="40"/>
  <c r="S471" i="40"/>
  <c r="G471" i="40"/>
  <c r="D471" i="40"/>
  <c r="E471" i="40" s="1"/>
  <c r="T470" i="40"/>
  <c r="S470" i="40"/>
  <c r="G470" i="40"/>
  <c r="D470" i="40"/>
  <c r="E470" i="40" s="1"/>
  <c r="T469" i="40"/>
  <c r="S469" i="40"/>
  <c r="G469" i="40"/>
  <c r="D469" i="40"/>
  <c r="E469" i="40" s="1"/>
  <c r="T468" i="40"/>
  <c r="S468" i="40"/>
  <c r="G468" i="40"/>
  <c r="D468" i="40"/>
  <c r="E468" i="40" s="1"/>
  <c r="T467" i="40"/>
  <c r="S467" i="40"/>
  <c r="G467" i="40"/>
  <c r="D467" i="40"/>
  <c r="E467" i="40" s="1"/>
  <c r="T466" i="40"/>
  <c r="S466" i="40"/>
  <c r="G466" i="40"/>
  <c r="D466" i="40"/>
  <c r="E466" i="40" s="1"/>
  <c r="T465" i="40"/>
  <c r="S465" i="40"/>
  <c r="G465" i="40"/>
  <c r="D465" i="40"/>
  <c r="E465" i="40" s="1"/>
  <c r="T464" i="40"/>
  <c r="S464" i="40"/>
  <c r="G464" i="40"/>
  <c r="D464" i="40"/>
  <c r="E464" i="40" s="1"/>
  <c r="T463" i="40"/>
  <c r="S463" i="40"/>
  <c r="G463" i="40"/>
  <c r="D463" i="40"/>
  <c r="E463" i="40" s="1"/>
  <c r="T462" i="40"/>
  <c r="S462" i="40"/>
  <c r="G462" i="40"/>
  <c r="D462" i="40"/>
  <c r="E462" i="40" s="1"/>
  <c r="T461" i="40"/>
  <c r="S461" i="40"/>
  <c r="G461" i="40"/>
  <c r="D461" i="40"/>
  <c r="E461" i="40" s="1"/>
  <c r="T460" i="40"/>
  <c r="S460" i="40"/>
  <c r="G460" i="40"/>
  <c r="D460" i="40"/>
  <c r="E460" i="40" s="1"/>
  <c r="T459" i="40"/>
  <c r="S459" i="40"/>
  <c r="G459" i="40"/>
  <c r="D459" i="40"/>
  <c r="E459" i="40" s="1"/>
  <c r="T458" i="40"/>
  <c r="S458" i="40"/>
  <c r="G458" i="40"/>
  <c r="D458" i="40"/>
  <c r="E458" i="40" s="1"/>
  <c r="T457" i="40"/>
  <c r="S457" i="40"/>
  <c r="G457" i="40"/>
  <c r="D457" i="40"/>
  <c r="E457" i="40" s="1"/>
  <c r="T456" i="40"/>
  <c r="S456" i="40"/>
  <c r="G456" i="40"/>
  <c r="D456" i="40"/>
  <c r="E456" i="40" s="1"/>
  <c r="T455" i="40"/>
  <c r="S455" i="40"/>
  <c r="G455" i="40"/>
  <c r="D455" i="40"/>
  <c r="E455" i="40" s="1"/>
  <c r="T454" i="40"/>
  <c r="S454" i="40"/>
  <c r="G454" i="40"/>
  <c r="D454" i="40"/>
  <c r="E454" i="40" s="1"/>
  <c r="T453" i="40"/>
  <c r="S453" i="40"/>
  <c r="G453" i="40"/>
  <c r="D453" i="40"/>
  <c r="E453" i="40" s="1"/>
  <c r="T452" i="40"/>
  <c r="S452" i="40"/>
  <c r="G452" i="40"/>
  <c r="D452" i="40"/>
  <c r="E452" i="40" s="1"/>
  <c r="T451" i="40"/>
  <c r="S451" i="40"/>
  <c r="G451" i="40"/>
  <c r="D451" i="40"/>
  <c r="E451" i="40" s="1"/>
  <c r="T450" i="40"/>
  <c r="S450" i="40"/>
  <c r="G450" i="40"/>
  <c r="D450" i="40"/>
  <c r="E450" i="40" s="1"/>
  <c r="T449" i="40"/>
  <c r="S449" i="40"/>
  <c r="G449" i="40"/>
  <c r="D449" i="40"/>
  <c r="E449" i="40" s="1"/>
  <c r="T448" i="40"/>
  <c r="S448" i="40"/>
  <c r="G448" i="40"/>
  <c r="D448" i="40"/>
  <c r="E448" i="40" s="1"/>
  <c r="T447" i="40"/>
  <c r="S447" i="40"/>
  <c r="G447" i="40"/>
  <c r="D447" i="40"/>
  <c r="E447" i="40" s="1"/>
  <c r="T446" i="40"/>
  <c r="S446" i="40"/>
  <c r="G446" i="40"/>
  <c r="D446" i="40"/>
  <c r="E446" i="40" s="1"/>
  <c r="T445" i="40"/>
  <c r="S445" i="40"/>
  <c r="G445" i="40"/>
  <c r="D445" i="40"/>
  <c r="E445" i="40" s="1"/>
  <c r="T444" i="40"/>
  <c r="S444" i="40"/>
  <c r="G444" i="40"/>
  <c r="D444" i="40"/>
  <c r="E444" i="40" s="1"/>
  <c r="T443" i="40"/>
  <c r="S443" i="40"/>
  <c r="G443" i="40"/>
  <c r="D443" i="40"/>
  <c r="E443" i="40" s="1"/>
  <c r="T442" i="40"/>
  <c r="S442" i="40"/>
  <c r="G442" i="40"/>
  <c r="D442" i="40"/>
  <c r="E442" i="40" s="1"/>
  <c r="T441" i="40"/>
  <c r="S441" i="40"/>
  <c r="G441" i="40"/>
  <c r="D441" i="40"/>
  <c r="E441" i="40" s="1"/>
  <c r="T440" i="40"/>
  <c r="S440" i="40"/>
  <c r="G440" i="40"/>
  <c r="D440" i="40"/>
  <c r="E440" i="40" s="1"/>
  <c r="T439" i="40"/>
  <c r="S439" i="40"/>
  <c r="G439" i="40"/>
  <c r="D439" i="40"/>
  <c r="E439" i="40" s="1"/>
  <c r="T438" i="40"/>
  <c r="S438" i="40"/>
  <c r="G438" i="40"/>
  <c r="D438" i="40"/>
  <c r="E438" i="40" s="1"/>
  <c r="T437" i="40"/>
  <c r="S437" i="40"/>
  <c r="G437" i="40"/>
  <c r="D437" i="40"/>
  <c r="E437" i="40" s="1"/>
  <c r="T436" i="40"/>
  <c r="S436" i="40"/>
  <c r="G436" i="40"/>
  <c r="D436" i="40"/>
  <c r="E436" i="40" s="1"/>
  <c r="T435" i="40"/>
  <c r="S435" i="40"/>
  <c r="G435" i="40"/>
  <c r="D435" i="40"/>
  <c r="E435" i="40" s="1"/>
  <c r="T434" i="40"/>
  <c r="S434" i="40"/>
  <c r="G434" i="40"/>
  <c r="D434" i="40"/>
  <c r="E434" i="40" s="1"/>
  <c r="T433" i="40"/>
  <c r="S433" i="40"/>
  <c r="G433" i="40"/>
  <c r="D433" i="40"/>
  <c r="E433" i="40" s="1"/>
  <c r="T432" i="40"/>
  <c r="S432" i="40"/>
  <c r="G432" i="40"/>
  <c r="D432" i="40"/>
  <c r="E432" i="40" s="1"/>
  <c r="T431" i="40"/>
  <c r="S431" i="40"/>
  <c r="G431" i="40"/>
  <c r="D431" i="40"/>
  <c r="E431" i="40" s="1"/>
  <c r="T430" i="40"/>
  <c r="S430" i="40"/>
  <c r="G430" i="40"/>
  <c r="D430" i="40"/>
  <c r="E430" i="40" s="1"/>
  <c r="T429" i="40"/>
  <c r="S429" i="40"/>
  <c r="G429" i="40"/>
  <c r="D429" i="40"/>
  <c r="E429" i="40" s="1"/>
  <c r="T428" i="40"/>
  <c r="S428" i="40"/>
  <c r="G428" i="40"/>
  <c r="D428" i="40"/>
  <c r="E428" i="40" s="1"/>
  <c r="T427" i="40"/>
  <c r="S427" i="40"/>
  <c r="G427" i="40"/>
  <c r="D427" i="40"/>
  <c r="E427" i="40" s="1"/>
  <c r="T426" i="40"/>
  <c r="S426" i="40"/>
  <c r="G426" i="40"/>
  <c r="D426" i="40"/>
  <c r="E426" i="40" s="1"/>
  <c r="T425" i="40"/>
  <c r="S425" i="40"/>
  <c r="G425" i="40"/>
  <c r="D425" i="40"/>
  <c r="E425" i="40" s="1"/>
  <c r="T424" i="40"/>
  <c r="S424" i="40"/>
  <c r="G424" i="40"/>
  <c r="D424" i="40"/>
  <c r="E424" i="40" s="1"/>
  <c r="T423" i="40"/>
  <c r="S423" i="40"/>
  <c r="G423" i="40"/>
  <c r="D423" i="40"/>
  <c r="E423" i="40" s="1"/>
  <c r="T422" i="40"/>
  <c r="S422" i="40"/>
  <c r="G422" i="40"/>
  <c r="D422" i="40"/>
  <c r="E422" i="40" s="1"/>
  <c r="T421" i="40"/>
  <c r="S421" i="40"/>
  <c r="G421" i="40"/>
  <c r="D421" i="40"/>
  <c r="E421" i="40" s="1"/>
  <c r="T420" i="40"/>
  <c r="S420" i="40"/>
  <c r="G420" i="40"/>
  <c r="D420" i="40"/>
  <c r="E420" i="40" s="1"/>
  <c r="T419" i="40"/>
  <c r="S419" i="40"/>
  <c r="G419" i="40"/>
  <c r="D419" i="40"/>
  <c r="E419" i="40" s="1"/>
  <c r="T418" i="40"/>
  <c r="S418" i="40"/>
  <c r="G418" i="40"/>
  <c r="D418" i="40"/>
  <c r="E418" i="40" s="1"/>
  <c r="T417" i="40"/>
  <c r="S417" i="40"/>
  <c r="G417" i="40"/>
  <c r="D417" i="40"/>
  <c r="E417" i="40" s="1"/>
  <c r="T416" i="40"/>
  <c r="S416" i="40"/>
  <c r="G416" i="40"/>
  <c r="D416" i="40"/>
  <c r="E416" i="40" s="1"/>
  <c r="T415" i="40"/>
  <c r="S415" i="40"/>
  <c r="G415" i="40"/>
  <c r="D415" i="40"/>
  <c r="E415" i="40" s="1"/>
  <c r="T414" i="40"/>
  <c r="S414" i="40"/>
  <c r="G414" i="40"/>
  <c r="D414" i="40"/>
  <c r="E414" i="40" s="1"/>
  <c r="T413" i="40"/>
  <c r="S413" i="40"/>
  <c r="G413" i="40"/>
  <c r="D413" i="40"/>
  <c r="E413" i="40" s="1"/>
  <c r="T412" i="40"/>
  <c r="S412" i="40"/>
  <c r="G412" i="40"/>
  <c r="D412" i="40"/>
  <c r="E412" i="40" s="1"/>
  <c r="T411" i="40"/>
  <c r="S411" i="40"/>
  <c r="G411" i="40"/>
  <c r="D411" i="40"/>
  <c r="E411" i="40" s="1"/>
  <c r="T410" i="40"/>
  <c r="S410" i="40"/>
  <c r="G410" i="40"/>
  <c r="D410" i="40"/>
  <c r="E410" i="40" s="1"/>
  <c r="T409" i="40"/>
  <c r="S409" i="40"/>
  <c r="G409" i="40"/>
  <c r="D409" i="40"/>
  <c r="E409" i="40" s="1"/>
  <c r="T408" i="40"/>
  <c r="S408" i="40"/>
  <c r="G408" i="40"/>
  <c r="D408" i="40"/>
  <c r="E408" i="40" s="1"/>
  <c r="T407" i="40"/>
  <c r="S407" i="40"/>
  <c r="G407" i="40"/>
  <c r="D407" i="40"/>
  <c r="E407" i="40" s="1"/>
  <c r="T406" i="40"/>
  <c r="S406" i="40"/>
  <c r="G406" i="40"/>
  <c r="D406" i="40"/>
  <c r="E406" i="40" s="1"/>
  <c r="T405" i="40"/>
  <c r="S405" i="40"/>
  <c r="G405" i="40"/>
  <c r="D405" i="40"/>
  <c r="E405" i="40" s="1"/>
  <c r="T404" i="40"/>
  <c r="S404" i="40"/>
  <c r="G404" i="40"/>
  <c r="D404" i="40"/>
  <c r="E404" i="40" s="1"/>
  <c r="T403" i="40"/>
  <c r="S403" i="40"/>
  <c r="G403" i="40"/>
  <c r="D403" i="40"/>
  <c r="E403" i="40" s="1"/>
  <c r="T402" i="40"/>
  <c r="S402" i="40"/>
  <c r="G402" i="40"/>
  <c r="D402" i="40"/>
  <c r="E402" i="40" s="1"/>
  <c r="T401" i="40"/>
  <c r="S401" i="40"/>
  <c r="G401" i="40"/>
  <c r="D401" i="40"/>
  <c r="E401" i="40" s="1"/>
  <c r="T400" i="40"/>
  <c r="S400" i="40"/>
  <c r="G400" i="40"/>
  <c r="D400" i="40"/>
  <c r="E400" i="40" s="1"/>
  <c r="T399" i="40"/>
  <c r="S399" i="40"/>
  <c r="G399" i="40"/>
  <c r="D399" i="40"/>
  <c r="E399" i="40" s="1"/>
  <c r="T398" i="40"/>
  <c r="S398" i="40"/>
  <c r="G398" i="40"/>
  <c r="D398" i="40"/>
  <c r="E398" i="40" s="1"/>
  <c r="T397" i="40"/>
  <c r="S397" i="40"/>
  <c r="G397" i="40"/>
  <c r="D397" i="40"/>
  <c r="E397" i="40" s="1"/>
  <c r="T396" i="40"/>
  <c r="S396" i="40"/>
  <c r="G396" i="40"/>
  <c r="D396" i="40"/>
  <c r="E396" i="40" s="1"/>
  <c r="T395" i="40"/>
  <c r="S395" i="40"/>
  <c r="G395" i="40"/>
  <c r="D395" i="40"/>
  <c r="E395" i="40" s="1"/>
  <c r="T394" i="40"/>
  <c r="S394" i="40"/>
  <c r="G394" i="40"/>
  <c r="D394" i="40"/>
  <c r="E394" i="40" s="1"/>
  <c r="T393" i="40"/>
  <c r="S393" i="40"/>
  <c r="G393" i="40"/>
  <c r="D393" i="40"/>
  <c r="E393" i="40" s="1"/>
  <c r="T392" i="40"/>
  <c r="S392" i="40"/>
  <c r="G392" i="40"/>
  <c r="D392" i="40"/>
  <c r="E392" i="40" s="1"/>
  <c r="T391" i="40"/>
  <c r="S391" i="40"/>
  <c r="G391" i="40"/>
  <c r="D391" i="40"/>
  <c r="E391" i="40" s="1"/>
  <c r="T390" i="40"/>
  <c r="S390" i="40"/>
  <c r="G390" i="40"/>
  <c r="D390" i="40"/>
  <c r="E390" i="40" s="1"/>
  <c r="T389" i="40"/>
  <c r="S389" i="40"/>
  <c r="G389" i="40"/>
  <c r="D389" i="40"/>
  <c r="E389" i="40" s="1"/>
  <c r="T388" i="40"/>
  <c r="S388" i="40"/>
  <c r="G388" i="40"/>
  <c r="D388" i="40"/>
  <c r="E388" i="40" s="1"/>
  <c r="T387" i="40"/>
  <c r="S387" i="40"/>
  <c r="G387" i="40"/>
  <c r="D387" i="40"/>
  <c r="E387" i="40" s="1"/>
  <c r="T386" i="40"/>
  <c r="S386" i="40"/>
  <c r="G386" i="40"/>
  <c r="D386" i="40"/>
  <c r="E386" i="40" s="1"/>
  <c r="T385" i="40"/>
  <c r="S385" i="40"/>
  <c r="G385" i="40"/>
  <c r="D385" i="40"/>
  <c r="E385" i="40" s="1"/>
  <c r="T384" i="40"/>
  <c r="S384" i="40"/>
  <c r="G384" i="40"/>
  <c r="D384" i="40"/>
  <c r="E384" i="40" s="1"/>
  <c r="T383" i="40"/>
  <c r="S383" i="40"/>
  <c r="G383" i="40"/>
  <c r="D383" i="40"/>
  <c r="E383" i="40" s="1"/>
  <c r="T382" i="40"/>
  <c r="S382" i="40"/>
  <c r="G382" i="40"/>
  <c r="D382" i="40"/>
  <c r="E382" i="40" s="1"/>
  <c r="T381" i="40"/>
  <c r="S381" i="40"/>
  <c r="G381" i="40"/>
  <c r="D381" i="40"/>
  <c r="E381" i="40" s="1"/>
  <c r="T380" i="40"/>
  <c r="S380" i="40"/>
  <c r="G380" i="40"/>
  <c r="D380" i="40"/>
  <c r="E380" i="40" s="1"/>
  <c r="T379" i="40"/>
  <c r="S379" i="40"/>
  <c r="G379" i="40"/>
  <c r="D379" i="40"/>
  <c r="E379" i="40" s="1"/>
  <c r="T378" i="40"/>
  <c r="S378" i="40"/>
  <c r="G378" i="40"/>
  <c r="D378" i="40"/>
  <c r="E378" i="40" s="1"/>
  <c r="T377" i="40"/>
  <c r="S377" i="40"/>
  <c r="G377" i="40"/>
  <c r="D377" i="40"/>
  <c r="E377" i="40" s="1"/>
  <c r="T376" i="40"/>
  <c r="S376" i="40"/>
  <c r="G376" i="40"/>
  <c r="D376" i="40"/>
  <c r="E376" i="40" s="1"/>
  <c r="T375" i="40"/>
  <c r="S375" i="40"/>
  <c r="G375" i="40"/>
  <c r="D375" i="40"/>
  <c r="E375" i="40" s="1"/>
  <c r="T374" i="40"/>
  <c r="S374" i="40"/>
  <c r="G374" i="40"/>
  <c r="D374" i="40"/>
  <c r="E374" i="40" s="1"/>
  <c r="T373" i="40"/>
  <c r="S373" i="40"/>
  <c r="G373" i="40"/>
  <c r="D373" i="40"/>
  <c r="E373" i="40" s="1"/>
  <c r="T372" i="40"/>
  <c r="S372" i="40"/>
  <c r="G372" i="40"/>
  <c r="D372" i="40"/>
  <c r="E372" i="40" s="1"/>
  <c r="T371" i="40"/>
  <c r="S371" i="40"/>
  <c r="G371" i="40"/>
  <c r="D371" i="40"/>
  <c r="E371" i="40" s="1"/>
  <c r="T370" i="40"/>
  <c r="S370" i="40"/>
  <c r="G370" i="40"/>
  <c r="D370" i="40"/>
  <c r="E370" i="40" s="1"/>
  <c r="T369" i="40"/>
  <c r="S369" i="40"/>
  <c r="G369" i="40"/>
  <c r="D369" i="40"/>
  <c r="E369" i="40" s="1"/>
  <c r="T368" i="40"/>
  <c r="S368" i="40"/>
  <c r="G368" i="40"/>
  <c r="D368" i="40"/>
  <c r="E368" i="40" s="1"/>
  <c r="T367" i="40"/>
  <c r="S367" i="40"/>
  <c r="G367" i="40"/>
  <c r="D367" i="40"/>
  <c r="E367" i="40" s="1"/>
  <c r="T366" i="40"/>
  <c r="S366" i="40"/>
  <c r="G366" i="40"/>
  <c r="D366" i="40"/>
  <c r="E366" i="40" s="1"/>
  <c r="T365" i="40"/>
  <c r="S365" i="40"/>
  <c r="G365" i="40"/>
  <c r="D365" i="40"/>
  <c r="E365" i="40" s="1"/>
  <c r="T364" i="40"/>
  <c r="S364" i="40"/>
  <c r="G364" i="40"/>
  <c r="D364" i="40"/>
  <c r="E364" i="40" s="1"/>
  <c r="T363" i="40"/>
  <c r="S363" i="40"/>
  <c r="G363" i="40"/>
  <c r="D363" i="40"/>
  <c r="E363" i="40" s="1"/>
  <c r="T362" i="40"/>
  <c r="S362" i="40"/>
  <c r="G362" i="40"/>
  <c r="D362" i="40"/>
  <c r="E362" i="40" s="1"/>
  <c r="T361" i="40"/>
  <c r="S361" i="40"/>
  <c r="G361" i="40"/>
  <c r="D361" i="40"/>
  <c r="E361" i="40" s="1"/>
  <c r="T360" i="40"/>
  <c r="S360" i="40"/>
  <c r="G360" i="40"/>
  <c r="D360" i="40"/>
  <c r="E360" i="40" s="1"/>
  <c r="T359" i="40"/>
  <c r="S359" i="40"/>
  <c r="G359" i="40"/>
  <c r="D359" i="40"/>
  <c r="E359" i="40" s="1"/>
  <c r="T358" i="40"/>
  <c r="S358" i="40"/>
  <c r="G358" i="40"/>
  <c r="D358" i="40"/>
  <c r="E358" i="40" s="1"/>
  <c r="T357" i="40"/>
  <c r="S357" i="40"/>
  <c r="G357" i="40"/>
  <c r="D357" i="40"/>
  <c r="E357" i="40" s="1"/>
  <c r="T356" i="40"/>
  <c r="S356" i="40"/>
  <c r="G356" i="40"/>
  <c r="D356" i="40"/>
  <c r="E356" i="40" s="1"/>
  <c r="T355" i="40"/>
  <c r="S355" i="40"/>
  <c r="G355" i="40"/>
  <c r="D355" i="40"/>
  <c r="E355" i="40" s="1"/>
  <c r="T354" i="40"/>
  <c r="S354" i="40"/>
  <c r="G354" i="40"/>
  <c r="D354" i="40"/>
  <c r="E354" i="40" s="1"/>
  <c r="T353" i="40"/>
  <c r="S353" i="40"/>
  <c r="G353" i="40"/>
  <c r="D353" i="40"/>
  <c r="E353" i="40" s="1"/>
  <c r="T352" i="40"/>
  <c r="S352" i="40"/>
  <c r="G352" i="40"/>
  <c r="D352" i="40"/>
  <c r="E352" i="40" s="1"/>
  <c r="T351" i="40"/>
  <c r="S351" i="40"/>
  <c r="G351" i="40"/>
  <c r="D351" i="40"/>
  <c r="E351" i="40" s="1"/>
  <c r="T350" i="40"/>
  <c r="S350" i="40"/>
  <c r="G350" i="40"/>
  <c r="D350" i="40"/>
  <c r="E350" i="40" s="1"/>
  <c r="T349" i="40"/>
  <c r="S349" i="40"/>
  <c r="G349" i="40"/>
  <c r="D349" i="40"/>
  <c r="E349" i="40" s="1"/>
  <c r="T348" i="40"/>
  <c r="S348" i="40"/>
  <c r="G348" i="40"/>
  <c r="D348" i="40"/>
  <c r="E348" i="40" s="1"/>
  <c r="T347" i="40"/>
  <c r="S347" i="40"/>
  <c r="G347" i="40"/>
  <c r="D347" i="40"/>
  <c r="E347" i="40" s="1"/>
  <c r="T346" i="40"/>
  <c r="S346" i="40"/>
  <c r="G346" i="40"/>
  <c r="D346" i="40"/>
  <c r="E346" i="40" s="1"/>
  <c r="T345" i="40"/>
  <c r="S345" i="40"/>
  <c r="G345" i="40"/>
  <c r="D345" i="40"/>
  <c r="E345" i="40" s="1"/>
  <c r="T344" i="40"/>
  <c r="S344" i="40"/>
  <c r="G344" i="40"/>
  <c r="D344" i="40"/>
  <c r="E344" i="40" s="1"/>
  <c r="T343" i="40"/>
  <c r="S343" i="40"/>
  <c r="G343" i="40"/>
  <c r="D343" i="40"/>
  <c r="E343" i="40" s="1"/>
  <c r="T342" i="40"/>
  <c r="S342" i="40"/>
  <c r="G342" i="40"/>
  <c r="D342" i="40"/>
  <c r="E342" i="40" s="1"/>
  <c r="T341" i="40"/>
  <c r="S341" i="40"/>
  <c r="G341" i="40"/>
  <c r="D341" i="40"/>
  <c r="E341" i="40" s="1"/>
  <c r="T340" i="40"/>
  <c r="S340" i="40"/>
  <c r="G340" i="40"/>
  <c r="D340" i="40"/>
  <c r="E340" i="40" s="1"/>
  <c r="T339" i="40"/>
  <c r="S339" i="40"/>
  <c r="G339" i="40"/>
  <c r="D339" i="40"/>
  <c r="E339" i="40" s="1"/>
  <c r="T338" i="40"/>
  <c r="S338" i="40"/>
  <c r="G338" i="40"/>
  <c r="D338" i="40"/>
  <c r="E338" i="40" s="1"/>
  <c r="T337" i="40"/>
  <c r="S337" i="40"/>
  <c r="G337" i="40"/>
  <c r="D337" i="40"/>
  <c r="E337" i="40" s="1"/>
  <c r="T336" i="40"/>
  <c r="S336" i="40"/>
  <c r="G336" i="40"/>
  <c r="D336" i="40"/>
  <c r="E336" i="40" s="1"/>
  <c r="T335" i="40"/>
  <c r="S335" i="40"/>
  <c r="G335" i="40"/>
  <c r="D335" i="40"/>
  <c r="E335" i="40" s="1"/>
  <c r="T334" i="40"/>
  <c r="S334" i="40"/>
  <c r="G334" i="40"/>
  <c r="D334" i="40"/>
  <c r="E334" i="40" s="1"/>
  <c r="T333" i="40"/>
  <c r="S333" i="40"/>
  <c r="G333" i="40"/>
  <c r="D333" i="40"/>
  <c r="E333" i="40" s="1"/>
  <c r="T332" i="40"/>
  <c r="S332" i="40"/>
  <c r="G332" i="40"/>
  <c r="D332" i="40"/>
  <c r="E332" i="40" s="1"/>
  <c r="T331" i="40"/>
  <c r="S331" i="40"/>
  <c r="G331" i="40"/>
  <c r="D331" i="40"/>
  <c r="E331" i="40" s="1"/>
  <c r="T330" i="40"/>
  <c r="S330" i="40"/>
  <c r="G330" i="40"/>
  <c r="D330" i="40"/>
  <c r="E330" i="40" s="1"/>
  <c r="T329" i="40"/>
  <c r="S329" i="40"/>
  <c r="G329" i="40"/>
  <c r="D329" i="40"/>
  <c r="E329" i="40" s="1"/>
  <c r="T328" i="40"/>
  <c r="S328" i="40"/>
  <c r="G328" i="40"/>
  <c r="D328" i="40"/>
  <c r="E328" i="40" s="1"/>
  <c r="T327" i="40"/>
  <c r="S327" i="40"/>
  <c r="G327" i="40"/>
  <c r="D327" i="40"/>
  <c r="E327" i="40" s="1"/>
  <c r="T326" i="40"/>
  <c r="S326" i="40"/>
  <c r="G326" i="40"/>
  <c r="D326" i="40"/>
  <c r="E326" i="40" s="1"/>
  <c r="T325" i="40"/>
  <c r="S325" i="40"/>
  <c r="G325" i="40"/>
  <c r="D325" i="40"/>
  <c r="E325" i="40" s="1"/>
  <c r="T324" i="40"/>
  <c r="S324" i="40"/>
  <c r="G324" i="40"/>
  <c r="D324" i="40"/>
  <c r="E324" i="40" s="1"/>
  <c r="T323" i="40"/>
  <c r="S323" i="40"/>
  <c r="G323" i="40"/>
  <c r="D323" i="40"/>
  <c r="E323" i="40" s="1"/>
  <c r="T322" i="40"/>
  <c r="S322" i="40"/>
  <c r="G322" i="40"/>
  <c r="D322" i="40"/>
  <c r="E322" i="40" s="1"/>
  <c r="T321" i="40"/>
  <c r="S321" i="40"/>
  <c r="G321" i="40"/>
  <c r="D321" i="40"/>
  <c r="E321" i="40" s="1"/>
  <c r="T320" i="40"/>
  <c r="S320" i="40"/>
  <c r="G320" i="40"/>
  <c r="D320" i="40"/>
  <c r="E320" i="40" s="1"/>
  <c r="T319" i="40"/>
  <c r="S319" i="40"/>
  <c r="G319" i="40"/>
  <c r="D319" i="40"/>
  <c r="E319" i="40" s="1"/>
  <c r="T318" i="40"/>
  <c r="S318" i="40"/>
  <c r="G318" i="40"/>
  <c r="D318" i="40"/>
  <c r="E318" i="40" s="1"/>
  <c r="T317" i="40"/>
  <c r="S317" i="40"/>
  <c r="G317" i="40"/>
  <c r="D317" i="40"/>
  <c r="E317" i="40" s="1"/>
  <c r="T316" i="40"/>
  <c r="S316" i="40"/>
  <c r="G316" i="40"/>
  <c r="D316" i="40"/>
  <c r="E316" i="40" s="1"/>
  <c r="T315" i="40"/>
  <c r="S315" i="40"/>
  <c r="G315" i="40"/>
  <c r="D315" i="40"/>
  <c r="E315" i="40" s="1"/>
  <c r="T314" i="40"/>
  <c r="S314" i="40"/>
  <c r="G314" i="40"/>
  <c r="D314" i="40"/>
  <c r="E314" i="40" s="1"/>
  <c r="T313" i="40"/>
  <c r="S313" i="40"/>
  <c r="G313" i="40"/>
  <c r="D313" i="40"/>
  <c r="E313" i="40" s="1"/>
  <c r="T312" i="40"/>
  <c r="S312" i="40"/>
  <c r="G312" i="40"/>
  <c r="D312" i="40"/>
  <c r="E312" i="40" s="1"/>
  <c r="T311" i="40"/>
  <c r="S311" i="40"/>
  <c r="G311" i="40"/>
  <c r="D311" i="40"/>
  <c r="E311" i="40" s="1"/>
  <c r="T310" i="40"/>
  <c r="S310" i="40"/>
  <c r="G310" i="40"/>
  <c r="D310" i="40"/>
  <c r="E310" i="40" s="1"/>
  <c r="T309" i="40"/>
  <c r="S309" i="40"/>
  <c r="G309" i="40"/>
  <c r="D309" i="40"/>
  <c r="E309" i="40" s="1"/>
  <c r="T308" i="40"/>
  <c r="S308" i="40"/>
  <c r="G308" i="40"/>
  <c r="D308" i="40"/>
  <c r="E308" i="40" s="1"/>
  <c r="T307" i="40"/>
  <c r="S307" i="40"/>
  <c r="G307" i="40"/>
  <c r="D307" i="40"/>
  <c r="E307" i="40" s="1"/>
  <c r="T306" i="40"/>
  <c r="S306" i="40"/>
  <c r="G306" i="40"/>
  <c r="D306" i="40"/>
  <c r="E306" i="40" s="1"/>
  <c r="T305" i="40"/>
  <c r="S305" i="40"/>
  <c r="G305" i="40"/>
  <c r="D305" i="40"/>
  <c r="E305" i="40" s="1"/>
  <c r="T304" i="40"/>
  <c r="S304" i="40"/>
  <c r="G304" i="40"/>
  <c r="D304" i="40"/>
  <c r="E304" i="40" s="1"/>
  <c r="T303" i="40"/>
  <c r="S303" i="40"/>
  <c r="G303" i="40"/>
  <c r="D303" i="40"/>
  <c r="E303" i="40" s="1"/>
  <c r="T302" i="40"/>
  <c r="S302" i="40"/>
  <c r="G302" i="40"/>
  <c r="D302" i="40"/>
  <c r="E302" i="40" s="1"/>
  <c r="T301" i="40"/>
  <c r="S301" i="40"/>
  <c r="G301" i="40"/>
  <c r="D301" i="40"/>
  <c r="E301" i="40" s="1"/>
  <c r="T300" i="40"/>
  <c r="S300" i="40"/>
  <c r="G300" i="40"/>
  <c r="D300" i="40"/>
  <c r="E300" i="40" s="1"/>
  <c r="T299" i="40"/>
  <c r="S299" i="40"/>
  <c r="G299" i="40"/>
  <c r="D299" i="40"/>
  <c r="E299" i="40" s="1"/>
  <c r="T298" i="40"/>
  <c r="S298" i="40"/>
  <c r="G298" i="40"/>
  <c r="D298" i="40"/>
  <c r="E298" i="40" s="1"/>
  <c r="T297" i="40"/>
  <c r="S297" i="40"/>
  <c r="G297" i="40"/>
  <c r="D297" i="40"/>
  <c r="E297" i="40" s="1"/>
  <c r="T296" i="40"/>
  <c r="S296" i="40"/>
  <c r="G296" i="40"/>
  <c r="D296" i="40"/>
  <c r="E296" i="40" s="1"/>
  <c r="T295" i="40"/>
  <c r="S295" i="40"/>
  <c r="G295" i="40"/>
  <c r="D295" i="40"/>
  <c r="E295" i="40" s="1"/>
  <c r="T294" i="40"/>
  <c r="S294" i="40"/>
  <c r="G294" i="40"/>
  <c r="D294" i="40"/>
  <c r="E294" i="40" s="1"/>
  <c r="T293" i="40"/>
  <c r="S293" i="40"/>
  <c r="G293" i="40"/>
  <c r="D293" i="40"/>
  <c r="E293" i="40" s="1"/>
  <c r="T292" i="40"/>
  <c r="S292" i="40"/>
  <c r="G292" i="40"/>
  <c r="D292" i="40"/>
  <c r="E292" i="40" s="1"/>
  <c r="T291" i="40"/>
  <c r="S291" i="40"/>
  <c r="G291" i="40"/>
  <c r="D291" i="40"/>
  <c r="E291" i="40" s="1"/>
  <c r="T290" i="40"/>
  <c r="S290" i="40"/>
  <c r="G290" i="40"/>
  <c r="D290" i="40"/>
  <c r="E290" i="40" s="1"/>
  <c r="T289" i="40"/>
  <c r="S289" i="40"/>
  <c r="G289" i="40"/>
  <c r="D289" i="40"/>
  <c r="E289" i="40" s="1"/>
  <c r="T288" i="40"/>
  <c r="S288" i="40"/>
  <c r="G288" i="40"/>
  <c r="D288" i="40"/>
  <c r="E288" i="40" s="1"/>
  <c r="T287" i="40"/>
  <c r="S287" i="40"/>
  <c r="G287" i="40"/>
  <c r="D287" i="40"/>
  <c r="E287" i="40" s="1"/>
  <c r="T286" i="40"/>
  <c r="S286" i="40"/>
  <c r="G286" i="40"/>
  <c r="D286" i="40"/>
  <c r="E286" i="40" s="1"/>
  <c r="T285" i="40"/>
  <c r="S285" i="40"/>
  <c r="G285" i="40"/>
  <c r="D285" i="40"/>
  <c r="E285" i="40" s="1"/>
  <c r="T284" i="40"/>
  <c r="S284" i="40"/>
  <c r="G284" i="40"/>
  <c r="D284" i="40"/>
  <c r="E284" i="40" s="1"/>
  <c r="T283" i="40"/>
  <c r="S283" i="40"/>
  <c r="G283" i="40"/>
  <c r="D283" i="40"/>
  <c r="E283" i="40" s="1"/>
  <c r="T282" i="40"/>
  <c r="S282" i="40"/>
  <c r="G282" i="40"/>
  <c r="D282" i="40"/>
  <c r="E282" i="40" s="1"/>
  <c r="T281" i="40"/>
  <c r="S281" i="40"/>
  <c r="G281" i="40"/>
  <c r="D281" i="40"/>
  <c r="E281" i="40" s="1"/>
  <c r="T280" i="40"/>
  <c r="S280" i="40"/>
  <c r="G280" i="40"/>
  <c r="D280" i="40"/>
  <c r="E280" i="40" s="1"/>
  <c r="T279" i="40"/>
  <c r="S279" i="40"/>
  <c r="G279" i="40"/>
  <c r="D279" i="40"/>
  <c r="E279" i="40" s="1"/>
  <c r="T278" i="40"/>
  <c r="S278" i="40"/>
  <c r="G278" i="40"/>
  <c r="D278" i="40"/>
  <c r="E278" i="40" s="1"/>
  <c r="T277" i="40"/>
  <c r="S277" i="40"/>
  <c r="G277" i="40"/>
  <c r="D277" i="40"/>
  <c r="E277" i="40" s="1"/>
  <c r="T276" i="40"/>
  <c r="S276" i="40"/>
  <c r="G276" i="40"/>
  <c r="D276" i="40"/>
  <c r="E276" i="40" s="1"/>
  <c r="T275" i="40"/>
  <c r="S275" i="40"/>
  <c r="G275" i="40"/>
  <c r="D275" i="40"/>
  <c r="E275" i="40" s="1"/>
  <c r="T274" i="40"/>
  <c r="S274" i="40"/>
  <c r="G274" i="40"/>
  <c r="D274" i="40"/>
  <c r="E274" i="40" s="1"/>
  <c r="T273" i="40"/>
  <c r="S273" i="40"/>
  <c r="G273" i="40"/>
  <c r="D273" i="40"/>
  <c r="E273" i="40" s="1"/>
  <c r="T272" i="40"/>
  <c r="S272" i="40"/>
  <c r="G272" i="40"/>
  <c r="D272" i="40"/>
  <c r="E272" i="40" s="1"/>
  <c r="T271" i="40"/>
  <c r="S271" i="40"/>
  <c r="G271" i="40"/>
  <c r="D271" i="40"/>
  <c r="E271" i="40" s="1"/>
  <c r="T270" i="40"/>
  <c r="S270" i="40"/>
  <c r="G270" i="40"/>
  <c r="D270" i="40"/>
  <c r="E270" i="40" s="1"/>
  <c r="T269" i="40"/>
  <c r="S269" i="40"/>
  <c r="G269" i="40"/>
  <c r="D269" i="40"/>
  <c r="E269" i="40" s="1"/>
  <c r="T268" i="40"/>
  <c r="S268" i="40"/>
  <c r="G268" i="40"/>
  <c r="D268" i="40"/>
  <c r="E268" i="40" s="1"/>
  <c r="T267" i="40"/>
  <c r="S267" i="40"/>
  <c r="G267" i="40"/>
  <c r="D267" i="40"/>
  <c r="E267" i="40" s="1"/>
  <c r="T266" i="40"/>
  <c r="S266" i="40"/>
  <c r="G266" i="40"/>
  <c r="D266" i="40"/>
  <c r="E266" i="40" s="1"/>
  <c r="T265" i="40"/>
  <c r="S265" i="40"/>
  <c r="G265" i="40"/>
  <c r="D265" i="40"/>
  <c r="E265" i="40" s="1"/>
  <c r="T264" i="40"/>
  <c r="S264" i="40"/>
  <c r="G264" i="40"/>
  <c r="D264" i="40"/>
  <c r="E264" i="40" s="1"/>
  <c r="T263" i="40"/>
  <c r="S263" i="40"/>
  <c r="G263" i="40"/>
  <c r="D263" i="40"/>
  <c r="E263" i="40" s="1"/>
  <c r="T262" i="40"/>
  <c r="S262" i="40"/>
  <c r="G262" i="40"/>
  <c r="D262" i="40"/>
  <c r="E262" i="40" s="1"/>
  <c r="T261" i="40"/>
  <c r="S261" i="40"/>
  <c r="G261" i="40"/>
  <c r="D261" i="40"/>
  <c r="E261" i="40" s="1"/>
  <c r="T260" i="40"/>
  <c r="S260" i="40"/>
  <c r="G260" i="40"/>
  <c r="D260" i="40"/>
  <c r="E260" i="40" s="1"/>
  <c r="T259" i="40"/>
  <c r="S259" i="40"/>
  <c r="G259" i="40"/>
  <c r="D259" i="40"/>
  <c r="E259" i="40" s="1"/>
  <c r="T258" i="40"/>
  <c r="S258" i="40"/>
  <c r="G258" i="40"/>
  <c r="D258" i="40"/>
  <c r="E258" i="40" s="1"/>
  <c r="T257" i="40"/>
  <c r="S257" i="40"/>
  <c r="G257" i="40"/>
  <c r="D257" i="40"/>
  <c r="E257" i="40" s="1"/>
  <c r="T256" i="40"/>
  <c r="S256" i="40"/>
  <c r="G256" i="40"/>
  <c r="D256" i="40"/>
  <c r="E256" i="40" s="1"/>
  <c r="T255" i="40"/>
  <c r="S255" i="40"/>
  <c r="G255" i="40"/>
  <c r="D255" i="40"/>
  <c r="E255" i="40" s="1"/>
  <c r="T254" i="40"/>
  <c r="S254" i="40"/>
  <c r="G254" i="40"/>
  <c r="D254" i="40"/>
  <c r="E254" i="40" s="1"/>
  <c r="T253" i="40"/>
  <c r="S253" i="40"/>
  <c r="G253" i="40"/>
  <c r="D253" i="40"/>
  <c r="E253" i="40" s="1"/>
  <c r="T252" i="40"/>
  <c r="S252" i="40"/>
  <c r="G252" i="40"/>
  <c r="D252" i="40"/>
  <c r="E252" i="40" s="1"/>
  <c r="T251" i="40"/>
  <c r="S251" i="40"/>
  <c r="G251" i="40"/>
  <c r="D251" i="40"/>
  <c r="E251" i="40" s="1"/>
  <c r="T250" i="40"/>
  <c r="S250" i="40"/>
  <c r="G250" i="40"/>
  <c r="D250" i="40"/>
  <c r="E250" i="40" s="1"/>
  <c r="T249" i="40"/>
  <c r="S249" i="40"/>
  <c r="G249" i="40"/>
  <c r="D249" i="40"/>
  <c r="E249" i="40" s="1"/>
  <c r="T248" i="40"/>
  <c r="S248" i="40"/>
  <c r="G248" i="40"/>
  <c r="D248" i="40"/>
  <c r="E248" i="40" s="1"/>
  <c r="T247" i="40"/>
  <c r="S247" i="40"/>
  <c r="G247" i="40"/>
  <c r="D247" i="40"/>
  <c r="E247" i="40" s="1"/>
  <c r="T246" i="40"/>
  <c r="S246" i="40"/>
  <c r="G246" i="40"/>
  <c r="D246" i="40"/>
  <c r="E246" i="40" s="1"/>
  <c r="T245" i="40"/>
  <c r="S245" i="40"/>
  <c r="G245" i="40"/>
  <c r="D245" i="40"/>
  <c r="E245" i="40" s="1"/>
  <c r="T244" i="40"/>
  <c r="S244" i="40"/>
  <c r="G244" i="40"/>
  <c r="D244" i="40"/>
  <c r="E244" i="40" s="1"/>
  <c r="T243" i="40"/>
  <c r="S243" i="40"/>
  <c r="G243" i="40"/>
  <c r="D243" i="40"/>
  <c r="E243" i="40" s="1"/>
  <c r="T242" i="40"/>
  <c r="S242" i="40"/>
  <c r="G242" i="40"/>
  <c r="D242" i="40"/>
  <c r="E242" i="40" s="1"/>
  <c r="T241" i="40"/>
  <c r="S241" i="40"/>
  <c r="G241" i="40"/>
  <c r="D241" i="40"/>
  <c r="E241" i="40" s="1"/>
  <c r="T240" i="40"/>
  <c r="S240" i="40"/>
  <c r="G240" i="40"/>
  <c r="D240" i="40"/>
  <c r="E240" i="40" s="1"/>
  <c r="T239" i="40"/>
  <c r="S239" i="40"/>
  <c r="G239" i="40"/>
  <c r="D239" i="40"/>
  <c r="E239" i="40" s="1"/>
  <c r="T238" i="40"/>
  <c r="S238" i="40"/>
  <c r="G238" i="40"/>
  <c r="D238" i="40"/>
  <c r="E238" i="40" s="1"/>
  <c r="T237" i="40"/>
  <c r="S237" i="40"/>
  <c r="G237" i="40"/>
  <c r="D237" i="40"/>
  <c r="E237" i="40" s="1"/>
  <c r="T236" i="40"/>
  <c r="S236" i="40"/>
  <c r="G236" i="40"/>
  <c r="D236" i="40"/>
  <c r="E236" i="40" s="1"/>
  <c r="T235" i="40"/>
  <c r="S235" i="40"/>
  <c r="G235" i="40"/>
  <c r="D235" i="40"/>
  <c r="E235" i="40" s="1"/>
  <c r="T234" i="40"/>
  <c r="S234" i="40"/>
  <c r="G234" i="40"/>
  <c r="D234" i="40"/>
  <c r="E234" i="40" s="1"/>
  <c r="T233" i="40"/>
  <c r="S233" i="40"/>
  <c r="G233" i="40"/>
  <c r="D233" i="40"/>
  <c r="E233" i="40" s="1"/>
  <c r="T232" i="40"/>
  <c r="S232" i="40"/>
  <c r="G232" i="40"/>
  <c r="D232" i="40"/>
  <c r="E232" i="40" s="1"/>
  <c r="T231" i="40"/>
  <c r="S231" i="40"/>
  <c r="G231" i="40"/>
  <c r="D231" i="40"/>
  <c r="E231" i="40" s="1"/>
  <c r="T230" i="40"/>
  <c r="S230" i="40"/>
  <c r="G230" i="40"/>
  <c r="D230" i="40"/>
  <c r="E230" i="40" s="1"/>
  <c r="T229" i="40"/>
  <c r="S229" i="40"/>
  <c r="G229" i="40"/>
  <c r="D229" i="40"/>
  <c r="E229" i="40" s="1"/>
  <c r="T228" i="40"/>
  <c r="S228" i="40"/>
  <c r="G228" i="40"/>
  <c r="D228" i="40"/>
  <c r="E228" i="40" s="1"/>
  <c r="T227" i="40"/>
  <c r="S227" i="40"/>
  <c r="G227" i="40"/>
  <c r="D227" i="40"/>
  <c r="E227" i="40" s="1"/>
  <c r="T226" i="40"/>
  <c r="S226" i="40"/>
  <c r="G226" i="40"/>
  <c r="D226" i="40"/>
  <c r="E226" i="40" s="1"/>
  <c r="T225" i="40"/>
  <c r="S225" i="40"/>
  <c r="G225" i="40"/>
  <c r="D225" i="40"/>
  <c r="E225" i="40" s="1"/>
  <c r="T224" i="40"/>
  <c r="S224" i="40"/>
  <c r="G224" i="40"/>
  <c r="D224" i="40"/>
  <c r="E224" i="40" s="1"/>
  <c r="T223" i="40"/>
  <c r="S223" i="40"/>
  <c r="G223" i="40"/>
  <c r="D223" i="40"/>
  <c r="E223" i="40" s="1"/>
  <c r="T222" i="40"/>
  <c r="S222" i="40"/>
  <c r="G222" i="40"/>
  <c r="D222" i="40"/>
  <c r="E222" i="40" s="1"/>
  <c r="T221" i="40"/>
  <c r="S221" i="40"/>
  <c r="G221" i="40"/>
  <c r="D221" i="40"/>
  <c r="E221" i="40" s="1"/>
  <c r="T220" i="40"/>
  <c r="S220" i="40"/>
  <c r="G220" i="40"/>
  <c r="D220" i="40"/>
  <c r="E220" i="40" s="1"/>
  <c r="T219" i="40"/>
  <c r="S219" i="40"/>
  <c r="G219" i="40"/>
  <c r="D219" i="40"/>
  <c r="E219" i="40" s="1"/>
  <c r="T218" i="40"/>
  <c r="S218" i="40"/>
  <c r="G218" i="40"/>
  <c r="D218" i="40"/>
  <c r="E218" i="40" s="1"/>
  <c r="T217" i="40"/>
  <c r="S217" i="40"/>
  <c r="G217" i="40"/>
  <c r="D217" i="40"/>
  <c r="E217" i="40" s="1"/>
  <c r="T216" i="40"/>
  <c r="S216" i="40"/>
  <c r="G216" i="40"/>
  <c r="D216" i="40"/>
  <c r="E216" i="40" s="1"/>
  <c r="T215" i="40"/>
  <c r="S215" i="40"/>
  <c r="G215" i="40"/>
  <c r="D215" i="40"/>
  <c r="E215" i="40" s="1"/>
  <c r="T214" i="40"/>
  <c r="S214" i="40"/>
  <c r="G214" i="40"/>
  <c r="D214" i="40"/>
  <c r="E214" i="40" s="1"/>
  <c r="T213" i="40"/>
  <c r="S213" i="40"/>
  <c r="G213" i="40"/>
  <c r="D213" i="40"/>
  <c r="E213" i="40" s="1"/>
  <c r="T212" i="40"/>
  <c r="S212" i="40"/>
  <c r="G212" i="40"/>
  <c r="D212" i="40"/>
  <c r="E212" i="40" s="1"/>
  <c r="T211" i="40"/>
  <c r="S211" i="40"/>
  <c r="G211" i="40"/>
  <c r="D211" i="40"/>
  <c r="E211" i="40" s="1"/>
  <c r="T210" i="40"/>
  <c r="S210" i="40"/>
  <c r="G210" i="40"/>
  <c r="D210" i="40"/>
  <c r="E210" i="40" s="1"/>
  <c r="T209" i="40"/>
  <c r="S209" i="40"/>
  <c r="G209" i="40"/>
  <c r="D209" i="40"/>
  <c r="E209" i="40" s="1"/>
  <c r="T208" i="40"/>
  <c r="S208" i="40"/>
  <c r="G208" i="40"/>
  <c r="D208" i="40"/>
  <c r="E208" i="40" s="1"/>
  <c r="T207" i="40"/>
  <c r="S207" i="40"/>
  <c r="G207" i="40"/>
  <c r="D207" i="40"/>
  <c r="E207" i="40" s="1"/>
  <c r="T206" i="40"/>
  <c r="S206" i="40"/>
  <c r="G206" i="40"/>
  <c r="D206" i="40"/>
  <c r="E206" i="40" s="1"/>
  <c r="T205" i="40"/>
  <c r="S205" i="40"/>
  <c r="G205" i="40"/>
  <c r="D205" i="40"/>
  <c r="E205" i="40" s="1"/>
  <c r="T204" i="40"/>
  <c r="S204" i="40"/>
  <c r="G204" i="40"/>
  <c r="D204" i="40"/>
  <c r="E204" i="40" s="1"/>
  <c r="T203" i="40"/>
  <c r="S203" i="40"/>
  <c r="G203" i="40"/>
  <c r="D203" i="40"/>
  <c r="E203" i="40" s="1"/>
  <c r="T202" i="40"/>
  <c r="S202" i="40"/>
  <c r="G202" i="40"/>
  <c r="D202" i="40"/>
  <c r="E202" i="40" s="1"/>
  <c r="T201" i="40"/>
  <c r="S201" i="40"/>
  <c r="G201" i="40"/>
  <c r="D201" i="40"/>
  <c r="E201" i="40" s="1"/>
  <c r="T200" i="40"/>
  <c r="S200" i="40"/>
  <c r="G200" i="40"/>
  <c r="D200" i="40"/>
  <c r="E200" i="40" s="1"/>
  <c r="T199" i="40"/>
  <c r="S199" i="40"/>
  <c r="G199" i="40"/>
  <c r="D199" i="40"/>
  <c r="E199" i="40" s="1"/>
  <c r="T198" i="40"/>
  <c r="S198" i="40"/>
  <c r="G198" i="40"/>
  <c r="D198" i="40"/>
  <c r="E198" i="40" s="1"/>
  <c r="T197" i="40"/>
  <c r="S197" i="40"/>
  <c r="G197" i="40"/>
  <c r="D197" i="40"/>
  <c r="E197" i="40" s="1"/>
  <c r="T196" i="40"/>
  <c r="S196" i="40"/>
  <c r="G196" i="40"/>
  <c r="D196" i="40"/>
  <c r="E196" i="40" s="1"/>
  <c r="T195" i="40"/>
  <c r="S195" i="40"/>
  <c r="G195" i="40"/>
  <c r="D195" i="40"/>
  <c r="E195" i="40" s="1"/>
  <c r="T194" i="40"/>
  <c r="S194" i="40"/>
  <c r="G194" i="40"/>
  <c r="D194" i="40"/>
  <c r="E194" i="40" s="1"/>
  <c r="T193" i="40"/>
  <c r="S193" i="40"/>
  <c r="G193" i="40"/>
  <c r="D193" i="40"/>
  <c r="E193" i="40" s="1"/>
  <c r="T192" i="40"/>
  <c r="S192" i="40"/>
  <c r="G192" i="40"/>
  <c r="D192" i="40"/>
  <c r="E192" i="40" s="1"/>
  <c r="T191" i="40"/>
  <c r="S191" i="40"/>
  <c r="G191" i="40"/>
  <c r="D191" i="40"/>
  <c r="E191" i="40" s="1"/>
  <c r="T190" i="40"/>
  <c r="S190" i="40"/>
  <c r="G190" i="40"/>
  <c r="D190" i="40"/>
  <c r="E190" i="40" s="1"/>
  <c r="T189" i="40"/>
  <c r="S189" i="40"/>
  <c r="G189" i="40"/>
  <c r="D189" i="40"/>
  <c r="E189" i="40" s="1"/>
  <c r="T188" i="40"/>
  <c r="S188" i="40"/>
  <c r="G188" i="40"/>
  <c r="D188" i="40"/>
  <c r="E188" i="40" s="1"/>
  <c r="T187" i="40"/>
  <c r="S187" i="40"/>
  <c r="G187" i="40"/>
  <c r="D187" i="40"/>
  <c r="E187" i="40" s="1"/>
  <c r="T186" i="40"/>
  <c r="S186" i="40"/>
  <c r="G186" i="40"/>
  <c r="D186" i="40"/>
  <c r="E186" i="40" s="1"/>
  <c r="T185" i="40"/>
  <c r="S185" i="40"/>
  <c r="G185" i="40"/>
  <c r="D185" i="40"/>
  <c r="E185" i="40" s="1"/>
  <c r="T184" i="40"/>
  <c r="S184" i="40"/>
  <c r="G184" i="40"/>
  <c r="D184" i="40"/>
  <c r="E184" i="40" s="1"/>
  <c r="T183" i="40"/>
  <c r="S183" i="40"/>
  <c r="G183" i="40"/>
  <c r="D183" i="40"/>
  <c r="E183" i="40" s="1"/>
  <c r="T182" i="40"/>
  <c r="S182" i="40"/>
  <c r="G182" i="40"/>
  <c r="D182" i="40"/>
  <c r="E182" i="40" s="1"/>
  <c r="T181" i="40"/>
  <c r="S181" i="40"/>
  <c r="G181" i="40"/>
  <c r="D181" i="40"/>
  <c r="E181" i="40" s="1"/>
  <c r="T180" i="40"/>
  <c r="S180" i="40"/>
  <c r="G180" i="40"/>
  <c r="D180" i="40"/>
  <c r="E180" i="40" s="1"/>
  <c r="T179" i="40"/>
  <c r="S179" i="40"/>
  <c r="G179" i="40"/>
  <c r="D179" i="40"/>
  <c r="E179" i="40" s="1"/>
  <c r="T178" i="40"/>
  <c r="S178" i="40"/>
  <c r="G178" i="40"/>
  <c r="D178" i="40"/>
  <c r="E178" i="40" s="1"/>
  <c r="T177" i="40"/>
  <c r="S177" i="40"/>
  <c r="G177" i="40"/>
  <c r="D177" i="40"/>
  <c r="E177" i="40" s="1"/>
  <c r="T176" i="40"/>
  <c r="S176" i="40"/>
  <c r="G176" i="40"/>
  <c r="D176" i="40"/>
  <c r="E176" i="40" s="1"/>
  <c r="T175" i="40"/>
  <c r="S175" i="40"/>
  <c r="G175" i="40"/>
  <c r="D175" i="40"/>
  <c r="E175" i="40" s="1"/>
  <c r="T174" i="40"/>
  <c r="S174" i="40"/>
  <c r="G174" i="40"/>
  <c r="D174" i="40"/>
  <c r="E174" i="40" s="1"/>
  <c r="T173" i="40"/>
  <c r="S173" i="40"/>
  <c r="G173" i="40"/>
  <c r="D173" i="40"/>
  <c r="E173" i="40" s="1"/>
  <c r="T172" i="40"/>
  <c r="S172" i="40"/>
  <c r="G172" i="40"/>
  <c r="D172" i="40"/>
  <c r="E172" i="40" s="1"/>
  <c r="T171" i="40"/>
  <c r="S171" i="40"/>
  <c r="G171" i="40"/>
  <c r="D171" i="40"/>
  <c r="E171" i="40" s="1"/>
  <c r="T170" i="40"/>
  <c r="S170" i="40"/>
  <c r="G170" i="40"/>
  <c r="D170" i="40"/>
  <c r="E170" i="40" s="1"/>
  <c r="T169" i="40"/>
  <c r="S169" i="40"/>
  <c r="G169" i="40"/>
  <c r="D169" i="40"/>
  <c r="E169" i="40" s="1"/>
  <c r="T168" i="40"/>
  <c r="S168" i="40"/>
  <c r="G168" i="40"/>
  <c r="D168" i="40"/>
  <c r="E168" i="40" s="1"/>
  <c r="T167" i="40"/>
  <c r="S167" i="40"/>
  <c r="G167" i="40"/>
  <c r="D167" i="40"/>
  <c r="E167" i="40" s="1"/>
  <c r="T166" i="40"/>
  <c r="S166" i="40"/>
  <c r="G166" i="40"/>
  <c r="D166" i="40"/>
  <c r="E166" i="40" s="1"/>
  <c r="T165" i="40"/>
  <c r="S165" i="40"/>
  <c r="G165" i="40"/>
  <c r="D165" i="40"/>
  <c r="E165" i="40" s="1"/>
  <c r="T164" i="40"/>
  <c r="S164" i="40"/>
  <c r="G164" i="40"/>
  <c r="D164" i="40"/>
  <c r="E164" i="40" s="1"/>
  <c r="T163" i="40"/>
  <c r="S163" i="40"/>
  <c r="G163" i="40"/>
  <c r="D163" i="40"/>
  <c r="E163" i="40" s="1"/>
  <c r="T162" i="40"/>
  <c r="S162" i="40"/>
  <c r="G162" i="40"/>
  <c r="D162" i="40"/>
  <c r="E162" i="40" s="1"/>
  <c r="T161" i="40"/>
  <c r="S161" i="40"/>
  <c r="G161" i="40"/>
  <c r="D161" i="40"/>
  <c r="E161" i="40" s="1"/>
  <c r="T160" i="40"/>
  <c r="S160" i="40"/>
  <c r="G160" i="40"/>
  <c r="D160" i="40"/>
  <c r="E160" i="40" s="1"/>
  <c r="T159" i="40"/>
  <c r="S159" i="40"/>
  <c r="G159" i="40"/>
  <c r="D159" i="40"/>
  <c r="E159" i="40" s="1"/>
  <c r="T158" i="40"/>
  <c r="S158" i="40"/>
  <c r="G158" i="40"/>
  <c r="D158" i="40"/>
  <c r="E158" i="40" s="1"/>
  <c r="T157" i="40"/>
  <c r="S157" i="40"/>
  <c r="G157" i="40"/>
  <c r="D157" i="40"/>
  <c r="E157" i="40" s="1"/>
  <c r="T156" i="40"/>
  <c r="S156" i="40"/>
  <c r="G156" i="40"/>
  <c r="D156" i="40"/>
  <c r="E156" i="40" s="1"/>
  <c r="T155" i="40"/>
  <c r="S155" i="40"/>
  <c r="G155" i="40"/>
  <c r="D155" i="40"/>
  <c r="E155" i="40" s="1"/>
  <c r="T154" i="40"/>
  <c r="S154" i="40"/>
  <c r="G154" i="40"/>
  <c r="D154" i="40"/>
  <c r="E154" i="40" s="1"/>
  <c r="T153" i="40"/>
  <c r="S153" i="40"/>
  <c r="G153" i="40"/>
  <c r="D153" i="40"/>
  <c r="E153" i="40" s="1"/>
  <c r="T152" i="40"/>
  <c r="S152" i="40"/>
  <c r="G152" i="40"/>
  <c r="D152" i="40"/>
  <c r="E152" i="40" s="1"/>
  <c r="T151" i="40"/>
  <c r="S151" i="40"/>
  <c r="G151" i="40"/>
  <c r="D151" i="40"/>
  <c r="E151" i="40" s="1"/>
  <c r="T150" i="40"/>
  <c r="S150" i="40"/>
  <c r="G150" i="40"/>
  <c r="D150" i="40"/>
  <c r="E150" i="40" s="1"/>
  <c r="T149" i="40"/>
  <c r="S149" i="40"/>
  <c r="G149" i="40"/>
  <c r="D149" i="40"/>
  <c r="E149" i="40" s="1"/>
  <c r="T148" i="40"/>
  <c r="S148" i="40"/>
  <c r="G148" i="40"/>
  <c r="D148" i="40"/>
  <c r="E148" i="40" s="1"/>
  <c r="T147" i="40"/>
  <c r="S147" i="40"/>
  <c r="G147" i="40"/>
  <c r="D147" i="40"/>
  <c r="E147" i="40" s="1"/>
  <c r="T146" i="40"/>
  <c r="S146" i="40"/>
  <c r="G146" i="40"/>
  <c r="D146" i="40"/>
  <c r="E146" i="40" s="1"/>
  <c r="T145" i="40"/>
  <c r="S145" i="40"/>
  <c r="G145" i="40"/>
  <c r="D145" i="40"/>
  <c r="E145" i="40" s="1"/>
  <c r="T144" i="40"/>
  <c r="S144" i="40"/>
  <c r="G144" i="40"/>
  <c r="D144" i="40"/>
  <c r="E144" i="40" s="1"/>
  <c r="T143" i="40"/>
  <c r="S143" i="40"/>
  <c r="G143" i="40"/>
  <c r="D143" i="40"/>
  <c r="E143" i="40" s="1"/>
  <c r="T142" i="40"/>
  <c r="S142" i="40"/>
  <c r="G142" i="40"/>
  <c r="D142" i="40"/>
  <c r="E142" i="40" s="1"/>
  <c r="T141" i="40"/>
  <c r="S141" i="40"/>
  <c r="G141" i="40"/>
  <c r="D141" i="40"/>
  <c r="E141" i="40" s="1"/>
  <c r="T140" i="40"/>
  <c r="S140" i="40"/>
  <c r="G140" i="40"/>
  <c r="D140" i="40"/>
  <c r="E140" i="40" s="1"/>
  <c r="T139" i="40"/>
  <c r="S139" i="40"/>
  <c r="G139" i="40"/>
  <c r="D139" i="40"/>
  <c r="E139" i="40" s="1"/>
  <c r="T138" i="40"/>
  <c r="S138" i="40"/>
  <c r="G138" i="40"/>
  <c r="D138" i="40"/>
  <c r="E138" i="40" s="1"/>
  <c r="T137" i="40"/>
  <c r="S137" i="40"/>
  <c r="G137" i="40"/>
  <c r="D137" i="40"/>
  <c r="E137" i="40" s="1"/>
  <c r="T136" i="40"/>
  <c r="S136" i="40"/>
  <c r="G136" i="40"/>
  <c r="D136" i="40"/>
  <c r="E136" i="40" s="1"/>
  <c r="T135" i="40"/>
  <c r="S135" i="40"/>
  <c r="G135" i="40"/>
  <c r="D135" i="40"/>
  <c r="E135" i="40" s="1"/>
  <c r="T134" i="40"/>
  <c r="S134" i="40"/>
  <c r="G134" i="40"/>
  <c r="D134" i="40"/>
  <c r="E134" i="40" s="1"/>
  <c r="T133" i="40"/>
  <c r="S133" i="40"/>
  <c r="G133" i="40"/>
  <c r="D133" i="40"/>
  <c r="E133" i="40" s="1"/>
  <c r="T132" i="40"/>
  <c r="S132" i="40"/>
  <c r="G132" i="40"/>
  <c r="D132" i="40"/>
  <c r="E132" i="40" s="1"/>
  <c r="T131" i="40"/>
  <c r="S131" i="40"/>
  <c r="G131" i="40"/>
  <c r="D131" i="40"/>
  <c r="E131" i="40" s="1"/>
  <c r="T130" i="40"/>
  <c r="S130" i="40"/>
  <c r="G130" i="40"/>
  <c r="D130" i="40"/>
  <c r="E130" i="40" s="1"/>
  <c r="T129" i="40"/>
  <c r="S129" i="40"/>
  <c r="G129" i="40"/>
  <c r="D129" i="40"/>
  <c r="E129" i="40" s="1"/>
  <c r="T128" i="40"/>
  <c r="S128" i="40"/>
  <c r="G128" i="40"/>
  <c r="D128" i="40"/>
  <c r="E128" i="40" s="1"/>
  <c r="T127" i="40"/>
  <c r="S127" i="40"/>
  <c r="G127" i="40"/>
  <c r="D127" i="40"/>
  <c r="E127" i="40" s="1"/>
  <c r="T126" i="40"/>
  <c r="S126" i="40"/>
  <c r="G126" i="40"/>
  <c r="D126" i="40"/>
  <c r="E126" i="40" s="1"/>
  <c r="T125" i="40"/>
  <c r="S125" i="40"/>
  <c r="G125" i="40"/>
  <c r="D125" i="40"/>
  <c r="E125" i="40" s="1"/>
  <c r="T124" i="40"/>
  <c r="S124" i="40"/>
  <c r="G124" i="40"/>
  <c r="D124" i="40"/>
  <c r="E124" i="40" s="1"/>
  <c r="T123" i="40"/>
  <c r="S123" i="40"/>
  <c r="G123" i="40"/>
  <c r="D123" i="40"/>
  <c r="E123" i="40" s="1"/>
  <c r="T122" i="40"/>
  <c r="S122" i="40"/>
  <c r="G122" i="40"/>
  <c r="D122" i="40"/>
  <c r="E122" i="40" s="1"/>
  <c r="T121" i="40"/>
  <c r="S121" i="40"/>
  <c r="G121" i="40"/>
  <c r="D121" i="40"/>
  <c r="E121" i="40" s="1"/>
  <c r="T120" i="40"/>
  <c r="S120" i="40"/>
  <c r="G120" i="40"/>
  <c r="D120" i="40"/>
  <c r="E120" i="40" s="1"/>
  <c r="T119" i="40"/>
  <c r="S119" i="40"/>
  <c r="G119" i="40"/>
  <c r="D119" i="40"/>
  <c r="E119" i="40" s="1"/>
  <c r="T118" i="40"/>
  <c r="S118" i="40"/>
  <c r="G118" i="40"/>
  <c r="D118" i="40"/>
  <c r="E118" i="40" s="1"/>
  <c r="T117" i="40"/>
  <c r="S117" i="40"/>
  <c r="G117" i="40"/>
  <c r="D117" i="40"/>
  <c r="E117" i="40" s="1"/>
  <c r="T116" i="40"/>
  <c r="S116" i="40"/>
  <c r="G116" i="40"/>
  <c r="D116" i="40"/>
  <c r="E116" i="40" s="1"/>
  <c r="T115" i="40"/>
  <c r="S115" i="40"/>
  <c r="G115" i="40"/>
  <c r="D115" i="40"/>
  <c r="E115" i="40" s="1"/>
  <c r="T114" i="40"/>
  <c r="S114" i="40"/>
  <c r="G114" i="40"/>
  <c r="D114" i="40"/>
  <c r="E114" i="40" s="1"/>
  <c r="T113" i="40"/>
  <c r="S113" i="40"/>
  <c r="G113" i="40"/>
  <c r="D113" i="40"/>
  <c r="E113" i="40" s="1"/>
  <c r="T112" i="40"/>
  <c r="S112" i="40"/>
  <c r="G112" i="40"/>
  <c r="D112" i="40"/>
  <c r="E112" i="40" s="1"/>
  <c r="T111" i="40"/>
  <c r="S111" i="40"/>
  <c r="G111" i="40"/>
  <c r="D111" i="40"/>
  <c r="E111" i="40" s="1"/>
  <c r="T110" i="40"/>
  <c r="S110" i="40"/>
  <c r="G110" i="40"/>
  <c r="D110" i="40"/>
  <c r="E110" i="40" s="1"/>
  <c r="T109" i="40"/>
  <c r="S109" i="40"/>
  <c r="G109" i="40"/>
  <c r="D109" i="40"/>
  <c r="E109" i="40" s="1"/>
  <c r="T108" i="40"/>
  <c r="S108" i="40"/>
  <c r="G108" i="40"/>
  <c r="D108" i="40"/>
  <c r="E108" i="40" s="1"/>
  <c r="T107" i="40"/>
  <c r="S107" i="40"/>
  <c r="G107" i="40"/>
  <c r="D107" i="40"/>
  <c r="E107" i="40" s="1"/>
  <c r="T106" i="40"/>
  <c r="S106" i="40"/>
  <c r="G106" i="40"/>
  <c r="D106" i="40"/>
  <c r="E106" i="40" s="1"/>
  <c r="T105" i="40"/>
  <c r="S105" i="40"/>
  <c r="G105" i="40"/>
  <c r="D105" i="40"/>
  <c r="E105" i="40" s="1"/>
  <c r="T104" i="40"/>
  <c r="S104" i="40"/>
  <c r="G104" i="40"/>
  <c r="D104" i="40"/>
  <c r="E104" i="40" s="1"/>
  <c r="T103" i="40"/>
  <c r="S103" i="40"/>
  <c r="G103" i="40"/>
  <c r="D103" i="40"/>
  <c r="E103" i="40" s="1"/>
  <c r="T102" i="40"/>
  <c r="S102" i="40"/>
  <c r="G102" i="40"/>
  <c r="D102" i="40"/>
  <c r="E102" i="40" s="1"/>
  <c r="T101" i="40"/>
  <c r="S101" i="40"/>
  <c r="G101" i="40"/>
  <c r="D101" i="40"/>
  <c r="E101" i="40" s="1"/>
  <c r="T100" i="40"/>
  <c r="S100" i="40"/>
  <c r="G100" i="40"/>
  <c r="D100" i="40"/>
  <c r="E100" i="40" s="1"/>
  <c r="T99" i="40"/>
  <c r="S99" i="40"/>
  <c r="G99" i="40"/>
  <c r="D99" i="40"/>
  <c r="E99" i="40" s="1"/>
  <c r="T98" i="40"/>
  <c r="S98" i="40"/>
  <c r="G98" i="40"/>
  <c r="D98" i="40"/>
  <c r="E98" i="40" s="1"/>
  <c r="T97" i="40"/>
  <c r="S97" i="40"/>
  <c r="G97" i="40"/>
  <c r="D97" i="40"/>
  <c r="E97" i="40" s="1"/>
  <c r="T96" i="40"/>
  <c r="S96" i="40"/>
  <c r="G96" i="40"/>
  <c r="D96" i="40"/>
  <c r="E96" i="40" s="1"/>
  <c r="T95" i="40"/>
  <c r="S95" i="40"/>
  <c r="G95" i="40"/>
  <c r="D95" i="40"/>
  <c r="E95" i="40" s="1"/>
  <c r="T94" i="40"/>
  <c r="S94" i="40"/>
  <c r="G94" i="40"/>
  <c r="D94" i="40"/>
  <c r="E94" i="40" s="1"/>
  <c r="T93" i="40"/>
  <c r="S93" i="40"/>
  <c r="G93" i="40"/>
  <c r="D93" i="40"/>
  <c r="E93" i="40" s="1"/>
  <c r="T92" i="40"/>
  <c r="S92" i="40"/>
  <c r="G92" i="40"/>
  <c r="D92" i="40"/>
  <c r="E92" i="40" s="1"/>
  <c r="T91" i="40"/>
  <c r="S91" i="40"/>
  <c r="G91" i="40"/>
  <c r="D91" i="40"/>
  <c r="E91" i="40" s="1"/>
  <c r="T90" i="40"/>
  <c r="S90" i="40"/>
  <c r="G90" i="40"/>
  <c r="D90" i="40"/>
  <c r="E90" i="40" s="1"/>
  <c r="T89" i="40"/>
  <c r="S89" i="40"/>
  <c r="G89" i="40"/>
  <c r="D89" i="40"/>
  <c r="E89" i="40" s="1"/>
  <c r="T88" i="40"/>
  <c r="S88" i="40"/>
  <c r="G88" i="40"/>
  <c r="D88" i="40"/>
  <c r="E88" i="40" s="1"/>
  <c r="T87" i="40"/>
  <c r="S87" i="40"/>
  <c r="G87" i="40"/>
  <c r="D87" i="40"/>
  <c r="E87" i="40" s="1"/>
  <c r="T86" i="40"/>
  <c r="S86" i="40"/>
  <c r="G86" i="40"/>
  <c r="D86" i="40"/>
  <c r="E86" i="40" s="1"/>
  <c r="T85" i="40"/>
  <c r="S85" i="40"/>
  <c r="G85" i="40"/>
  <c r="D85" i="40"/>
  <c r="E85" i="40" s="1"/>
  <c r="T84" i="40"/>
  <c r="S84" i="40"/>
  <c r="G84" i="40"/>
  <c r="D84" i="40"/>
  <c r="E84" i="40" s="1"/>
  <c r="T83" i="40"/>
  <c r="S83" i="40"/>
  <c r="G83" i="40"/>
  <c r="D83" i="40"/>
  <c r="E83" i="40" s="1"/>
  <c r="T82" i="40"/>
  <c r="S82" i="40"/>
  <c r="G82" i="40"/>
  <c r="D82" i="40"/>
  <c r="E82" i="40" s="1"/>
  <c r="T81" i="40"/>
  <c r="S81" i="40"/>
  <c r="G81" i="40"/>
  <c r="D81" i="40"/>
  <c r="E81" i="40" s="1"/>
  <c r="T80" i="40"/>
  <c r="S80" i="40"/>
  <c r="G80" i="40"/>
  <c r="D80" i="40"/>
  <c r="E80" i="40" s="1"/>
  <c r="T79" i="40"/>
  <c r="S79" i="40"/>
  <c r="G79" i="40"/>
  <c r="D79" i="40"/>
  <c r="E79" i="40" s="1"/>
  <c r="T78" i="40"/>
  <c r="S78" i="40"/>
  <c r="G78" i="40"/>
  <c r="D78" i="40"/>
  <c r="E78" i="40" s="1"/>
  <c r="T77" i="40"/>
  <c r="S77" i="40"/>
  <c r="G77" i="40"/>
  <c r="D77" i="40"/>
  <c r="E77" i="40" s="1"/>
  <c r="T76" i="40"/>
  <c r="S76" i="40"/>
  <c r="G76" i="40"/>
  <c r="D76" i="40"/>
  <c r="E76" i="40" s="1"/>
  <c r="T75" i="40"/>
  <c r="S75" i="40"/>
  <c r="G75" i="40"/>
  <c r="D75" i="40"/>
  <c r="E75" i="40" s="1"/>
  <c r="T74" i="40"/>
  <c r="S74" i="40"/>
  <c r="G74" i="40"/>
  <c r="D74" i="40"/>
  <c r="E74" i="40" s="1"/>
  <c r="T73" i="40"/>
  <c r="S73" i="40"/>
  <c r="G73" i="40"/>
  <c r="D73" i="40"/>
  <c r="E73" i="40" s="1"/>
  <c r="T72" i="40"/>
  <c r="S72" i="40"/>
  <c r="G72" i="40"/>
  <c r="D72" i="40"/>
  <c r="E72" i="40" s="1"/>
  <c r="T71" i="40"/>
  <c r="S71" i="40"/>
  <c r="G71" i="40"/>
  <c r="D71" i="40"/>
  <c r="E71" i="40" s="1"/>
  <c r="T70" i="40"/>
  <c r="S70" i="40"/>
  <c r="G70" i="40"/>
  <c r="D70" i="40"/>
  <c r="E70" i="40" s="1"/>
  <c r="T69" i="40"/>
  <c r="S69" i="40"/>
  <c r="G69" i="40"/>
  <c r="D69" i="40"/>
  <c r="E69" i="40" s="1"/>
  <c r="T68" i="40"/>
  <c r="S68" i="40"/>
  <c r="G68" i="40"/>
  <c r="D68" i="40"/>
  <c r="E68" i="40" s="1"/>
  <c r="T67" i="40"/>
  <c r="S67" i="40"/>
  <c r="G67" i="40"/>
  <c r="D67" i="40"/>
  <c r="E67" i="40" s="1"/>
  <c r="T66" i="40"/>
  <c r="S66" i="40"/>
  <c r="G66" i="40"/>
  <c r="D66" i="40"/>
  <c r="E66" i="40" s="1"/>
  <c r="T65" i="40"/>
  <c r="S65" i="40"/>
  <c r="G65" i="40"/>
  <c r="D65" i="40"/>
  <c r="E65" i="40" s="1"/>
  <c r="T64" i="40"/>
  <c r="S64" i="40"/>
  <c r="G64" i="40"/>
  <c r="D64" i="40"/>
  <c r="E64" i="40" s="1"/>
  <c r="T63" i="40"/>
  <c r="S63" i="40"/>
  <c r="G63" i="40"/>
  <c r="D63" i="40"/>
  <c r="E63" i="40" s="1"/>
  <c r="T62" i="40"/>
  <c r="S62" i="40"/>
  <c r="G62" i="40"/>
  <c r="D62" i="40"/>
  <c r="E62" i="40" s="1"/>
  <c r="T61" i="40"/>
  <c r="S61" i="40"/>
  <c r="G61" i="40"/>
  <c r="D61" i="40"/>
  <c r="E61" i="40" s="1"/>
  <c r="T60" i="40"/>
  <c r="S60" i="40"/>
  <c r="G60" i="40"/>
  <c r="D60" i="40"/>
  <c r="E60" i="40" s="1"/>
  <c r="T59" i="40"/>
  <c r="S59" i="40"/>
  <c r="G59" i="40"/>
  <c r="D59" i="40"/>
  <c r="E59" i="40" s="1"/>
  <c r="T58" i="40"/>
  <c r="S58" i="40"/>
  <c r="G58" i="40"/>
  <c r="D58" i="40"/>
  <c r="E58" i="40" s="1"/>
  <c r="T57" i="40"/>
  <c r="S57" i="40"/>
  <c r="G57" i="40"/>
  <c r="D57" i="40"/>
  <c r="E57" i="40" s="1"/>
  <c r="T56" i="40"/>
  <c r="S56" i="40"/>
  <c r="G56" i="40"/>
  <c r="D56" i="40"/>
  <c r="E56" i="40" s="1"/>
  <c r="T55" i="40"/>
  <c r="S55" i="40"/>
  <c r="G55" i="40"/>
  <c r="D55" i="40"/>
  <c r="E55" i="40" s="1"/>
  <c r="T54" i="40"/>
  <c r="S54" i="40"/>
  <c r="G54" i="40"/>
  <c r="D54" i="40"/>
  <c r="E54" i="40" s="1"/>
  <c r="T53" i="40"/>
  <c r="S53" i="40"/>
  <c r="G53" i="40"/>
  <c r="D53" i="40"/>
  <c r="E53" i="40" s="1"/>
  <c r="T52" i="40"/>
  <c r="S52" i="40"/>
  <c r="G52" i="40"/>
  <c r="D52" i="40"/>
  <c r="E52" i="40" s="1"/>
  <c r="T51" i="40"/>
  <c r="S51" i="40"/>
  <c r="G51" i="40"/>
  <c r="D51" i="40"/>
  <c r="E51" i="40" s="1"/>
  <c r="T50" i="40"/>
  <c r="S50" i="40"/>
  <c r="G50" i="40"/>
  <c r="D50" i="40"/>
  <c r="E50" i="40" s="1"/>
  <c r="T49" i="40"/>
  <c r="S49" i="40"/>
  <c r="G49" i="40"/>
  <c r="D49" i="40"/>
  <c r="E49" i="40" s="1"/>
  <c r="T48" i="40"/>
  <c r="S48" i="40"/>
  <c r="G48" i="40"/>
  <c r="D48" i="40"/>
  <c r="E48" i="40" s="1"/>
  <c r="T47" i="40"/>
  <c r="S47" i="40"/>
  <c r="G47" i="40"/>
  <c r="D47" i="40"/>
  <c r="E47" i="40" s="1"/>
  <c r="T46" i="40"/>
  <c r="S46" i="40"/>
  <c r="G46" i="40"/>
  <c r="D46" i="40"/>
  <c r="E46" i="40" s="1"/>
  <c r="T45" i="40"/>
  <c r="S45" i="40"/>
  <c r="G45" i="40"/>
  <c r="D45" i="40"/>
  <c r="E45" i="40" s="1"/>
  <c r="T44" i="40"/>
  <c r="S44" i="40"/>
  <c r="G44" i="40"/>
  <c r="D44" i="40"/>
  <c r="E44" i="40" s="1"/>
  <c r="T43" i="40"/>
  <c r="S43" i="40"/>
  <c r="G43" i="40"/>
  <c r="D43" i="40"/>
  <c r="E43" i="40" s="1"/>
  <c r="T42" i="40"/>
  <c r="S42" i="40"/>
  <c r="G42" i="40"/>
  <c r="D42" i="40"/>
  <c r="E42" i="40" s="1"/>
  <c r="T41" i="40"/>
  <c r="S41" i="40"/>
  <c r="G41" i="40"/>
  <c r="D41" i="40"/>
  <c r="E41" i="40" s="1"/>
  <c r="T40" i="40"/>
  <c r="S40" i="40"/>
  <c r="G40" i="40"/>
  <c r="D40" i="40"/>
  <c r="E40" i="40" s="1"/>
  <c r="T39" i="40"/>
  <c r="S39" i="40"/>
  <c r="G39" i="40"/>
  <c r="D39" i="40"/>
  <c r="E39" i="40" s="1"/>
  <c r="T38" i="40"/>
  <c r="S38" i="40"/>
  <c r="G38" i="40"/>
  <c r="D38" i="40"/>
  <c r="E38" i="40" s="1"/>
  <c r="T37" i="40"/>
  <c r="S37" i="40"/>
  <c r="G37" i="40"/>
  <c r="D37" i="40"/>
  <c r="E37" i="40" s="1"/>
  <c r="T36" i="40"/>
  <c r="S36" i="40"/>
  <c r="G36" i="40"/>
  <c r="D36" i="40"/>
  <c r="E36" i="40" s="1"/>
  <c r="T35" i="40"/>
  <c r="S35" i="40"/>
  <c r="G35" i="40"/>
  <c r="D35" i="40"/>
  <c r="E35" i="40" s="1"/>
  <c r="T34" i="40"/>
  <c r="S34" i="40"/>
  <c r="G34" i="40"/>
  <c r="D34" i="40"/>
  <c r="E34" i="40" s="1"/>
  <c r="T33" i="40"/>
  <c r="S33" i="40"/>
  <c r="G33" i="40"/>
  <c r="D33" i="40"/>
  <c r="E33" i="40" s="1"/>
  <c r="T32" i="40"/>
  <c r="S32" i="40"/>
  <c r="G32" i="40"/>
  <c r="D32" i="40"/>
  <c r="E32" i="40" s="1"/>
  <c r="T31" i="40"/>
  <c r="S31" i="40"/>
  <c r="G31" i="40"/>
  <c r="D31" i="40"/>
  <c r="E31" i="40" s="1"/>
  <c r="T30" i="40"/>
  <c r="S30" i="40"/>
  <c r="G30" i="40"/>
  <c r="D30" i="40"/>
  <c r="E30" i="40" s="1"/>
  <c r="T29" i="40"/>
  <c r="S29" i="40"/>
  <c r="G29" i="40"/>
  <c r="D29" i="40"/>
  <c r="E29" i="40" s="1"/>
  <c r="T28" i="40"/>
  <c r="S28" i="40"/>
  <c r="G28" i="40"/>
  <c r="D28" i="40"/>
  <c r="E28" i="40" s="1"/>
  <c r="T27" i="40"/>
  <c r="S27" i="40"/>
  <c r="G27" i="40"/>
  <c r="D27" i="40"/>
  <c r="E27" i="40" s="1"/>
  <c r="T26" i="40"/>
  <c r="S26" i="40"/>
  <c r="G26" i="40"/>
  <c r="D26" i="40"/>
  <c r="E26" i="40" s="1"/>
  <c r="T25" i="40"/>
  <c r="S25" i="40"/>
  <c r="G25" i="40"/>
  <c r="D25" i="40"/>
  <c r="E25" i="40" s="1"/>
  <c r="T24" i="40"/>
  <c r="S24" i="40"/>
  <c r="G24" i="40"/>
  <c r="D24" i="40"/>
  <c r="E24" i="40" s="1"/>
  <c r="T23" i="40"/>
  <c r="S23" i="40"/>
  <c r="G23" i="40"/>
  <c r="D23" i="40"/>
  <c r="E23" i="40" s="1"/>
  <c r="T22" i="40"/>
  <c r="S22" i="40"/>
  <c r="G22" i="40"/>
  <c r="D22" i="40"/>
  <c r="E22" i="40" s="1"/>
  <c r="T21" i="40"/>
  <c r="S21" i="40"/>
  <c r="G21" i="40"/>
  <c r="D21" i="40"/>
  <c r="E21" i="40" s="1"/>
  <c r="T20" i="40"/>
  <c r="S20" i="40"/>
  <c r="G20" i="40"/>
  <c r="D20" i="40"/>
  <c r="E20" i="40" s="1"/>
  <c r="T19" i="40"/>
  <c r="S19" i="40"/>
  <c r="G19" i="40"/>
  <c r="D19" i="40"/>
  <c r="E19" i="40" s="1"/>
  <c r="T18" i="40"/>
  <c r="S18" i="40"/>
  <c r="G18" i="40"/>
  <c r="D18" i="40"/>
  <c r="E18" i="40" s="1"/>
  <c r="T17" i="40"/>
  <c r="S17" i="40"/>
  <c r="G17" i="40"/>
  <c r="D17" i="40"/>
  <c r="E17" i="40" s="1"/>
  <c r="T16" i="40"/>
  <c r="S16" i="40"/>
  <c r="G16" i="40"/>
  <c r="D16" i="40"/>
  <c r="E16" i="40" s="1"/>
  <c r="T15" i="40"/>
  <c r="S15" i="40"/>
  <c r="G15" i="40"/>
  <c r="D15" i="40"/>
  <c r="E15" i="40" s="1"/>
  <c r="T14" i="40"/>
  <c r="S14" i="40"/>
  <c r="G14" i="40"/>
  <c r="D14" i="40"/>
  <c r="E14" i="40" s="1"/>
  <c r="T13" i="40"/>
  <c r="S13" i="40"/>
  <c r="G13" i="40"/>
  <c r="D13" i="40"/>
  <c r="E13" i="40" s="1"/>
  <c r="S12" i="40"/>
  <c r="D12" i="40"/>
  <c r="S11" i="40"/>
  <c r="D11" i="40"/>
  <c r="S10" i="40"/>
  <c r="D10" i="40"/>
  <c r="S9" i="40"/>
  <c r="D9" i="40"/>
  <c r="S8" i="40"/>
  <c r="D8" i="40"/>
  <c r="S7" i="40"/>
  <c r="D7" i="40"/>
  <c r="R6" i="40"/>
  <c r="Q6" i="40"/>
  <c r="P6" i="40"/>
  <c r="O6" i="40"/>
  <c r="N6" i="40"/>
  <c r="M6" i="40"/>
  <c r="L6" i="40"/>
  <c r="K6" i="40"/>
  <c r="J6" i="40"/>
  <c r="I6" i="40"/>
  <c r="F6" i="40"/>
  <c r="C6" i="40"/>
  <c r="S8" i="39"/>
  <c r="T1006" i="39"/>
  <c r="S1006" i="39"/>
  <c r="G1006" i="39"/>
  <c r="D1006" i="39"/>
  <c r="E1006" i="39" s="1"/>
  <c r="T1005" i="39"/>
  <c r="S1005" i="39"/>
  <c r="G1005" i="39"/>
  <c r="D1005" i="39"/>
  <c r="E1005" i="39" s="1"/>
  <c r="T1004" i="39"/>
  <c r="S1004" i="39"/>
  <c r="G1004" i="39"/>
  <c r="D1004" i="39"/>
  <c r="E1004" i="39" s="1"/>
  <c r="T1003" i="39"/>
  <c r="S1003" i="39"/>
  <c r="G1003" i="39"/>
  <c r="D1003" i="39"/>
  <c r="E1003" i="39" s="1"/>
  <c r="T1002" i="39"/>
  <c r="S1002" i="39"/>
  <c r="G1002" i="39"/>
  <c r="D1002" i="39"/>
  <c r="E1002" i="39" s="1"/>
  <c r="T1001" i="39"/>
  <c r="S1001" i="39"/>
  <c r="G1001" i="39"/>
  <c r="D1001" i="39"/>
  <c r="E1001" i="39" s="1"/>
  <c r="T1000" i="39"/>
  <c r="S1000" i="39"/>
  <c r="G1000" i="39"/>
  <c r="D1000" i="39"/>
  <c r="E1000" i="39" s="1"/>
  <c r="T999" i="39"/>
  <c r="S999" i="39"/>
  <c r="G999" i="39"/>
  <c r="D999" i="39"/>
  <c r="E999" i="39" s="1"/>
  <c r="T998" i="39"/>
  <c r="S998" i="39"/>
  <c r="G998" i="39"/>
  <c r="D998" i="39"/>
  <c r="E998" i="39" s="1"/>
  <c r="T997" i="39"/>
  <c r="S997" i="39"/>
  <c r="G997" i="39"/>
  <c r="D997" i="39"/>
  <c r="E997" i="39" s="1"/>
  <c r="T996" i="39"/>
  <c r="S996" i="39"/>
  <c r="G996" i="39"/>
  <c r="D996" i="39"/>
  <c r="E996" i="39" s="1"/>
  <c r="T995" i="39"/>
  <c r="S995" i="39"/>
  <c r="G995" i="39"/>
  <c r="D995" i="39"/>
  <c r="E995" i="39" s="1"/>
  <c r="T994" i="39"/>
  <c r="S994" i="39"/>
  <c r="G994" i="39"/>
  <c r="D994" i="39"/>
  <c r="E994" i="39" s="1"/>
  <c r="T993" i="39"/>
  <c r="S993" i="39"/>
  <c r="G993" i="39"/>
  <c r="D993" i="39"/>
  <c r="E993" i="39" s="1"/>
  <c r="T992" i="39"/>
  <c r="S992" i="39"/>
  <c r="G992" i="39"/>
  <c r="D992" i="39"/>
  <c r="E992" i="39" s="1"/>
  <c r="T991" i="39"/>
  <c r="S991" i="39"/>
  <c r="G991" i="39"/>
  <c r="D991" i="39"/>
  <c r="E991" i="39" s="1"/>
  <c r="T990" i="39"/>
  <c r="S990" i="39"/>
  <c r="G990" i="39"/>
  <c r="D990" i="39"/>
  <c r="E990" i="39" s="1"/>
  <c r="T989" i="39"/>
  <c r="S989" i="39"/>
  <c r="G989" i="39"/>
  <c r="D989" i="39"/>
  <c r="E989" i="39" s="1"/>
  <c r="T988" i="39"/>
  <c r="S988" i="39"/>
  <c r="G988" i="39"/>
  <c r="D988" i="39"/>
  <c r="E988" i="39" s="1"/>
  <c r="T987" i="39"/>
  <c r="S987" i="39"/>
  <c r="G987" i="39"/>
  <c r="D987" i="39"/>
  <c r="E987" i="39" s="1"/>
  <c r="T986" i="39"/>
  <c r="S986" i="39"/>
  <c r="G986" i="39"/>
  <c r="D986" i="39"/>
  <c r="E986" i="39" s="1"/>
  <c r="T985" i="39"/>
  <c r="S985" i="39"/>
  <c r="G985" i="39"/>
  <c r="D985" i="39"/>
  <c r="E985" i="39" s="1"/>
  <c r="T984" i="39"/>
  <c r="S984" i="39"/>
  <c r="G984" i="39"/>
  <c r="D984" i="39"/>
  <c r="E984" i="39" s="1"/>
  <c r="T983" i="39"/>
  <c r="S983" i="39"/>
  <c r="G983" i="39"/>
  <c r="D983" i="39"/>
  <c r="E983" i="39" s="1"/>
  <c r="T982" i="39"/>
  <c r="S982" i="39"/>
  <c r="G982" i="39"/>
  <c r="D982" i="39"/>
  <c r="E982" i="39" s="1"/>
  <c r="T981" i="39"/>
  <c r="S981" i="39"/>
  <c r="G981" i="39"/>
  <c r="D981" i="39"/>
  <c r="E981" i="39" s="1"/>
  <c r="T980" i="39"/>
  <c r="S980" i="39"/>
  <c r="G980" i="39"/>
  <c r="D980" i="39"/>
  <c r="E980" i="39" s="1"/>
  <c r="T979" i="39"/>
  <c r="S979" i="39"/>
  <c r="G979" i="39"/>
  <c r="D979" i="39"/>
  <c r="E979" i="39" s="1"/>
  <c r="T978" i="39"/>
  <c r="S978" i="39"/>
  <c r="G978" i="39"/>
  <c r="D978" i="39"/>
  <c r="E978" i="39" s="1"/>
  <c r="T977" i="39"/>
  <c r="S977" i="39"/>
  <c r="G977" i="39"/>
  <c r="D977" i="39"/>
  <c r="E977" i="39" s="1"/>
  <c r="T976" i="39"/>
  <c r="S976" i="39"/>
  <c r="G976" i="39"/>
  <c r="D976" i="39"/>
  <c r="E976" i="39" s="1"/>
  <c r="T975" i="39"/>
  <c r="S975" i="39"/>
  <c r="G975" i="39"/>
  <c r="D975" i="39"/>
  <c r="E975" i="39" s="1"/>
  <c r="T974" i="39"/>
  <c r="S974" i="39"/>
  <c r="G974" i="39"/>
  <c r="D974" i="39"/>
  <c r="E974" i="39" s="1"/>
  <c r="T973" i="39"/>
  <c r="S973" i="39"/>
  <c r="G973" i="39"/>
  <c r="D973" i="39"/>
  <c r="E973" i="39" s="1"/>
  <c r="T972" i="39"/>
  <c r="S972" i="39"/>
  <c r="G972" i="39"/>
  <c r="D972" i="39"/>
  <c r="E972" i="39" s="1"/>
  <c r="T971" i="39"/>
  <c r="S971" i="39"/>
  <c r="G971" i="39"/>
  <c r="D971" i="39"/>
  <c r="E971" i="39" s="1"/>
  <c r="T970" i="39"/>
  <c r="S970" i="39"/>
  <c r="G970" i="39"/>
  <c r="D970" i="39"/>
  <c r="E970" i="39" s="1"/>
  <c r="T969" i="39"/>
  <c r="S969" i="39"/>
  <c r="G969" i="39"/>
  <c r="D969" i="39"/>
  <c r="E969" i="39" s="1"/>
  <c r="T968" i="39"/>
  <c r="S968" i="39"/>
  <c r="G968" i="39"/>
  <c r="D968" i="39"/>
  <c r="E968" i="39" s="1"/>
  <c r="T967" i="39"/>
  <c r="S967" i="39"/>
  <c r="G967" i="39"/>
  <c r="D967" i="39"/>
  <c r="E967" i="39" s="1"/>
  <c r="T966" i="39"/>
  <c r="S966" i="39"/>
  <c r="G966" i="39"/>
  <c r="D966" i="39"/>
  <c r="E966" i="39" s="1"/>
  <c r="T965" i="39"/>
  <c r="S965" i="39"/>
  <c r="G965" i="39"/>
  <c r="D965" i="39"/>
  <c r="E965" i="39" s="1"/>
  <c r="T964" i="39"/>
  <c r="S964" i="39"/>
  <c r="G964" i="39"/>
  <c r="D964" i="39"/>
  <c r="E964" i="39" s="1"/>
  <c r="T963" i="39"/>
  <c r="S963" i="39"/>
  <c r="G963" i="39"/>
  <c r="D963" i="39"/>
  <c r="E963" i="39" s="1"/>
  <c r="T962" i="39"/>
  <c r="S962" i="39"/>
  <c r="G962" i="39"/>
  <c r="D962" i="39"/>
  <c r="E962" i="39" s="1"/>
  <c r="T961" i="39"/>
  <c r="S961" i="39"/>
  <c r="G961" i="39"/>
  <c r="D961" i="39"/>
  <c r="E961" i="39" s="1"/>
  <c r="T960" i="39"/>
  <c r="S960" i="39"/>
  <c r="G960" i="39"/>
  <c r="D960" i="39"/>
  <c r="E960" i="39" s="1"/>
  <c r="T959" i="39"/>
  <c r="S959" i="39"/>
  <c r="G959" i="39"/>
  <c r="D959" i="39"/>
  <c r="E959" i="39" s="1"/>
  <c r="T958" i="39"/>
  <c r="S958" i="39"/>
  <c r="G958" i="39"/>
  <c r="D958" i="39"/>
  <c r="E958" i="39" s="1"/>
  <c r="T957" i="39"/>
  <c r="S957" i="39"/>
  <c r="G957" i="39"/>
  <c r="D957" i="39"/>
  <c r="E957" i="39" s="1"/>
  <c r="T956" i="39"/>
  <c r="S956" i="39"/>
  <c r="G956" i="39"/>
  <c r="D956" i="39"/>
  <c r="E956" i="39" s="1"/>
  <c r="T955" i="39"/>
  <c r="S955" i="39"/>
  <c r="G955" i="39"/>
  <c r="D955" i="39"/>
  <c r="E955" i="39" s="1"/>
  <c r="T954" i="39"/>
  <c r="S954" i="39"/>
  <c r="G954" i="39"/>
  <c r="D954" i="39"/>
  <c r="E954" i="39" s="1"/>
  <c r="T953" i="39"/>
  <c r="S953" i="39"/>
  <c r="G953" i="39"/>
  <c r="D953" i="39"/>
  <c r="E953" i="39" s="1"/>
  <c r="T952" i="39"/>
  <c r="S952" i="39"/>
  <c r="G952" i="39"/>
  <c r="D952" i="39"/>
  <c r="E952" i="39" s="1"/>
  <c r="T951" i="39"/>
  <c r="S951" i="39"/>
  <c r="G951" i="39"/>
  <c r="D951" i="39"/>
  <c r="E951" i="39" s="1"/>
  <c r="T950" i="39"/>
  <c r="S950" i="39"/>
  <c r="G950" i="39"/>
  <c r="D950" i="39"/>
  <c r="E950" i="39" s="1"/>
  <c r="T949" i="39"/>
  <c r="S949" i="39"/>
  <c r="G949" i="39"/>
  <c r="D949" i="39"/>
  <c r="E949" i="39" s="1"/>
  <c r="T948" i="39"/>
  <c r="S948" i="39"/>
  <c r="G948" i="39"/>
  <c r="D948" i="39"/>
  <c r="E948" i="39" s="1"/>
  <c r="T947" i="39"/>
  <c r="S947" i="39"/>
  <c r="G947" i="39"/>
  <c r="D947" i="39"/>
  <c r="E947" i="39" s="1"/>
  <c r="T946" i="39"/>
  <c r="S946" i="39"/>
  <c r="G946" i="39"/>
  <c r="D946" i="39"/>
  <c r="E946" i="39" s="1"/>
  <c r="T945" i="39"/>
  <c r="S945" i="39"/>
  <c r="G945" i="39"/>
  <c r="D945" i="39"/>
  <c r="E945" i="39" s="1"/>
  <c r="T944" i="39"/>
  <c r="S944" i="39"/>
  <c r="G944" i="39"/>
  <c r="D944" i="39"/>
  <c r="E944" i="39" s="1"/>
  <c r="T943" i="39"/>
  <c r="S943" i="39"/>
  <c r="G943" i="39"/>
  <c r="D943" i="39"/>
  <c r="E943" i="39" s="1"/>
  <c r="T942" i="39"/>
  <c r="S942" i="39"/>
  <c r="G942" i="39"/>
  <c r="D942" i="39"/>
  <c r="E942" i="39" s="1"/>
  <c r="T941" i="39"/>
  <c r="S941" i="39"/>
  <c r="G941" i="39"/>
  <c r="D941" i="39"/>
  <c r="E941" i="39" s="1"/>
  <c r="T940" i="39"/>
  <c r="S940" i="39"/>
  <c r="G940" i="39"/>
  <c r="D940" i="39"/>
  <c r="E940" i="39" s="1"/>
  <c r="T939" i="39"/>
  <c r="S939" i="39"/>
  <c r="G939" i="39"/>
  <c r="D939" i="39"/>
  <c r="E939" i="39" s="1"/>
  <c r="T938" i="39"/>
  <c r="S938" i="39"/>
  <c r="G938" i="39"/>
  <c r="D938" i="39"/>
  <c r="E938" i="39" s="1"/>
  <c r="T937" i="39"/>
  <c r="S937" i="39"/>
  <c r="G937" i="39"/>
  <c r="D937" i="39"/>
  <c r="E937" i="39" s="1"/>
  <c r="T936" i="39"/>
  <c r="S936" i="39"/>
  <c r="G936" i="39"/>
  <c r="D936" i="39"/>
  <c r="E936" i="39" s="1"/>
  <c r="T935" i="39"/>
  <c r="S935" i="39"/>
  <c r="G935" i="39"/>
  <c r="D935" i="39"/>
  <c r="E935" i="39" s="1"/>
  <c r="T934" i="39"/>
  <c r="S934" i="39"/>
  <c r="G934" i="39"/>
  <c r="D934" i="39"/>
  <c r="E934" i="39" s="1"/>
  <c r="T933" i="39"/>
  <c r="S933" i="39"/>
  <c r="G933" i="39"/>
  <c r="D933" i="39"/>
  <c r="E933" i="39" s="1"/>
  <c r="T932" i="39"/>
  <c r="S932" i="39"/>
  <c r="G932" i="39"/>
  <c r="D932" i="39"/>
  <c r="E932" i="39" s="1"/>
  <c r="T931" i="39"/>
  <c r="S931" i="39"/>
  <c r="G931" i="39"/>
  <c r="D931" i="39"/>
  <c r="E931" i="39" s="1"/>
  <c r="T930" i="39"/>
  <c r="S930" i="39"/>
  <c r="G930" i="39"/>
  <c r="D930" i="39"/>
  <c r="E930" i="39" s="1"/>
  <c r="T929" i="39"/>
  <c r="S929" i="39"/>
  <c r="G929" i="39"/>
  <c r="D929" i="39"/>
  <c r="E929" i="39" s="1"/>
  <c r="T928" i="39"/>
  <c r="S928" i="39"/>
  <c r="G928" i="39"/>
  <c r="D928" i="39"/>
  <c r="E928" i="39" s="1"/>
  <c r="T927" i="39"/>
  <c r="S927" i="39"/>
  <c r="G927" i="39"/>
  <c r="D927" i="39"/>
  <c r="E927" i="39" s="1"/>
  <c r="T926" i="39"/>
  <c r="S926" i="39"/>
  <c r="G926" i="39"/>
  <c r="D926" i="39"/>
  <c r="E926" i="39" s="1"/>
  <c r="T925" i="39"/>
  <c r="S925" i="39"/>
  <c r="G925" i="39"/>
  <c r="D925" i="39"/>
  <c r="E925" i="39" s="1"/>
  <c r="T924" i="39"/>
  <c r="S924" i="39"/>
  <c r="G924" i="39"/>
  <c r="D924" i="39"/>
  <c r="E924" i="39" s="1"/>
  <c r="T923" i="39"/>
  <c r="S923" i="39"/>
  <c r="G923" i="39"/>
  <c r="D923" i="39"/>
  <c r="E923" i="39" s="1"/>
  <c r="T922" i="39"/>
  <c r="S922" i="39"/>
  <c r="G922" i="39"/>
  <c r="D922" i="39"/>
  <c r="E922" i="39" s="1"/>
  <c r="T921" i="39"/>
  <c r="S921" i="39"/>
  <c r="G921" i="39"/>
  <c r="D921" i="39"/>
  <c r="E921" i="39" s="1"/>
  <c r="T920" i="39"/>
  <c r="S920" i="39"/>
  <c r="G920" i="39"/>
  <c r="D920" i="39"/>
  <c r="E920" i="39" s="1"/>
  <c r="T919" i="39"/>
  <c r="S919" i="39"/>
  <c r="G919" i="39"/>
  <c r="D919" i="39"/>
  <c r="E919" i="39" s="1"/>
  <c r="T918" i="39"/>
  <c r="S918" i="39"/>
  <c r="G918" i="39"/>
  <c r="D918" i="39"/>
  <c r="E918" i="39" s="1"/>
  <c r="T917" i="39"/>
  <c r="S917" i="39"/>
  <c r="G917" i="39"/>
  <c r="D917" i="39"/>
  <c r="E917" i="39" s="1"/>
  <c r="T916" i="39"/>
  <c r="S916" i="39"/>
  <c r="G916" i="39"/>
  <c r="D916" i="39"/>
  <c r="E916" i="39" s="1"/>
  <c r="T915" i="39"/>
  <c r="S915" i="39"/>
  <c r="G915" i="39"/>
  <c r="D915" i="39"/>
  <c r="E915" i="39" s="1"/>
  <c r="T914" i="39"/>
  <c r="S914" i="39"/>
  <c r="G914" i="39"/>
  <c r="D914" i="39"/>
  <c r="E914" i="39" s="1"/>
  <c r="T913" i="39"/>
  <c r="S913" i="39"/>
  <c r="G913" i="39"/>
  <c r="D913" i="39"/>
  <c r="E913" i="39" s="1"/>
  <c r="T912" i="39"/>
  <c r="S912" i="39"/>
  <c r="G912" i="39"/>
  <c r="D912" i="39"/>
  <c r="E912" i="39" s="1"/>
  <c r="T911" i="39"/>
  <c r="S911" i="39"/>
  <c r="G911" i="39"/>
  <c r="D911" i="39"/>
  <c r="E911" i="39" s="1"/>
  <c r="T910" i="39"/>
  <c r="S910" i="39"/>
  <c r="G910" i="39"/>
  <c r="D910" i="39"/>
  <c r="E910" i="39" s="1"/>
  <c r="T909" i="39"/>
  <c r="S909" i="39"/>
  <c r="G909" i="39"/>
  <c r="D909" i="39"/>
  <c r="E909" i="39" s="1"/>
  <c r="T908" i="39"/>
  <c r="S908" i="39"/>
  <c r="G908" i="39"/>
  <c r="D908" i="39"/>
  <c r="E908" i="39" s="1"/>
  <c r="T907" i="39"/>
  <c r="S907" i="39"/>
  <c r="G907" i="39"/>
  <c r="D907" i="39"/>
  <c r="E907" i="39" s="1"/>
  <c r="T906" i="39"/>
  <c r="S906" i="39"/>
  <c r="G906" i="39"/>
  <c r="D906" i="39"/>
  <c r="E906" i="39" s="1"/>
  <c r="T905" i="39"/>
  <c r="S905" i="39"/>
  <c r="G905" i="39"/>
  <c r="D905" i="39"/>
  <c r="E905" i="39" s="1"/>
  <c r="T904" i="39"/>
  <c r="S904" i="39"/>
  <c r="G904" i="39"/>
  <c r="D904" i="39"/>
  <c r="E904" i="39" s="1"/>
  <c r="T903" i="39"/>
  <c r="S903" i="39"/>
  <c r="G903" i="39"/>
  <c r="D903" i="39"/>
  <c r="E903" i="39" s="1"/>
  <c r="T902" i="39"/>
  <c r="S902" i="39"/>
  <c r="G902" i="39"/>
  <c r="D902" i="39"/>
  <c r="E902" i="39" s="1"/>
  <c r="T901" i="39"/>
  <c r="S901" i="39"/>
  <c r="G901" i="39"/>
  <c r="D901" i="39"/>
  <c r="E901" i="39" s="1"/>
  <c r="T900" i="39"/>
  <c r="S900" i="39"/>
  <c r="G900" i="39"/>
  <c r="D900" i="39"/>
  <c r="E900" i="39" s="1"/>
  <c r="T899" i="39"/>
  <c r="S899" i="39"/>
  <c r="G899" i="39"/>
  <c r="D899" i="39"/>
  <c r="E899" i="39" s="1"/>
  <c r="T898" i="39"/>
  <c r="S898" i="39"/>
  <c r="G898" i="39"/>
  <c r="D898" i="39"/>
  <c r="E898" i="39" s="1"/>
  <c r="T897" i="39"/>
  <c r="S897" i="39"/>
  <c r="G897" i="39"/>
  <c r="D897" i="39"/>
  <c r="E897" i="39" s="1"/>
  <c r="T896" i="39"/>
  <c r="S896" i="39"/>
  <c r="G896" i="39"/>
  <c r="D896" i="39"/>
  <c r="E896" i="39" s="1"/>
  <c r="T895" i="39"/>
  <c r="S895" i="39"/>
  <c r="G895" i="39"/>
  <c r="D895" i="39"/>
  <c r="E895" i="39" s="1"/>
  <c r="T894" i="39"/>
  <c r="S894" i="39"/>
  <c r="G894" i="39"/>
  <c r="D894" i="39"/>
  <c r="E894" i="39" s="1"/>
  <c r="T893" i="39"/>
  <c r="S893" i="39"/>
  <c r="G893" i="39"/>
  <c r="D893" i="39"/>
  <c r="E893" i="39" s="1"/>
  <c r="T892" i="39"/>
  <c r="S892" i="39"/>
  <c r="G892" i="39"/>
  <c r="D892" i="39"/>
  <c r="E892" i="39" s="1"/>
  <c r="T891" i="39"/>
  <c r="S891" i="39"/>
  <c r="G891" i="39"/>
  <c r="D891" i="39"/>
  <c r="E891" i="39" s="1"/>
  <c r="T890" i="39"/>
  <c r="S890" i="39"/>
  <c r="G890" i="39"/>
  <c r="D890" i="39"/>
  <c r="E890" i="39" s="1"/>
  <c r="T889" i="39"/>
  <c r="S889" i="39"/>
  <c r="G889" i="39"/>
  <c r="D889" i="39"/>
  <c r="E889" i="39" s="1"/>
  <c r="T888" i="39"/>
  <c r="S888" i="39"/>
  <c r="G888" i="39"/>
  <c r="D888" i="39"/>
  <c r="E888" i="39" s="1"/>
  <c r="T887" i="39"/>
  <c r="S887" i="39"/>
  <c r="G887" i="39"/>
  <c r="D887" i="39"/>
  <c r="E887" i="39" s="1"/>
  <c r="T886" i="39"/>
  <c r="S886" i="39"/>
  <c r="G886" i="39"/>
  <c r="D886" i="39"/>
  <c r="E886" i="39" s="1"/>
  <c r="T885" i="39"/>
  <c r="S885" i="39"/>
  <c r="G885" i="39"/>
  <c r="D885" i="39"/>
  <c r="E885" i="39" s="1"/>
  <c r="T884" i="39"/>
  <c r="S884" i="39"/>
  <c r="G884" i="39"/>
  <c r="D884" i="39"/>
  <c r="E884" i="39" s="1"/>
  <c r="T883" i="39"/>
  <c r="S883" i="39"/>
  <c r="G883" i="39"/>
  <c r="D883" i="39"/>
  <c r="E883" i="39" s="1"/>
  <c r="T882" i="39"/>
  <c r="S882" i="39"/>
  <c r="G882" i="39"/>
  <c r="D882" i="39"/>
  <c r="E882" i="39" s="1"/>
  <c r="T881" i="39"/>
  <c r="S881" i="39"/>
  <c r="G881" i="39"/>
  <c r="D881" i="39"/>
  <c r="E881" i="39" s="1"/>
  <c r="T880" i="39"/>
  <c r="S880" i="39"/>
  <c r="G880" i="39"/>
  <c r="D880" i="39"/>
  <c r="E880" i="39" s="1"/>
  <c r="T879" i="39"/>
  <c r="S879" i="39"/>
  <c r="G879" i="39"/>
  <c r="D879" i="39"/>
  <c r="E879" i="39" s="1"/>
  <c r="T878" i="39"/>
  <c r="S878" i="39"/>
  <c r="G878" i="39"/>
  <c r="D878" i="39"/>
  <c r="E878" i="39" s="1"/>
  <c r="T877" i="39"/>
  <c r="S877" i="39"/>
  <c r="G877" i="39"/>
  <c r="D877" i="39"/>
  <c r="E877" i="39" s="1"/>
  <c r="T876" i="39"/>
  <c r="S876" i="39"/>
  <c r="G876" i="39"/>
  <c r="D876" i="39"/>
  <c r="E876" i="39" s="1"/>
  <c r="T875" i="39"/>
  <c r="S875" i="39"/>
  <c r="G875" i="39"/>
  <c r="D875" i="39"/>
  <c r="E875" i="39" s="1"/>
  <c r="T874" i="39"/>
  <c r="S874" i="39"/>
  <c r="G874" i="39"/>
  <c r="D874" i="39"/>
  <c r="E874" i="39" s="1"/>
  <c r="T873" i="39"/>
  <c r="S873" i="39"/>
  <c r="G873" i="39"/>
  <c r="D873" i="39"/>
  <c r="E873" i="39" s="1"/>
  <c r="T872" i="39"/>
  <c r="S872" i="39"/>
  <c r="G872" i="39"/>
  <c r="D872" i="39"/>
  <c r="E872" i="39" s="1"/>
  <c r="T871" i="39"/>
  <c r="S871" i="39"/>
  <c r="G871" i="39"/>
  <c r="D871" i="39"/>
  <c r="E871" i="39" s="1"/>
  <c r="T870" i="39"/>
  <c r="S870" i="39"/>
  <c r="G870" i="39"/>
  <c r="D870" i="39"/>
  <c r="E870" i="39" s="1"/>
  <c r="T869" i="39"/>
  <c r="S869" i="39"/>
  <c r="G869" i="39"/>
  <c r="D869" i="39"/>
  <c r="E869" i="39" s="1"/>
  <c r="T868" i="39"/>
  <c r="S868" i="39"/>
  <c r="G868" i="39"/>
  <c r="D868" i="39"/>
  <c r="E868" i="39" s="1"/>
  <c r="T867" i="39"/>
  <c r="S867" i="39"/>
  <c r="G867" i="39"/>
  <c r="D867" i="39"/>
  <c r="E867" i="39" s="1"/>
  <c r="T866" i="39"/>
  <c r="S866" i="39"/>
  <c r="G866" i="39"/>
  <c r="D866" i="39"/>
  <c r="E866" i="39" s="1"/>
  <c r="T865" i="39"/>
  <c r="S865" i="39"/>
  <c r="G865" i="39"/>
  <c r="D865" i="39"/>
  <c r="E865" i="39" s="1"/>
  <c r="T864" i="39"/>
  <c r="S864" i="39"/>
  <c r="G864" i="39"/>
  <c r="D864" i="39"/>
  <c r="E864" i="39" s="1"/>
  <c r="T863" i="39"/>
  <c r="S863" i="39"/>
  <c r="G863" i="39"/>
  <c r="D863" i="39"/>
  <c r="E863" i="39" s="1"/>
  <c r="T862" i="39"/>
  <c r="S862" i="39"/>
  <c r="G862" i="39"/>
  <c r="D862" i="39"/>
  <c r="E862" i="39" s="1"/>
  <c r="T861" i="39"/>
  <c r="S861" i="39"/>
  <c r="G861" i="39"/>
  <c r="D861" i="39"/>
  <c r="E861" i="39" s="1"/>
  <c r="T860" i="39"/>
  <c r="S860" i="39"/>
  <c r="G860" i="39"/>
  <c r="D860" i="39"/>
  <c r="E860" i="39" s="1"/>
  <c r="T859" i="39"/>
  <c r="S859" i="39"/>
  <c r="G859" i="39"/>
  <c r="D859" i="39"/>
  <c r="E859" i="39" s="1"/>
  <c r="T858" i="39"/>
  <c r="S858" i="39"/>
  <c r="G858" i="39"/>
  <c r="D858" i="39"/>
  <c r="E858" i="39" s="1"/>
  <c r="T857" i="39"/>
  <c r="S857" i="39"/>
  <c r="G857" i="39"/>
  <c r="D857" i="39"/>
  <c r="E857" i="39" s="1"/>
  <c r="T856" i="39"/>
  <c r="S856" i="39"/>
  <c r="G856" i="39"/>
  <c r="D856" i="39"/>
  <c r="E856" i="39" s="1"/>
  <c r="T855" i="39"/>
  <c r="S855" i="39"/>
  <c r="G855" i="39"/>
  <c r="D855" i="39"/>
  <c r="E855" i="39" s="1"/>
  <c r="T854" i="39"/>
  <c r="S854" i="39"/>
  <c r="G854" i="39"/>
  <c r="D854" i="39"/>
  <c r="E854" i="39" s="1"/>
  <c r="T853" i="39"/>
  <c r="S853" i="39"/>
  <c r="G853" i="39"/>
  <c r="D853" i="39"/>
  <c r="E853" i="39" s="1"/>
  <c r="T852" i="39"/>
  <c r="S852" i="39"/>
  <c r="G852" i="39"/>
  <c r="D852" i="39"/>
  <c r="E852" i="39" s="1"/>
  <c r="T851" i="39"/>
  <c r="S851" i="39"/>
  <c r="G851" i="39"/>
  <c r="D851" i="39"/>
  <c r="E851" i="39" s="1"/>
  <c r="T850" i="39"/>
  <c r="S850" i="39"/>
  <c r="G850" i="39"/>
  <c r="D850" i="39"/>
  <c r="E850" i="39" s="1"/>
  <c r="T849" i="39"/>
  <c r="S849" i="39"/>
  <c r="G849" i="39"/>
  <c r="D849" i="39"/>
  <c r="E849" i="39" s="1"/>
  <c r="T848" i="39"/>
  <c r="S848" i="39"/>
  <c r="G848" i="39"/>
  <c r="D848" i="39"/>
  <c r="E848" i="39" s="1"/>
  <c r="T847" i="39"/>
  <c r="S847" i="39"/>
  <c r="G847" i="39"/>
  <c r="D847" i="39"/>
  <c r="E847" i="39" s="1"/>
  <c r="T846" i="39"/>
  <c r="S846" i="39"/>
  <c r="G846" i="39"/>
  <c r="D846" i="39"/>
  <c r="E846" i="39" s="1"/>
  <c r="T845" i="39"/>
  <c r="S845" i="39"/>
  <c r="G845" i="39"/>
  <c r="D845" i="39"/>
  <c r="E845" i="39" s="1"/>
  <c r="T844" i="39"/>
  <c r="S844" i="39"/>
  <c r="G844" i="39"/>
  <c r="D844" i="39"/>
  <c r="E844" i="39" s="1"/>
  <c r="T843" i="39"/>
  <c r="S843" i="39"/>
  <c r="G843" i="39"/>
  <c r="D843" i="39"/>
  <c r="E843" i="39" s="1"/>
  <c r="T842" i="39"/>
  <c r="S842" i="39"/>
  <c r="G842" i="39"/>
  <c r="D842" i="39"/>
  <c r="E842" i="39" s="1"/>
  <c r="T841" i="39"/>
  <c r="S841" i="39"/>
  <c r="G841" i="39"/>
  <c r="D841" i="39"/>
  <c r="E841" i="39" s="1"/>
  <c r="T840" i="39"/>
  <c r="S840" i="39"/>
  <c r="G840" i="39"/>
  <c r="D840" i="39"/>
  <c r="E840" i="39" s="1"/>
  <c r="T839" i="39"/>
  <c r="S839" i="39"/>
  <c r="G839" i="39"/>
  <c r="D839" i="39"/>
  <c r="E839" i="39" s="1"/>
  <c r="T838" i="39"/>
  <c r="S838" i="39"/>
  <c r="G838" i="39"/>
  <c r="D838" i="39"/>
  <c r="E838" i="39" s="1"/>
  <c r="T837" i="39"/>
  <c r="S837" i="39"/>
  <c r="G837" i="39"/>
  <c r="D837" i="39"/>
  <c r="E837" i="39" s="1"/>
  <c r="T836" i="39"/>
  <c r="S836" i="39"/>
  <c r="G836" i="39"/>
  <c r="D836" i="39"/>
  <c r="E836" i="39" s="1"/>
  <c r="T835" i="39"/>
  <c r="S835" i="39"/>
  <c r="G835" i="39"/>
  <c r="D835" i="39"/>
  <c r="E835" i="39" s="1"/>
  <c r="T834" i="39"/>
  <c r="S834" i="39"/>
  <c r="G834" i="39"/>
  <c r="D834" i="39"/>
  <c r="E834" i="39" s="1"/>
  <c r="T833" i="39"/>
  <c r="S833" i="39"/>
  <c r="G833" i="39"/>
  <c r="D833" i="39"/>
  <c r="E833" i="39" s="1"/>
  <c r="T832" i="39"/>
  <c r="S832" i="39"/>
  <c r="G832" i="39"/>
  <c r="D832" i="39"/>
  <c r="E832" i="39" s="1"/>
  <c r="T831" i="39"/>
  <c r="S831" i="39"/>
  <c r="G831" i="39"/>
  <c r="D831" i="39"/>
  <c r="E831" i="39" s="1"/>
  <c r="T830" i="39"/>
  <c r="S830" i="39"/>
  <c r="G830" i="39"/>
  <c r="D830" i="39"/>
  <c r="E830" i="39" s="1"/>
  <c r="T829" i="39"/>
  <c r="S829" i="39"/>
  <c r="G829" i="39"/>
  <c r="D829" i="39"/>
  <c r="E829" i="39" s="1"/>
  <c r="T828" i="39"/>
  <c r="S828" i="39"/>
  <c r="G828" i="39"/>
  <c r="D828" i="39"/>
  <c r="E828" i="39" s="1"/>
  <c r="T827" i="39"/>
  <c r="S827" i="39"/>
  <c r="G827" i="39"/>
  <c r="D827" i="39"/>
  <c r="E827" i="39" s="1"/>
  <c r="T826" i="39"/>
  <c r="S826" i="39"/>
  <c r="G826" i="39"/>
  <c r="D826" i="39"/>
  <c r="E826" i="39" s="1"/>
  <c r="T825" i="39"/>
  <c r="S825" i="39"/>
  <c r="G825" i="39"/>
  <c r="D825" i="39"/>
  <c r="E825" i="39" s="1"/>
  <c r="T824" i="39"/>
  <c r="S824" i="39"/>
  <c r="G824" i="39"/>
  <c r="D824" i="39"/>
  <c r="E824" i="39" s="1"/>
  <c r="T823" i="39"/>
  <c r="S823" i="39"/>
  <c r="G823" i="39"/>
  <c r="D823" i="39"/>
  <c r="E823" i="39" s="1"/>
  <c r="T822" i="39"/>
  <c r="S822" i="39"/>
  <c r="G822" i="39"/>
  <c r="D822" i="39"/>
  <c r="E822" i="39" s="1"/>
  <c r="T821" i="39"/>
  <c r="S821" i="39"/>
  <c r="G821" i="39"/>
  <c r="D821" i="39"/>
  <c r="E821" i="39" s="1"/>
  <c r="T820" i="39"/>
  <c r="S820" i="39"/>
  <c r="G820" i="39"/>
  <c r="D820" i="39"/>
  <c r="E820" i="39" s="1"/>
  <c r="T819" i="39"/>
  <c r="S819" i="39"/>
  <c r="G819" i="39"/>
  <c r="D819" i="39"/>
  <c r="E819" i="39" s="1"/>
  <c r="T818" i="39"/>
  <c r="S818" i="39"/>
  <c r="G818" i="39"/>
  <c r="D818" i="39"/>
  <c r="E818" i="39" s="1"/>
  <c r="T817" i="39"/>
  <c r="S817" i="39"/>
  <c r="G817" i="39"/>
  <c r="D817" i="39"/>
  <c r="E817" i="39" s="1"/>
  <c r="T816" i="39"/>
  <c r="S816" i="39"/>
  <c r="G816" i="39"/>
  <c r="D816" i="39"/>
  <c r="E816" i="39" s="1"/>
  <c r="T815" i="39"/>
  <c r="S815" i="39"/>
  <c r="G815" i="39"/>
  <c r="D815" i="39"/>
  <c r="E815" i="39" s="1"/>
  <c r="T814" i="39"/>
  <c r="S814" i="39"/>
  <c r="G814" i="39"/>
  <c r="D814" i="39"/>
  <c r="E814" i="39" s="1"/>
  <c r="T813" i="39"/>
  <c r="S813" i="39"/>
  <c r="G813" i="39"/>
  <c r="D813" i="39"/>
  <c r="E813" i="39" s="1"/>
  <c r="T812" i="39"/>
  <c r="S812" i="39"/>
  <c r="G812" i="39"/>
  <c r="D812" i="39"/>
  <c r="E812" i="39" s="1"/>
  <c r="T811" i="39"/>
  <c r="S811" i="39"/>
  <c r="G811" i="39"/>
  <c r="D811" i="39"/>
  <c r="E811" i="39" s="1"/>
  <c r="T810" i="39"/>
  <c r="S810" i="39"/>
  <c r="G810" i="39"/>
  <c r="D810" i="39"/>
  <c r="E810" i="39" s="1"/>
  <c r="T809" i="39"/>
  <c r="S809" i="39"/>
  <c r="G809" i="39"/>
  <c r="D809" i="39"/>
  <c r="E809" i="39" s="1"/>
  <c r="T808" i="39"/>
  <c r="S808" i="39"/>
  <c r="G808" i="39"/>
  <c r="D808" i="39"/>
  <c r="E808" i="39" s="1"/>
  <c r="T807" i="39"/>
  <c r="S807" i="39"/>
  <c r="G807" i="39"/>
  <c r="D807" i="39"/>
  <c r="E807" i="39" s="1"/>
  <c r="T806" i="39"/>
  <c r="S806" i="39"/>
  <c r="G806" i="39"/>
  <c r="D806" i="39"/>
  <c r="E806" i="39" s="1"/>
  <c r="T805" i="39"/>
  <c r="S805" i="39"/>
  <c r="G805" i="39"/>
  <c r="D805" i="39"/>
  <c r="E805" i="39" s="1"/>
  <c r="T804" i="39"/>
  <c r="S804" i="39"/>
  <c r="G804" i="39"/>
  <c r="D804" i="39"/>
  <c r="E804" i="39" s="1"/>
  <c r="T803" i="39"/>
  <c r="S803" i="39"/>
  <c r="G803" i="39"/>
  <c r="D803" i="39"/>
  <c r="E803" i="39" s="1"/>
  <c r="T802" i="39"/>
  <c r="S802" i="39"/>
  <c r="G802" i="39"/>
  <c r="D802" i="39"/>
  <c r="E802" i="39" s="1"/>
  <c r="T801" i="39"/>
  <c r="S801" i="39"/>
  <c r="G801" i="39"/>
  <c r="D801" i="39"/>
  <c r="E801" i="39" s="1"/>
  <c r="T800" i="39"/>
  <c r="S800" i="39"/>
  <c r="G800" i="39"/>
  <c r="D800" i="39"/>
  <c r="E800" i="39" s="1"/>
  <c r="T799" i="39"/>
  <c r="S799" i="39"/>
  <c r="G799" i="39"/>
  <c r="D799" i="39"/>
  <c r="E799" i="39" s="1"/>
  <c r="T798" i="39"/>
  <c r="S798" i="39"/>
  <c r="G798" i="39"/>
  <c r="D798" i="39"/>
  <c r="E798" i="39" s="1"/>
  <c r="T797" i="39"/>
  <c r="S797" i="39"/>
  <c r="G797" i="39"/>
  <c r="D797" i="39"/>
  <c r="E797" i="39" s="1"/>
  <c r="T796" i="39"/>
  <c r="S796" i="39"/>
  <c r="G796" i="39"/>
  <c r="D796" i="39"/>
  <c r="E796" i="39" s="1"/>
  <c r="T795" i="39"/>
  <c r="S795" i="39"/>
  <c r="G795" i="39"/>
  <c r="D795" i="39"/>
  <c r="E795" i="39" s="1"/>
  <c r="T794" i="39"/>
  <c r="S794" i="39"/>
  <c r="G794" i="39"/>
  <c r="D794" i="39"/>
  <c r="E794" i="39" s="1"/>
  <c r="T793" i="39"/>
  <c r="S793" i="39"/>
  <c r="G793" i="39"/>
  <c r="D793" i="39"/>
  <c r="E793" i="39" s="1"/>
  <c r="T792" i="39"/>
  <c r="S792" i="39"/>
  <c r="G792" i="39"/>
  <c r="D792" i="39"/>
  <c r="E792" i="39" s="1"/>
  <c r="T791" i="39"/>
  <c r="S791" i="39"/>
  <c r="G791" i="39"/>
  <c r="D791" i="39"/>
  <c r="E791" i="39" s="1"/>
  <c r="T790" i="39"/>
  <c r="S790" i="39"/>
  <c r="G790" i="39"/>
  <c r="D790" i="39"/>
  <c r="E790" i="39" s="1"/>
  <c r="T789" i="39"/>
  <c r="S789" i="39"/>
  <c r="G789" i="39"/>
  <c r="D789" i="39"/>
  <c r="E789" i="39" s="1"/>
  <c r="T788" i="39"/>
  <c r="S788" i="39"/>
  <c r="G788" i="39"/>
  <c r="D788" i="39"/>
  <c r="E788" i="39" s="1"/>
  <c r="T787" i="39"/>
  <c r="S787" i="39"/>
  <c r="G787" i="39"/>
  <c r="D787" i="39"/>
  <c r="E787" i="39" s="1"/>
  <c r="T786" i="39"/>
  <c r="S786" i="39"/>
  <c r="G786" i="39"/>
  <c r="D786" i="39"/>
  <c r="E786" i="39" s="1"/>
  <c r="T785" i="39"/>
  <c r="S785" i="39"/>
  <c r="G785" i="39"/>
  <c r="D785" i="39"/>
  <c r="E785" i="39" s="1"/>
  <c r="T784" i="39"/>
  <c r="S784" i="39"/>
  <c r="G784" i="39"/>
  <c r="D784" i="39"/>
  <c r="E784" i="39" s="1"/>
  <c r="T783" i="39"/>
  <c r="S783" i="39"/>
  <c r="G783" i="39"/>
  <c r="D783" i="39"/>
  <c r="E783" i="39" s="1"/>
  <c r="T782" i="39"/>
  <c r="S782" i="39"/>
  <c r="G782" i="39"/>
  <c r="D782" i="39"/>
  <c r="E782" i="39" s="1"/>
  <c r="T781" i="39"/>
  <c r="S781" i="39"/>
  <c r="G781" i="39"/>
  <c r="D781" i="39"/>
  <c r="E781" i="39" s="1"/>
  <c r="T780" i="39"/>
  <c r="S780" i="39"/>
  <c r="G780" i="39"/>
  <c r="D780" i="39"/>
  <c r="E780" i="39" s="1"/>
  <c r="T779" i="39"/>
  <c r="S779" i="39"/>
  <c r="G779" i="39"/>
  <c r="D779" i="39"/>
  <c r="E779" i="39" s="1"/>
  <c r="T778" i="39"/>
  <c r="S778" i="39"/>
  <c r="G778" i="39"/>
  <c r="D778" i="39"/>
  <c r="E778" i="39" s="1"/>
  <c r="T777" i="39"/>
  <c r="S777" i="39"/>
  <c r="G777" i="39"/>
  <c r="D777" i="39"/>
  <c r="E777" i="39" s="1"/>
  <c r="T776" i="39"/>
  <c r="S776" i="39"/>
  <c r="G776" i="39"/>
  <c r="D776" i="39"/>
  <c r="E776" i="39" s="1"/>
  <c r="T775" i="39"/>
  <c r="S775" i="39"/>
  <c r="G775" i="39"/>
  <c r="D775" i="39"/>
  <c r="E775" i="39" s="1"/>
  <c r="T774" i="39"/>
  <c r="S774" i="39"/>
  <c r="G774" i="39"/>
  <c r="D774" i="39"/>
  <c r="E774" i="39" s="1"/>
  <c r="T773" i="39"/>
  <c r="S773" i="39"/>
  <c r="G773" i="39"/>
  <c r="D773" i="39"/>
  <c r="E773" i="39" s="1"/>
  <c r="T772" i="39"/>
  <c r="S772" i="39"/>
  <c r="G772" i="39"/>
  <c r="D772" i="39"/>
  <c r="E772" i="39" s="1"/>
  <c r="T771" i="39"/>
  <c r="S771" i="39"/>
  <c r="G771" i="39"/>
  <c r="D771" i="39"/>
  <c r="E771" i="39" s="1"/>
  <c r="T770" i="39"/>
  <c r="S770" i="39"/>
  <c r="G770" i="39"/>
  <c r="D770" i="39"/>
  <c r="E770" i="39" s="1"/>
  <c r="T769" i="39"/>
  <c r="S769" i="39"/>
  <c r="G769" i="39"/>
  <c r="D769" i="39"/>
  <c r="E769" i="39" s="1"/>
  <c r="T768" i="39"/>
  <c r="S768" i="39"/>
  <c r="G768" i="39"/>
  <c r="D768" i="39"/>
  <c r="E768" i="39" s="1"/>
  <c r="T767" i="39"/>
  <c r="S767" i="39"/>
  <c r="G767" i="39"/>
  <c r="D767" i="39"/>
  <c r="E767" i="39" s="1"/>
  <c r="T766" i="39"/>
  <c r="S766" i="39"/>
  <c r="G766" i="39"/>
  <c r="D766" i="39"/>
  <c r="E766" i="39" s="1"/>
  <c r="T765" i="39"/>
  <c r="S765" i="39"/>
  <c r="G765" i="39"/>
  <c r="D765" i="39"/>
  <c r="E765" i="39" s="1"/>
  <c r="T764" i="39"/>
  <c r="S764" i="39"/>
  <c r="G764" i="39"/>
  <c r="D764" i="39"/>
  <c r="E764" i="39" s="1"/>
  <c r="T763" i="39"/>
  <c r="S763" i="39"/>
  <c r="G763" i="39"/>
  <c r="D763" i="39"/>
  <c r="E763" i="39" s="1"/>
  <c r="T762" i="39"/>
  <c r="S762" i="39"/>
  <c r="G762" i="39"/>
  <c r="D762" i="39"/>
  <c r="E762" i="39" s="1"/>
  <c r="T761" i="39"/>
  <c r="S761" i="39"/>
  <c r="G761" i="39"/>
  <c r="D761" i="39"/>
  <c r="E761" i="39" s="1"/>
  <c r="T760" i="39"/>
  <c r="S760" i="39"/>
  <c r="G760" i="39"/>
  <c r="D760" i="39"/>
  <c r="E760" i="39" s="1"/>
  <c r="T759" i="39"/>
  <c r="S759" i="39"/>
  <c r="G759" i="39"/>
  <c r="D759" i="39"/>
  <c r="E759" i="39" s="1"/>
  <c r="T758" i="39"/>
  <c r="S758" i="39"/>
  <c r="G758" i="39"/>
  <c r="D758" i="39"/>
  <c r="E758" i="39" s="1"/>
  <c r="T757" i="39"/>
  <c r="S757" i="39"/>
  <c r="G757" i="39"/>
  <c r="D757" i="39"/>
  <c r="E757" i="39" s="1"/>
  <c r="T756" i="39"/>
  <c r="S756" i="39"/>
  <c r="G756" i="39"/>
  <c r="D756" i="39"/>
  <c r="E756" i="39" s="1"/>
  <c r="T755" i="39"/>
  <c r="S755" i="39"/>
  <c r="G755" i="39"/>
  <c r="D755" i="39"/>
  <c r="E755" i="39" s="1"/>
  <c r="T754" i="39"/>
  <c r="S754" i="39"/>
  <c r="G754" i="39"/>
  <c r="D754" i="39"/>
  <c r="E754" i="39" s="1"/>
  <c r="T753" i="39"/>
  <c r="S753" i="39"/>
  <c r="G753" i="39"/>
  <c r="D753" i="39"/>
  <c r="E753" i="39" s="1"/>
  <c r="T752" i="39"/>
  <c r="S752" i="39"/>
  <c r="G752" i="39"/>
  <c r="D752" i="39"/>
  <c r="E752" i="39" s="1"/>
  <c r="T751" i="39"/>
  <c r="S751" i="39"/>
  <c r="G751" i="39"/>
  <c r="D751" i="39"/>
  <c r="E751" i="39" s="1"/>
  <c r="T750" i="39"/>
  <c r="S750" i="39"/>
  <c r="G750" i="39"/>
  <c r="D750" i="39"/>
  <c r="E750" i="39" s="1"/>
  <c r="T749" i="39"/>
  <c r="S749" i="39"/>
  <c r="G749" i="39"/>
  <c r="D749" i="39"/>
  <c r="E749" i="39" s="1"/>
  <c r="T748" i="39"/>
  <c r="S748" i="39"/>
  <c r="G748" i="39"/>
  <c r="D748" i="39"/>
  <c r="E748" i="39" s="1"/>
  <c r="T747" i="39"/>
  <c r="S747" i="39"/>
  <c r="G747" i="39"/>
  <c r="D747" i="39"/>
  <c r="E747" i="39" s="1"/>
  <c r="T746" i="39"/>
  <c r="S746" i="39"/>
  <c r="G746" i="39"/>
  <c r="D746" i="39"/>
  <c r="E746" i="39" s="1"/>
  <c r="T745" i="39"/>
  <c r="S745" i="39"/>
  <c r="G745" i="39"/>
  <c r="D745" i="39"/>
  <c r="E745" i="39" s="1"/>
  <c r="T744" i="39"/>
  <c r="S744" i="39"/>
  <c r="G744" i="39"/>
  <c r="D744" i="39"/>
  <c r="E744" i="39" s="1"/>
  <c r="T743" i="39"/>
  <c r="S743" i="39"/>
  <c r="G743" i="39"/>
  <c r="D743" i="39"/>
  <c r="E743" i="39" s="1"/>
  <c r="T742" i="39"/>
  <c r="S742" i="39"/>
  <c r="G742" i="39"/>
  <c r="D742" i="39"/>
  <c r="E742" i="39" s="1"/>
  <c r="T741" i="39"/>
  <c r="S741" i="39"/>
  <c r="G741" i="39"/>
  <c r="D741" i="39"/>
  <c r="E741" i="39" s="1"/>
  <c r="T740" i="39"/>
  <c r="S740" i="39"/>
  <c r="G740" i="39"/>
  <c r="D740" i="39"/>
  <c r="E740" i="39" s="1"/>
  <c r="T739" i="39"/>
  <c r="S739" i="39"/>
  <c r="G739" i="39"/>
  <c r="D739" i="39"/>
  <c r="E739" i="39" s="1"/>
  <c r="T738" i="39"/>
  <c r="S738" i="39"/>
  <c r="G738" i="39"/>
  <c r="D738" i="39"/>
  <c r="E738" i="39" s="1"/>
  <c r="T737" i="39"/>
  <c r="S737" i="39"/>
  <c r="G737" i="39"/>
  <c r="D737" i="39"/>
  <c r="E737" i="39" s="1"/>
  <c r="T736" i="39"/>
  <c r="S736" i="39"/>
  <c r="G736" i="39"/>
  <c r="D736" i="39"/>
  <c r="E736" i="39" s="1"/>
  <c r="T735" i="39"/>
  <c r="S735" i="39"/>
  <c r="G735" i="39"/>
  <c r="D735" i="39"/>
  <c r="E735" i="39" s="1"/>
  <c r="T734" i="39"/>
  <c r="S734" i="39"/>
  <c r="G734" i="39"/>
  <c r="D734" i="39"/>
  <c r="E734" i="39" s="1"/>
  <c r="T733" i="39"/>
  <c r="S733" i="39"/>
  <c r="G733" i="39"/>
  <c r="D733" i="39"/>
  <c r="E733" i="39" s="1"/>
  <c r="T732" i="39"/>
  <c r="S732" i="39"/>
  <c r="G732" i="39"/>
  <c r="D732" i="39"/>
  <c r="E732" i="39" s="1"/>
  <c r="T731" i="39"/>
  <c r="S731" i="39"/>
  <c r="G731" i="39"/>
  <c r="D731" i="39"/>
  <c r="E731" i="39" s="1"/>
  <c r="T730" i="39"/>
  <c r="S730" i="39"/>
  <c r="G730" i="39"/>
  <c r="D730" i="39"/>
  <c r="E730" i="39" s="1"/>
  <c r="T729" i="39"/>
  <c r="S729" i="39"/>
  <c r="G729" i="39"/>
  <c r="D729" i="39"/>
  <c r="E729" i="39" s="1"/>
  <c r="T728" i="39"/>
  <c r="S728" i="39"/>
  <c r="G728" i="39"/>
  <c r="D728" i="39"/>
  <c r="E728" i="39" s="1"/>
  <c r="T727" i="39"/>
  <c r="S727" i="39"/>
  <c r="G727" i="39"/>
  <c r="D727" i="39"/>
  <c r="E727" i="39" s="1"/>
  <c r="T726" i="39"/>
  <c r="S726" i="39"/>
  <c r="G726" i="39"/>
  <c r="D726" i="39"/>
  <c r="E726" i="39" s="1"/>
  <c r="T725" i="39"/>
  <c r="S725" i="39"/>
  <c r="G725" i="39"/>
  <c r="D725" i="39"/>
  <c r="E725" i="39" s="1"/>
  <c r="T724" i="39"/>
  <c r="S724" i="39"/>
  <c r="G724" i="39"/>
  <c r="D724" i="39"/>
  <c r="E724" i="39" s="1"/>
  <c r="T723" i="39"/>
  <c r="S723" i="39"/>
  <c r="G723" i="39"/>
  <c r="D723" i="39"/>
  <c r="E723" i="39" s="1"/>
  <c r="T722" i="39"/>
  <c r="S722" i="39"/>
  <c r="G722" i="39"/>
  <c r="D722" i="39"/>
  <c r="E722" i="39" s="1"/>
  <c r="T721" i="39"/>
  <c r="S721" i="39"/>
  <c r="G721" i="39"/>
  <c r="D721" i="39"/>
  <c r="E721" i="39" s="1"/>
  <c r="T720" i="39"/>
  <c r="S720" i="39"/>
  <c r="G720" i="39"/>
  <c r="D720" i="39"/>
  <c r="E720" i="39" s="1"/>
  <c r="T719" i="39"/>
  <c r="S719" i="39"/>
  <c r="G719" i="39"/>
  <c r="D719" i="39"/>
  <c r="E719" i="39" s="1"/>
  <c r="T718" i="39"/>
  <c r="S718" i="39"/>
  <c r="G718" i="39"/>
  <c r="D718" i="39"/>
  <c r="E718" i="39" s="1"/>
  <c r="T717" i="39"/>
  <c r="S717" i="39"/>
  <c r="G717" i="39"/>
  <c r="D717" i="39"/>
  <c r="E717" i="39" s="1"/>
  <c r="T716" i="39"/>
  <c r="S716" i="39"/>
  <c r="G716" i="39"/>
  <c r="D716" i="39"/>
  <c r="E716" i="39" s="1"/>
  <c r="T715" i="39"/>
  <c r="S715" i="39"/>
  <c r="G715" i="39"/>
  <c r="D715" i="39"/>
  <c r="E715" i="39" s="1"/>
  <c r="T714" i="39"/>
  <c r="S714" i="39"/>
  <c r="G714" i="39"/>
  <c r="D714" i="39"/>
  <c r="E714" i="39" s="1"/>
  <c r="T713" i="39"/>
  <c r="S713" i="39"/>
  <c r="G713" i="39"/>
  <c r="D713" i="39"/>
  <c r="E713" i="39" s="1"/>
  <c r="T712" i="39"/>
  <c r="S712" i="39"/>
  <c r="G712" i="39"/>
  <c r="D712" i="39"/>
  <c r="E712" i="39" s="1"/>
  <c r="T711" i="39"/>
  <c r="S711" i="39"/>
  <c r="G711" i="39"/>
  <c r="D711" i="39"/>
  <c r="E711" i="39" s="1"/>
  <c r="T710" i="39"/>
  <c r="S710" i="39"/>
  <c r="G710" i="39"/>
  <c r="D710" i="39"/>
  <c r="E710" i="39" s="1"/>
  <c r="T709" i="39"/>
  <c r="S709" i="39"/>
  <c r="G709" i="39"/>
  <c r="D709" i="39"/>
  <c r="E709" i="39" s="1"/>
  <c r="T708" i="39"/>
  <c r="S708" i="39"/>
  <c r="G708" i="39"/>
  <c r="D708" i="39"/>
  <c r="E708" i="39" s="1"/>
  <c r="T707" i="39"/>
  <c r="S707" i="39"/>
  <c r="G707" i="39"/>
  <c r="D707" i="39"/>
  <c r="E707" i="39" s="1"/>
  <c r="T706" i="39"/>
  <c r="S706" i="39"/>
  <c r="G706" i="39"/>
  <c r="D706" i="39"/>
  <c r="E706" i="39" s="1"/>
  <c r="T705" i="39"/>
  <c r="S705" i="39"/>
  <c r="G705" i="39"/>
  <c r="D705" i="39"/>
  <c r="E705" i="39" s="1"/>
  <c r="T704" i="39"/>
  <c r="S704" i="39"/>
  <c r="G704" i="39"/>
  <c r="D704" i="39"/>
  <c r="E704" i="39" s="1"/>
  <c r="T703" i="39"/>
  <c r="S703" i="39"/>
  <c r="G703" i="39"/>
  <c r="D703" i="39"/>
  <c r="E703" i="39" s="1"/>
  <c r="T702" i="39"/>
  <c r="S702" i="39"/>
  <c r="G702" i="39"/>
  <c r="D702" i="39"/>
  <c r="E702" i="39" s="1"/>
  <c r="T701" i="39"/>
  <c r="S701" i="39"/>
  <c r="G701" i="39"/>
  <c r="D701" i="39"/>
  <c r="E701" i="39" s="1"/>
  <c r="T700" i="39"/>
  <c r="S700" i="39"/>
  <c r="G700" i="39"/>
  <c r="D700" i="39"/>
  <c r="E700" i="39" s="1"/>
  <c r="T699" i="39"/>
  <c r="S699" i="39"/>
  <c r="G699" i="39"/>
  <c r="D699" i="39"/>
  <c r="E699" i="39" s="1"/>
  <c r="T698" i="39"/>
  <c r="S698" i="39"/>
  <c r="G698" i="39"/>
  <c r="D698" i="39"/>
  <c r="E698" i="39" s="1"/>
  <c r="T697" i="39"/>
  <c r="S697" i="39"/>
  <c r="G697" i="39"/>
  <c r="D697" i="39"/>
  <c r="E697" i="39" s="1"/>
  <c r="T696" i="39"/>
  <c r="S696" i="39"/>
  <c r="G696" i="39"/>
  <c r="D696" i="39"/>
  <c r="E696" i="39" s="1"/>
  <c r="T695" i="39"/>
  <c r="S695" i="39"/>
  <c r="G695" i="39"/>
  <c r="D695" i="39"/>
  <c r="E695" i="39" s="1"/>
  <c r="T694" i="39"/>
  <c r="S694" i="39"/>
  <c r="G694" i="39"/>
  <c r="D694" i="39"/>
  <c r="E694" i="39" s="1"/>
  <c r="T693" i="39"/>
  <c r="S693" i="39"/>
  <c r="G693" i="39"/>
  <c r="D693" i="39"/>
  <c r="E693" i="39" s="1"/>
  <c r="T692" i="39"/>
  <c r="S692" i="39"/>
  <c r="G692" i="39"/>
  <c r="D692" i="39"/>
  <c r="E692" i="39" s="1"/>
  <c r="T691" i="39"/>
  <c r="S691" i="39"/>
  <c r="G691" i="39"/>
  <c r="D691" i="39"/>
  <c r="E691" i="39" s="1"/>
  <c r="T690" i="39"/>
  <c r="S690" i="39"/>
  <c r="G690" i="39"/>
  <c r="D690" i="39"/>
  <c r="E690" i="39" s="1"/>
  <c r="T689" i="39"/>
  <c r="S689" i="39"/>
  <c r="G689" i="39"/>
  <c r="D689" i="39"/>
  <c r="E689" i="39" s="1"/>
  <c r="T688" i="39"/>
  <c r="S688" i="39"/>
  <c r="G688" i="39"/>
  <c r="D688" i="39"/>
  <c r="E688" i="39" s="1"/>
  <c r="T687" i="39"/>
  <c r="S687" i="39"/>
  <c r="G687" i="39"/>
  <c r="D687" i="39"/>
  <c r="E687" i="39" s="1"/>
  <c r="T686" i="39"/>
  <c r="S686" i="39"/>
  <c r="G686" i="39"/>
  <c r="D686" i="39"/>
  <c r="E686" i="39" s="1"/>
  <c r="T685" i="39"/>
  <c r="S685" i="39"/>
  <c r="G685" i="39"/>
  <c r="D685" i="39"/>
  <c r="E685" i="39" s="1"/>
  <c r="T684" i="39"/>
  <c r="S684" i="39"/>
  <c r="G684" i="39"/>
  <c r="D684" i="39"/>
  <c r="E684" i="39" s="1"/>
  <c r="T683" i="39"/>
  <c r="S683" i="39"/>
  <c r="G683" i="39"/>
  <c r="D683" i="39"/>
  <c r="E683" i="39" s="1"/>
  <c r="T682" i="39"/>
  <c r="S682" i="39"/>
  <c r="G682" i="39"/>
  <c r="D682" i="39"/>
  <c r="E682" i="39" s="1"/>
  <c r="T681" i="39"/>
  <c r="S681" i="39"/>
  <c r="G681" i="39"/>
  <c r="D681" i="39"/>
  <c r="E681" i="39" s="1"/>
  <c r="T680" i="39"/>
  <c r="S680" i="39"/>
  <c r="G680" i="39"/>
  <c r="D680" i="39"/>
  <c r="E680" i="39" s="1"/>
  <c r="T679" i="39"/>
  <c r="S679" i="39"/>
  <c r="G679" i="39"/>
  <c r="D679" i="39"/>
  <c r="E679" i="39" s="1"/>
  <c r="T678" i="39"/>
  <c r="S678" i="39"/>
  <c r="G678" i="39"/>
  <c r="D678" i="39"/>
  <c r="E678" i="39" s="1"/>
  <c r="T677" i="39"/>
  <c r="S677" i="39"/>
  <c r="G677" i="39"/>
  <c r="D677" i="39"/>
  <c r="E677" i="39" s="1"/>
  <c r="T676" i="39"/>
  <c r="S676" i="39"/>
  <c r="G676" i="39"/>
  <c r="D676" i="39"/>
  <c r="E676" i="39" s="1"/>
  <c r="T675" i="39"/>
  <c r="S675" i="39"/>
  <c r="G675" i="39"/>
  <c r="D675" i="39"/>
  <c r="E675" i="39" s="1"/>
  <c r="T674" i="39"/>
  <c r="S674" i="39"/>
  <c r="G674" i="39"/>
  <c r="D674" i="39"/>
  <c r="E674" i="39" s="1"/>
  <c r="T673" i="39"/>
  <c r="S673" i="39"/>
  <c r="G673" i="39"/>
  <c r="D673" i="39"/>
  <c r="E673" i="39" s="1"/>
  <c r="T672" i="39"/>
  <c r="S672" i="39"/>
  <c r="G672" i="39"/>
  <c r="D672" i="39"/>
  <c r="E672" i="39" s="1"/>
  <c r="T671" i="39"/>
  <c r="S671" i="39"/>
  <c r="G671" i="39"/>
  <c r="D671" i="39"/>
  <c r="E671" i="39" s="1"/>
  <c r="T670" i="39"/>
  <c r="S670" i="39"/>
  <c r="G670" i="39"/>
  <c r="D670" i="39"/>
  <c r="E670" i="39" s="1"/>
  <c r="T669" i="39"/>
  <c r="S669" i="39"/>
  <c r="G669" i="39"/>
  <c r="D669" i="39"/>
  <c r="E669" i="39" s="1"/>
  <c r="T668" i="39"/>
  <c r="S668" i="39"/>
  <c r="G668" i="39"/>
  <c r="D668" i="39"/>
  <c r="E668" i="39" s="1"/>
  <c r="T667" i="39"/>
  <c r="S667" i="39"/>
  <c r="G667" i="39"/>
  <c r="D667" i="39"/>
  <c r="E667" i="39" s="1"/>
  <c r="T666" i="39"/>
  <c r="S666" i="39"/>
  <c r="G666" i="39"/>
  <c r="D666" i="39"/>
  <c r="E666" i="39" s="1"/>
  <c r="T665" i="39"/>
  <c r="S665" i="39"/>
  <c r="G665" i="39"/>
  <c r="D665" i="39"/>
  <c r="E665" i="39" s="1"/>
  <c r="T664" i="39"/>
  <c r="S664" i="39"/>
  <c r="G664" i="39"/>
  <c r="D664" i="39"/>
  <c r="E664" i="39" s="1"/>
  <c r="T663" i="39"/>
  <c r="S663" i="39"/>
  <c r="G663" i="39"/>
  <c r="D663" i="39"/>
  <c r="E663" i="39" s="1"/>
  <c r="T662" i="39"/>
  <c r="S662" i="39"/>
  <c r="G662" i="39"/>
  <c r="D662" i="39"/>
  <c r="E662" i="39" s="1"/>
  <c r="T661" i="39"/>
  <c r="S661" i="39"/>
  <c r="G661" i="39"/>
  <c r="D661" i="39"/>
  <c r="E661" i="39" s="1"/>
  <c r="T660" i="39"/>
  <c r="S660" i="39"/>
  <c r="G660" i="39"/>
  <c r="D660" i="39"/>
  <c r="E660" i="39" s="1"/>
  <c r="T659" i="39"/>
  <c r="S659" i="39"/>
  <c r="G659" i="39"/>
  <c r="D659" i="39"/>
  <c r="E659" i="39" s="1"/>
  <c r="T658" i="39"/>
  <c r="S658" i="39"/>
  <c r="G658" i="39"/>
  <c r="D658" i="39"/>
  <c r="E658" i="39" s="1"/>
  <c r="T657" i="39"/>
  <c r="S657" i="39"/>
  <c r="G657" i="39"/>
  <c r="D657" i="39"/>
  <c r="E657" i="39" s="1"/>
  <c r="T656" i="39"/>
  <c r="S656" i="39"/>
  <c r="G656" i="39"/>
  <c r="D656" i="39"/>
  <c r="E656" i="39" s="1"/>
  <c r="T655" i="39"/>
  <c r="S655" i="39"/>
  <c r="G655" i="39"/>
  <c r="D655" i="39"/>
  <c r="E655" i="39" s="1"/>
  <c r="T654" i="39"/>
  <c r="S654" i="39"/>
  <c r="G654" i="39"/>
  <c r="D654" i="39"/>
  <c r="E654" i="39" s="1"/>
  <c r="T653" i="39"/>
  <c r="S653" i="39"/>
  <c r="G653" i="39"/>
  <c r="D653" i="39"/>
  <c r="E653" i="39" s="1"/>
  <c r="T652" i="39"/>
  <c r="S652" i="39"/>
  <c r="G652" i="39"/>
  <c r="D652" i="39"/>
  <c r="E652" i="39" s="1"/>
  <c r="T651" i="39"/>
  <c r="S651" i="39"/>
  <c r="G651" i="39"/>
  <c r="D651" i="39"/>
  <c r="E651" i="39" s="1"/>
  <c r="T650" i="39"/>
  <c r="S650" i="39"/>
  <c r="G650" i="39"/>
  <c r="D650" i="39"/>
  <c r="E650" i="39" s="1"/>
  <c r="T649" i="39"/>
  <c r="S649" i="39"/>
  <c r="G649" i="39"/>
  <c r="D649" i="39"/>
  <c r="E649" i="39" s="1"/>
  <c r="T648" i="39"/>
  <c r="S648" i="39"/>
  <c r="G648" i="39"/>
  <c r="D648" i="39"/>
  <c r="E648" i="39" s="1"/>
  <c r="T647" i="39"/>
  <c r="S647" i="39"/>
  <c r="G647" i="39"/>
  <c r="D647" i="39"/>
  <c r="E647" i="39" s="1"/>
  <c r="T646" i="39"/>
  <c r="S646" i="39"/>
  <c r="G646" i="39"/>
  <c r="D646" i="39"/>
  <c r="E646" i="39" s="1"/>
  <c r="T645" i="39"/>
  <c r="S645" i="39"/>
  <c r="G645" i="39"/>
  <c r="D645" i="39"/>
  <c r="E645" i="39" s="1"/>
  <c r="T644" i="39"/>
  <c r="S644" i="39"/>
  <c r="G644" i="39"/>
  <c r="D644" i="39"/>
  <c r="E644" i="39" s="1"/>
  <c r="T643" i="39"/>
  <c r="S643" i="39"/>
  <c r="G643" i="39"/>
  <c r="D643" i="39"/>
  <c r="E643" i="39" s="1"/>
  <c r="T642" i="39"/>
  <c r="S642" i="39"/>
  <c r="G642" i="39"/>
  <c r="D642" i="39"/>
  <c r="E642" i="39" s="1"/>
  <c r="T641" i="39"/>
  <c r="S641" i="39"/>
  <c r="G641" i="39"/>
  <c r="D641" i="39"/>
  <c r="E641" i="39" s="1"/>
  <c r="T640" i="39"/>
  <c r="S640" i="39"/>
  <c r="G640" i="39"/>
  <c r="D640" i="39"/>
  <c r="E640" i="39" s="1"/>
  <c r="T639" i="39"/>
  <c r="S639" i="39"/>
  <c r="G639" i="39"/>
  <c r="D639" i="39"/>
  <c r="E639" i="39" s="1"/>
  <c r="T638" i="39"/>
  <c r="S638" i="39"/>
  <c r="G638" i="39"/>
  <c r="D638" i="39"/>
  <c r="E638" i="39" s="1"/>
  <c r="T637" i="39"/>
  <c r="S637" i="39"/>
  <c r="G637" i="39"/>
  <c r="D637" i="39"/>
  <c r="E637" i="39" s="1"/>
  <c r="T636" i="39"/>
  <c r="S636" i="39"/>
  <c r="G636" i="39"/>
  <c r="D636" i="39"/>
  <c r="E636" i="39" s="1"/>
  <c r="T635" i="39"/>
  <c r="S635" i="39"/>
  <c r="G635" i="39"/>
  <c r="D635" i="39"/>
  <c r="E635" i="39" s="1"/>
  <c r="T634" i="39"/>
  <c r="S634" i="39"/>
  <c r="G634" i="39"/>
  <c r="D634" i="39"/>
  <c r="E634" i="39" s="1"/>
  <c r="T633" i="39"/>
  <c r="S633" i="39"/>
  <c r="G633" i="39"/>
  <c r="D633" i="39"/>
  <c r="E633" i="39" s="1"/>
  <c r="T632" i="39"/>
  <c r="S632" i="39"/>
  <c r="G632" i="39"/>
  <c r="D632" i="39"/>
  <c r="E632" i="39" s="1"/>
  <c r="T631" i="39"/>
  <c r="S631" i="39"/>
  <c r="G631" i="39"/>
  <c r="D631" i="39"/>
  <c r="E631" i="39" s="1"/>
  <c r="T630" i="39"/>
  <c r="S630" i="39"/>
  <c r="G630" i="39"/>
  <c r="D630" i="39"/>
  <c r="E630" i="39" s="1"/>
  <c r="T629" i="39"/>
  <c r="S629" i="39"/>
  <c r="G629" i="39"/>
  <c r="D629" i="39"/>
  <c r="E629" i="39" s="1"/>
  <c r="T628" i="39"/>
  <c r="S628" i="39"/>
  <c r="G628" i="39"/>
  <c r="D628" i="39"/>
  <c r="E628" i="39" s="1"/>
  <c r="T627" i="39"/>
  <c r="S627" i="39"/>
  <c r="G627" i="39"/>
  <c r="D627" i="39"/>
  <c r="E627" i="39" s="1"/>
  <c r="T626" i="39"/>
  <c r="S626" i="39"/>
  <c r="G626" i="39"/>
  <c r="D626" i="39"/>
  <c r="E626" i="39" s="1"/>
  <c r="T625" i="39"/>
  <c r="S625" i="39"/>
  <c r="G625" i="39"/>
  <c r="D625" i="39"/>
  <c r="E625" i="39" s="1"/>
  <c r="T624" i="39"/>
  <c r="S624" i="39"/>
  <c r="G624" i="39"/>
  <c r="D624" i="39"/>
  <c r="E624" i="39" s="1"/>
  <c r="T623" i="39"/>
  <c r="S623" i="39"/>
  <c r="G623" i="39"/>
  <c r="D623" i="39"/>
  <c r="E623" i="39" s="1"/>
  <c r="T622" i="39"/>
  <c r="S622" i="39"/>
  <c r="G622" i="39"/>
  <c r="D622" i="39"/>
  <c r="E622" i="39" s="1"/>
  <c r="T621" i="39"/>
  <c r="S621" i="39"/>
  <c r="G621" i="39"/>
  <c r="D621" i="39"/>
  <c r="E621" i="39" s="1"/>
  <c r="T620" i="39"/>
  <c r="S620" i="39"/>
  <c r="G620" i="39"/>
  <c r="D620" i="39"/>
  <c r="E620" i="39" s="1"/>
  <c r="T619" i="39"/>
  <c r="S619" i="39"/>
  <c r="G619" i="39"/>
  <c r="D619" i="39"/>
  <c r="E619" i="39" s="1"/>
  <c r="T618" i="39"/>
  <c r="S618" i="39"/>
  <c r="G618" i="39"/>
  <c r="D618" i="39"/>
  <c r="E618" i="39" s="1"/>
  <c r="T617" i="39"/>
  <c r="S617" i="39"/>
  <c r="G617" i="39"/>
  <c r="D617" i="39"/>
  <c r="E617" i="39" s="1"/>
  <c r="T616" i="39"/>
  <c r="S616" i="39"/>
  <c r="G616" i="39"/>
  <c r="D616" i="39"/>
  <c r="E616" i="39" s="1"/>
  <c r="T615" i="39"/>
  <c r="S615" i="39"/>
  <c r="G615" i="39"/>
  <c r="D615" i="39"/>
  <c r="E615" i="39" s="1"/>
  <c r="T614" i="39"/>
  <c r="S614" i="39"/>
  <c r="G614" i="39"/>
  <c r="D614" i="39"/>
  <c r="E614" i="39" s="1"/>
  <c r="T613" i="39"/>
  <c r="S613" i="39"/>
  <c r="G613" i="39"/>
  <c r="D613" i="39"/>
  <c r="E613" i="39" s="1"/>
  <c r="T612" i="39"/>
  <c r="S612" i="39"/>
  <c r="G612" i="39"/>
  <c r="D612" i="39"/>
  <c r="E612" i="39" s="1"/>
  <c r="T611" i="39"/>
  <c r="S611" i="39"/>
  <c r="G611" i="39"/>
  <c r="D611" i="39"/>
  <c r="E611" i="39" s="1"/>
  <c r="T610" i="39"/>
  <c r="S610" i="39"/>
  <c r="G610" i="39"/>
  <c r="D610" i="39"/>
  <c r="E610" i="39" s="1"/>
  <c r="T609" i="39"/>
  <c r="S609" i="39"/>
  <c r="G609" i="39"/>
  <c r="D609" i="39"/>
  <c r="E609" i="39" s="1"/>
  <c r="T608" i="39"/>
  <c r="S608" i="39"/>
  <c r="G608" i="39"/>
  <c r="D608" i="39"/>
  <c r="E608" i="39" s="1"/>
  <c r="T607" i="39"/>
  <c r="S607" i="39"/>
  <c r="G607" i="39"/>
  <c r="D607" i="39"/>
  <c r="E607" i="39" s="1"/>
  <c r="T606" i="39"/>
  <c r="S606" i="39"/>
  <c r="G606" i="39"/>
  <c r="D606" i="39"/>
  <c r="E606" i="39" s="1"/>
  <c r="T605" i="39"/>
  <c r="S605" i="39"/>
  <c r="G605" i="39"/>
  <c r="D605" i="39"/>
  <c r="E605" i="39" s="1"/>
  <c r="T604" i="39"/>
  <c r="S604" i="39"/>
  <c r="G604" i="39"/>
  <c r="D604" i="39"/>
  <c r="E604" i="39" s="1"/>
  <c r="T603" i="39"/>
  <c r="S603" i="39"/>
  <c r="G603" i="39"/>
  <c r="D603" i="39"/>
  <c r="E603" i="39" s="1"/>
  <c r="T602" i="39"/>
  <c r="S602" i="39"/>
  <c r="G602" i="39"/>
  <c r="D602" i="39"/>
  <c r="E602" i="39" s="1"/>
  <c r="T601" i="39"/>
  <c r="S601" i="39"/>
  <c r="G601" i="39"/>
  <c r="D601" i="39"/>
  <c r="E601" i="39" s="1"/>
  <c r="T600" i="39"/>
  <c r="S600" i="39"/>
  <c r="G600" i="39"/>
  <c r="D600" i="39"/>
  <c r="E600" i="39" s="1"/>
  <c r="T599" i="39"/>
  <c r="S599" i="39"/>
  <c r="G599" i="39"/>
  <c r="D599" i="39"/>
  <c r="E599" i="39" s="1"/>
  <c r="T598" i="39"/>
  <c r="S598" i="39"/>
  <c r="G598" i="39"/>
  <c r="D598" i="39"/>
  <c r="E598" i="39" s="1"/>
  <c r="T597" i="39"/>
  <c r="S597" i="39"/>
  <c r="G597" i="39"/>
  <c r="D597" i="39"/>
  <c r="E597" i="39" s="1"/>
  <c r="T596" i="39"/>
  <c r="S596" i="39"/>
  <c r="G596" i="39"/>
  <c r="D596" i="39"/>
  <c r="E596" i="39" s="1"/>
  <c r="T595" i="39"/>
  <c r="S595" i="39"/>
  <c r="G595" i="39"/>
  <c r="D595" i="39"/>
  <c r="E595" i="39" s="1"/>
  <c r="T594" i="39"/>
  <c r="S594" i="39"/>
  <c r="G594" i="39"/>
  <c r="D594" i="39"/>
  <c r="E594" i="39" s="1"/>
  <c r="T593" i="39"/>
  <c r="S593" i="39"/>
  <c r="G593" i="39"/>
  <c r="D593" i="39"/>
  <c r="E593" i="39" s="1"/>
  <c r="T592" i="39"/>
  <c r="S592" i="39"/>
  <c r="G592" i="39"/>
  <c r="D592" i="39"/>
  <c r="E592" i="39" s="1"/>
  <c r="T591" i="39"/>
  <c r="S591" i="39"/>
  <c r="G591" i="39"/>
  <c r="D591" i="39"/>
  <c r="E591" i="39" s="1"/>
  <c r="T590" i="39"/>
  <c r="S590" i="39"/>
  <c r="G590" i="39"/>
  <c r="D590" i="39"/>
  <c r="E590" i="39" s="1"/>
  <c r="T589" i="39"/>
  <c r="S589" i="39"/>
  <c r="G589" i="39"/>
  <c r="D589" i="39"/>
  <c r="E589" i="39" s="1"/>
  <c r="T588" i="39"/>
  <c r="S588" i="39"/>
  <c r="G588" i="39"/>
  <c r="D588" i="39"/>
  <c r="E588" i="39" s="1"/>
  <c r="T587" i="39"/>
  <c r="S587" i="39"/>
  <c r="G587" i="39"/>
  <c r="D587" i="39"/>
  <c r="E587" i="39" s="1"/>
  <c r="T586" i="39"/>
  <c r="S586" i="39"/>
  <c r="G586" i="39"/>
  <c r="D586" i="39"/>
  <c r="E586" i="39" s="1"/>
  <c r="T585" i="39"/>
  <c r="S585" i="39"/>
  <c r="G585" i="39"/>
  <c r="D585" i="39"/>
  <c r="E585" i="39" s="1"/>
  <c r="T584" i="39"/>
  <c r="S584" i="39"/>
  <c r="G584" i="39"/>
  <c r="D584" i="39"/>
  <c r="E584" i="39" s="1"/>
  <c r="T583" i="39"/>
  <c r="S583" i="39"/>
  <c r="G583" i="39"/>
  <c r="D583" i="39"/>
  <c r="E583" i="39" s="1"/>
  <c r="T582" i="39"/>
  <c r="S582" i="39"/>
  <c r="G582" i="39"/>
  <c r="D582" i="39"/>
  <c r="E582" i="39" s="1"/>
  <c r="T581" i="39"/>
  <c r="S581" i="39"/>
  <c r="G581" i="39"/>
  <c r="D581" i="39"/>
  <c r="E581" i="39" s="1"/>
  <c r="T580" i="39"/>
  <c r="S580" i="39"/>
  <c r="G580" i="39"/>
  <c r="D580" i="39"/>
  <c r="E580" i="39" s="1"/>
  <c r="T579" i="39"/>
  <c r="S579" i="39"/>
  <c r="G579" i="39"/>
  <c r="D579" i="39"/>
  <c r="E579" i="39" s="1"/>
  <c r="T578" i="39"/>
  <c r="S578" i="39"/>
  <c r="G578" i="39"/>
  <c r="D578" i="39"/>
  <c r="E578" i="39" s="1"/>
  <c r="T577" i="39"/>
  <c r="S577" i="39"/>
  <c r="G577" i="39"/>
  <c r="D577" i="39"/>
  <c r="E577" i="39" s="1"/>
  <c r="T576" i="39"/>
  <c r="S576" i="39"/>
  <c r="G576" i="39"/>
  <c r="D576" i="39"/>
  <c r="E576" i="39" s="1"/>
  <c r="T575" i="39"/>
  <c r="S575" i="39"/>
  <c r="G575" i="39"/>
  <c r="D575" i="39"/>
  <c r="E575" i="39" s="1"/>
  <c r="T574" i="39"/>
  <c r="S574" i="39"/>
  <c r="G574" i="39"/>
  <c r="D574" i="39"/>
  <c r="E574" i="39" s="1"/>
  <c r="T573" i="39"/>
  <c r="S573" i="39"/>
  <c r="G573" i="39"/>
  <c r="D573" i="39"/>
  <c r="E573" i="39" s="1"/>
  <c r="T572" i="39"/>
  <c r="S572" i="39"/>
  <c r="G572" i="39"/>
  <c r="D572" i="39"/>
  <c r="E572" i="39" s="1"/>
  <c r="T571" i="39"/>
  <c r="S571" i="39"/>
  <c r="G571" i="39"/>
  <c r="D571" i="39"/>
  <c r="E571" i="39" s="1"/>
  <c r="T570" i="39"/>
  <c r="S570" i="39"/>
  <c r="G570" i="39"/>
  <c r="D570" i="39"/>
  <c r="E570" i="39" s="1"/>
  <c r="T569" i="39"/>
  <c r="S569" i="39"/>
  <c r="G569" i="39"/>
  <c r="D569" i="39"/>
  <c r="E569" i="39" s="1"/>
  <c r="T568" i="39"/>
  <c r="S568" i="39"/>
  <c r="G568" i="39"/>
  <c r="D568" i="39"/>
  <c r="E568" i="39" s="1"/>
  <c r="T567" i="39"/>
  <c r="S567" i="39"/>
  <c r="G567" i="39"/>
  <c r="D567" i="39"/>
  <c r="E567" i="39" s="1"/>
  <c r="T566" i="39"/>
  <c r="S566" i="39"/>
  <c r="G566" i="39"/>
  <c r="D566" i="39"/>
  <c r="E566" i="39" s="1"/>
  <c r="T565" i="39"/>
  <c r="S565" i="39"/>
  <c r="G565" i="39"/>
  <c r="D565" i="39"/>
  <c r="E565" i="39" s="1"/>
  <c r="T564" i="39"/>
  <c r="S564" i="39"/>
  <c r="G564" i="39"/>
  <c r="D564" i="39"/>
  <c r="E564" i="39" s="1"/>
  <c r="T563" i="39"/>
  <c r="S563" i="39"/>
  <c r="G563" i="39"/>
  <c r="D563" i="39"/>
  <c r="E563" i="39" s="1"/>
  <c r="T562" i="39"/>
  <c r="S562" i="39"/>
  <c r="G562" i="39"/>
  <c r="D562" i="39"/>
  <c r="E562" i="39" s="1"/>
  <c r="T561" i="39"/>
  <c r="S561" i="39"/>
  <c r="G561" i="39"/>
  <c r="D561" i="39"/>
  <c r="E561" i="39" s="1"/>
  <c r="T560" i="39"/>
  <c r="S560" i="39"/>
  <c r="G560" i="39"/>
  <c r="D560" i="39"/>
  <c r="E560" i="39" s="1"/>
  <c r="T559" i="39"/>
  <c r="S559" i="39"/>
  <c r="G559" i="39"/>
  <c r="D559" i="39"/>
  <c r="E559" i="39" s="1"/>
  <c r="T558" i="39"/>
  <c r="S558" i="39"/>
  <c r="G558" i="39"/>
  <c r="D558" i="39"/>
  <c r="E558" i="39" s="1"/>
  <c r="T557" i="39"/>
  <c r="S557" i="39"/>
  <c r="G557" i="39"/>
  <c r="D557" i="39"/>
  <c r="E557" i="39" s="1"/>
  <c r="T556" i="39"/>
  <c r="S556" i="39"/>
  <c r="G556" i="39"/>
  <c r="D556" i="39"/>
  <c r="E556" i="39" s="1"/>
  <c r="T555" i="39"/>
  <c r="S555" i="39"/>
  <c r="G555" i="39"/>
  <c r="D555" i="39"/>
  <c r="E555" i="39" s="1"/>
  <c r="T554" i="39"/>
  <c r="S554" i="39"/>
  <c r="G554" i="39"/>
  <c r="D554" i="39"/>
  <c r="E554" i="39" s="1"/>
  <c r="T553" i="39"/>
  <c r="S553" i="39"/>
  <c r="G553" i="39"/>
  <c r="D553" i="39"/>
  <c r="E553" i="39" s="1"/>
  <c r="T552" i="39"/>
  <c r="S552" i="39"/>
  <c r="G552" i="39"/>
  <c r="D552" i="39"/>
  <c r="E552" i="39" s="1"/>
  <c r="T551" i="39"/>
  <c r="S551" i="39"/>
  <c r="G551" i="39"/>
  <c r="D551" i="39"/>
  <c r="E551" i="39" s="1"/>
  <c r="T550" i="39"/>
  <c r="S550" i="39"/>
  <c r="G550" i="39"/>
  <c r="D550" i="39"/>
  <c r="E550" i="39" s="1"/>
  <c r="T549" i="39"/>
  <c r="S549" i="39"/>
  <c r="G549" i="39"/>
  <c r="D549" i="39"/>
  <c r="E549" i="39" s="1"/>
  <c r="T548" i="39"/>
  <c r="S548" i="39"/>
  <c r="G548" i="39"/>
  <c r="D548" i="39"/>
  <c r="E548" i="39" s="1"/>
  <c r="T547" i="39"/>
  <c r="S547" i="39"/>
  <c r="G547" i="39"/>
  <c r="D547" i="39"/>
  <c r="E547" i="39" s="1"/>
  <c r="T546" i="39"/>
  <c r="S546" i="39"/>
  <c r="G546" i="39"/>
  <c r="D546" i="39"/>
  <c r="E546" i="39" s="1"/>
  <c r="T545" i="39"/>
  <c r="S545" i="39"/>
  <c r="G545" i="39"/>
  <c r="D545" i="39"/>
  <c r="E545" i="39" s="1"/>
  <c r="T544" i="39"/>
  <c r="S544" i="39"/>
  <c r="G544" i="39"/>
  <c r="D544" i="39"/>
  <c r="E544" i="39" s="1"/>
  <c r="T543" i="39"/>
  <c r="S543" i="39"/>
  <c r="G543" i="39"/>
  <c r="D543" i="39"/>
  <c r="E543" i="39" s="1"/>
  <c r="T542" i="39"/>
  <c r="S542" i="39"/>
  <c r="G542" i="39"/>
  <c r="D542" i="39"/>
  <c r="E542" i="39" s="1"/>
  <c r="T541" i="39"/>
  <c r="S541" i="39"/>
  <c r="G541" i="39"/>
  <c r="D541" i="39"/>
  <c r="E541" i="39" s="1"/>
  <c r="T540" i="39"/>
  <c r="S540" i="39"/>
  <c r="G540" i="39"/>
  <c r="D540" i="39"/>
  <c r="E540" i="39" s="1"/>
  <c r="T539" i="39"/>
  <c r="S539" i="39"/>
  <c r="G539" i="39"/>
  <c r="D539" i="39"/>
  <c r="E539" i="39" s="1"/>
  <c r="T538" i="39"/>
  <c r="S538" i="39"/>
  <c r="G538" i="39"/>
  <c r="D538" i="39"/>
  <c r="E538" i="39" s="1"/>
  <c r="T537" i="39"/>
  <c r="S537" i="39"/>
  <c r="G537" i="39"/>
  <c r="D537" i="39"/>
  <c r="E537" i="39" s="1"/>
  <c r="T536" i="39"/>
  <c r="S536" i="39"/>
  <c r="G536" i="39"/>
  <c r="D536" i="39"/>
  <c r="E536" i="39" s="1"/>
  <c r="T535" i="39"/>
  <c r="S535" i="39"/>
  <c r="G535" i="39"/>
  <c r="D535" i="39"/>
  <c r="E535" i="39" s="1"/>
  <c r="T534" i="39"/>
  <c r="S534" i="39"/>
  <c r="G534" i="39"/>
  <c r="D534" i="39"/>
  <c r="E534" i="39" s="1"/>
  <c r="T533" i="39"/>
  <c r="S533" i="39"/>
  <c r="G533" i="39"/>
  <c r="D533" i="39"/>
  <c r="E533" i="39" s="1"/>
  <c r="T532" i="39"/>
  <c r="S532" i="39"/>
  <c r="G532" i="39"/>
  <c r="D532" i="39"/>
  <c r="E532" i="39" s="1"/>
  <c r="T531" i="39"/>
  <c r="S531" i="39"/>
  <c r="G531" i="39"/>
  <c r="D531" i="39"/>
  <c r="E531" i="39" s="1"/>
  <c r="T530" i="39"/>
  <c r="S530" i="39"/>
  <c r="G530" i="39"/>
  <c r="D530" i="39"/>
  <c r="E530" i="39" s="1"/>
  <c r="T529" i="39"/>
  <c r="S529" i="39"/>
  <c r="G529" i="39"/>
  <c r="D529" i="39"/>
  <c r="E529" i="39" s="1"/>
  <c r="T528" i="39"/>
  <c r="S528" i="39"/>
  <c r="G528" i="39"/>
  <c r="D528" i="39"/>
  <c r="E528" i="39" s="1"/>
  <c r="T527" i="39"/>
  <c r="S527" i="39"/>
  <c r="G527" i="39"/>
  <c r="D527" i="39"/>
  <c r="E527" i="39" s="1"/>
  <c r="T526" i="39"/>
  <c r="S526" i="39"/>
  <c r="G526" i="39"/>
  <c r="D526" i="39"/>
  <c r="E526" i="39" s="1"/>
  <c r="T525" i="39"/>
  <c r="S525" i="39"/>
  <c r="G525" i="39"/>
  <c r="D525" i="39"/>
  <c r="E525" i="39" s="1"/>
  <c r="T524" i="39"/>
  <c r="S524" i="39"/>
  <c r="G524" i="39"/>
  <c r="D524" i="39"/>
  <c r="E524" i="39" s="1"/>
  <c r="T523" i="39"/>
  <c r="S523" i="39"/>
  <c r="G523" i="39"/>
  <c r="D523" i="39"/>
  <c r="E523" i="39" s="1"/>
  <c r="T522" i="39"/>
  <c r="S522" i="39"/>
  <c r="G522" i="39"/>
  <c r="D522" i="39"/>
  <c r="E522" i="39" s="1"/>
  <c r="T521" i="39"/>
  <c r="S521" i="39"/>
  <c r="G521" i="39"/>
  <c r="D521" i="39"/>
  <c r="E521" i="39" s="1"/>
  <c r="T520" i="39"/>
  <c r="S520" i="39"/>
  <c r="G520" i="39"/>
  <c r="D520" i="39"/>
  <c r="E520" i="39" s="1"/>
  <c r="T519" i="39"/>
  <c r="S519" i="39"/>
  <c r="G519" i="39"/>
  <c r="D519" i="39"/>
  <c r="E519" i="39" s="1"/>
  <c r="T518" i="39"/>
  <c r="S518" i="39"/>
  <c r="G518" i="39"/>
  <c r="D518" i="39"/>
  <c r="E518" i="39" s="1"/>
  <c r="T517" i="39"/>
  <c r="S517" i="39"/>
  <c r="G517" i="39"/>
  <c r="D517" i="39"/>
  <c r="E517" i="39" s="1"/>
  <c r="T516" i="39"/>
  <c r="S516" i="39"/>
  <c r="G516" i="39"/>
  <c r="D516" i="39"/>
  <c r="E516" i="39" s="1"/>
  <c r="T515" i="39"/>
  <c r="S515" i="39"/>
  <c r="G515" i="39"/>
  <c r="D515" i="39"/>
  <c r="E515" i="39" s="1"/>
  <c r="T514" i="39"/>
  <c r="S514" i="39"/>
  <c r="G514" i="39"/>
  <c r="D514" i="39"/>
  <c r="E514" i="39" s="1"/>
  <c r="T513" i="39"/>
  <c r="S513" i="39"/>
  <c r="G513" i="39"/>
  <c r="D513" i="39"/>
  <c r="E513" i="39" s="1"/>
  <c r="T512" i="39"/>
  <c r="S512" i="39"/>
  <c r="G512" i="39"/>
  <c r="D512" i="39"/>
  <c r="E512" i="39" s="1"/>
  <c r="T511" i="39"/>
  <c r="S511" i="39"/>
  <c r="G511" i="39"/>
  <c r="D511" i="39"/>
  <c r="E511" i="39" s="1"/>
  <c r="T510" i="39"/>
  <c r="S510" i="39"/>
  <c r="G510" i="39"/>
  <c r="D510" i="39"/>
  <c r="E510" i="39" s="1"/>
  <c r="T509" i="39"/>
  <c r="S509" i="39"/>
  <c r="G509" i="39"/>
  <c r="D509" i="39"/>
  <c r="E509" i="39" s="1"/>
  <c r="T508" i="39"/>
  <c r="S508" i="39"/>
  <c r="G508" i="39"/>
  <c r="D508" i="39"/>
  <c r="E508" i="39" s="1"/>
  <c r="T507" i="39"/>
  <c r="S507" i="39"/>
  <c r="G507" i="39"/>
  <c r="D507" i="39"/>
  <c r="E507" i="39" s="1"/>
  <c r="T506" i="39"/>
  <c r="S506" i="39"/>
  <c r="G506" i="39"/>
  <c r="D506" i="39"/>
  <c r="E506" i="39" s="1"/>
  <c r="T505" i="39"/>
  <c r="S505" i="39"/>
  <c r="G505" i="39"/>
  <c r="D505" i="39"/>
  <c r="E505" i="39" s="1"/>
  <c r="T504" i="39"/>
  <c r="S504" i="39"/>
  <c r="G504" i="39"/>
  <c r="D504" i="39"/>
  <c r="E504" i="39" s="1"/>
  <c r="T503" i="39"/>
  <c r="S503" i="39"/>
  <c r="G503" i="39"/>
  <c r="D503" i="39"/>
  <c r="E503" i="39" s="1"/>
  <c r="T502" i="39"/>
  <c r="S502" i="39"/>
  <c r="G502" i="39"/>
  <c r="D502" i="39"/>
  <c r="E502" i="39" s="1"/>
  <c r="T501" i="39"/>
  <c r="S501" i="39"/>
  <c r="G501" i="39"/>
  <c r="D501" i="39"/>
  <c r="E501" i="39" s="1"/>
  <c r="T500" i="39"/>
  <c r="S500" i="39"/>
  <c r="G500" i="39"/>
  <c r="D500" i="39"/>
  <c r="E500" i="39" s="1"/>
  <c r="T499" i="39"/>
  <c r="S499" i="39"/>
  <c r="G499" i="39"/>
  <c r="D499" i="39"/>
  <c r="E499" i="39" s="1"/>
  <c r="T498" i="39"/>
  <c r="S498" i="39"/>
  <c r="G498" i="39"/>
  <c r="D498" i="39"/>
  <c r="E498" i="39" s="1"/>
  <c r="T497" i="39"/>
  <c r="S497" i="39"/>
  <c r="G497" i="39"/>
  <c r="D497" i="39"/>
  <c r="E497" i="39" s="1"/>
  <c r="T496" i="39"/>
  <c r="S496" i="39"/>
  <c r="G496" i="39"/>
  <c r="D496" i="39"/>
  <c r="E496" i="39" s="1"/>
  <c r="T495" i="39"/>
  <c r="S495" i="39"/>
  <c r="G495" i="39"/>
  <c r="D495" i="39"/>
  <c r="E495" i="39" s="1"/>
  <c r="T494" i="39"/>
  <c r="S494" i="39"/>
  <c r="G494" i="39"/>
  <c r="D494" i="39"/>
  <c r="E494" i="39" s="1"/>
  <c r="T493" i="39"/>
  <c r="S493" i="39"/>
  <c r="G493" i="39"/>
  <c r="D493" i="39"/>
  <c r="E493" i="39" s="1"/>
  <c r="T492" i="39"/>
  <c r="S492" i="39"/>
  <c r="G492" i="39"/>
  <c r="D492" i="39"/>
  <c r="E492" i="39" s="1"/>
  <c r="T491" i="39"/>
  <c r="S491" i="39"/>
  <c r="G491" i="39"/>
  <c r="D491" i="39"/>
  <c r="E491" i="39" s="1"/>
  <c r="T490" i="39"/>
  <c r="S490" i="39"/>
  <c r="G490" i="39"/>
  <c r="D490" i="39"/>
  <c r="E490" i="39" s="1"/>
  <c r="T489" i="39"/>
  <c r="S489" i="39"/>
  <c r="G489" i="39"/>
  <c r="D489" i="39"/>
  <c r="E489" i="39" s="1"/>
  <c r="T488" i="39"/>
  <c r="S488" i="39"/>
  <c r="G488" i="39"/>
  <c r="D488" i="39"/>
  <c r="E488" i="39" s="1"/>
  <c r="T487" i="39"/>
  <c r="S487" i="39"/>
  <c r="G487" i="39"/>
  <c r="D487" i="39"/>
  <c r="E487" i="39" s="1"/>
  <c r="T486" i="39"/>
  <c r="S486" i="39"/>
  <c r="G486" i="39"/>
  <c r="D486" i="39"/>
  <c r="E486" i="39" s="1"/>
  <c r="T485" i="39"/>
  <c r="S485" i="39"/>
  <c r="G485" i="39"/>
  <c r="D485" i="39"/>
  <c r="E485" i="39" s="1"/>
  <c r="T484" i="39"/>
  <c r="S484" i="39"/>
  <c r="G484" i="39"/>
  <c r="D484" i="39"/>
  <c r="E484" i="39" s="1"/>
  <c r="T483" i="39"/>
  <c r="S483" i="39"/>
  <c r="G483" i="39"/>
  <c r="D483" i="39"/>
  <c r="E483" i="39" s="1"/>
  <c r="T482" i="39"/>
  <c r="S482" i="39"/>
  <c r="G482" i="39"/>
  <c r="D482" i="39"/>
  <c r="E482" i="39" s="1"/>
  <c r="T481" i="39"/>
  <c r="S481" i="39"/>
  <c r="G481" i="39"/>
  <c r="D481" i="39"/>
  <c r="E481" i="39" s="1"/>
  <c r="T480" i="39"/>
  <c r="S480" i="39"/>
  <c r="G480" i="39"/>
  <c r="D480" i="39"/>
  <c r="E480" i="39" s="1"/>
  <c r="T479" i="39"/>
  <c r="S479" i="39"/>
  <c r="G479" i="39"/>
  <c r="D479" i="39"/>
  <c r="E479" i="39" s="1"/>
  <c r="T478" i="39"/>
  <c r="S478" i="39"/>
  <c r="G478" i="39"/>
  <c r="D478" i="39"/>
  <c r="E478" i="39" s="1"/>
  <c r="T477" i="39"/>
  <c r="S477" i="39"/>
  <c r="G477" i="39"/>
  <c r="D477" i="39"/>
  <c r="E477" i="39" s="1"/>
  <c r="T476" i="39"/>
  <c r="S476" i="39"/>
  <c r="G476" i="39"/>
  <c r="D476" i="39"/>
  <c r="E476" i="39" s="1"/>
  <c r="T475" i="39"/>
  <c r="S475" i="39"/>
  <c r="G475" i="39"/>
  <c r="D475" i="39"/>
  <c r="E475" i="39" s="1"/>
  <c r="T474" i="39"/>
  <c r="S474" i="39"/>
  <c r="G474" i="39"/>
  <c r="D474" i="39"/>
  <c r="E474" i="39" s="1"/>
  <c r="T473" i="39"/>
  <c r="S473" i="39"/>
  <c r="G473" i="39"/>
  <c r="D473" i="39"/>
  <c r="E473" i="39" s="1"/>
  <c r="T472" i="39"/>
  <c r="S472" i="39"/>
  <c r="G472" i="39"/>
  <c r="D472" i="39"/>
  <c r="E472" i="39" s="1"/>
  <c r="T471" i="39"/>
  <c r="S471" i="39"/>
  <c r="G471" i="39"/>
  <c r="D471" i="39"/>
  <c r="E471" i="39" s="1"/>
  <c r="T470" i="39"/>
  <c r="S470" i="39"/>
  <c r="G470" i="39"/>
  <c r="D470" i="39"/>
  <c r="E470" i="39" s="1"/>
  <c r="T469" i="39"/>
  <c r="S469" i="39"/>
  <c r="G469" i="39"/>
  <c r="D469" i="39"/>
  <c r="E469" i="39" s="1"/>
  <c r="T468" i="39"/>
  <c r="S468" i="39"/>
  <c r="G468" i="39"/>
  <c r="D468" i="39"/>
  <c r="E468" i="39" s="1"/>
  <c r="T467" i="39"/>
  <c r="S467" i="39"/>
  <c r="G467" i="39"/>
  <c r="D467" i="39"/>
  <c r="E467" i="39" s="1"/>
  <c r="T466" i="39"/>
  <c r="S466" i="39"/>
  <c r="G466" i="39"/>
  <c r="D466" i="39"/>
  <c r="E466" i="39" s="1"/>
  <c r="T465" i="39"/>
  <c r="S465" i="39"/>
  <c r="G465" i="39"/>
  <c r="D465" i="39"/>
  <c r="E465" i="39" s="1"/>
  <c r="T464" i="39"/>
  <c r="S464" i="39"/>
  <c r="G464" i="39"/>
  <c r="D464" i="39"/>
  <c r="E464" i="39" s="1"/>
  <c r="T463" i="39"/>
  <c r="S463" i="39"/>
  <c r="G463" i="39"/>
  <c r="D463" i="39"/>
  <c r="E463" i="39" s="1"/>
  <c r="T462" i="39"/>
  <c r="S462" i="39"/>
  <c r="G462" i="39"/>
  <c r="D462" i="39"/>
  <c r="E462" i="39" s="1"/>
  <c r="T461" i="39"/>
  <c r="S461" i="39"/>
  <c r="G461" i="39"/>
  <c r="D461" i="39"/>
  <c r="E461" i="39" s="1"/>
  <c r="T460" i="39"/>
  <c r="S460" i="39"/>
  <c r="G460" i="39"/>
  <c r="D460" i="39"/>
  <c r="E460" i="39" s="1"/>
  <c r="T459" i="39"/>
  <c r="S459" i="39"/>
  <c r="G459" i="39"/>
  <c r="D459" i="39"/>
  <c r="E459" i="39" s="1"/>
  <c r="T458" i="39"/>
  <c r="S458" i="39"/>
  <c r="G458" i="39"/>
  <c r="D458" i="39"/>
  <c r="E458" i="39" s="1"/>
  <c r="T457" i="39"/>
  <c r="S457" i="39"/>
  <c r="G457" i="39"/>
  <c r="D457" i="39"/>
  <c r="E457" i="39" s="1"/>
  <c r="T456" i="39"/>
  <c r="S456" i="39"/>
  <c r="G456" i="39"/>
  <c r="D456" i="39"/>
  <c r="E456" i="39" s="1"/>
  <c r="T455" i="39"/>
  <c r="S455" i="39"/>
  <c r="G455" i="39"/>
  <c r="D455" i="39"/>
  <c r="E455" i="39" s="1"/>
  <c r="T454" i="39"/>
  <c r="S454" i="39"/>
  <c r="G454" i="39"/>
  <c r="D454" i="39"/>
  <c r="E454" i="39" s="1"/>
  <c r="T453" i="39"/>
  <c r="S453" i="39"/>
  <c r="G453" i="39"/>
  <c r="D453" i="39"/>
  <c r="E453" i="39" s="1"/>
  <c r="T452" i="39"/>
  <c r="S452" i="39"/>
  <c r="G452" i="39"/>
  <c r="D452" i="39"/>
  <c r="E452" i="39" s="1"/>
  <c r="T451" i="39"/>
  <c r="S451" i="39"/>
  <c r="G451" i="39"/>
  <c r="D451" i="39"/>
  <c r="E451" i="39" s="1"/>
  <c r="T450" i="39"/>
  <c r="S450" i="39"/>
  <c r="G450" i="39"/>
  <c r="D450" i="39"/>
  <c r="E450" i="39" s="1"/>
  <c r="T449" i="39"/>
  <c r="S449" i="39"/>
  <c r="G449" i="39"/>
  <c r="D449" i="39"/>
  <c r="E449" i="39" s="1"/>
  <c r="T448" i="39"/>
  <c r="S448" i="39"/>
  <c r="G448" i="39"/>
  <c r="D448" i="39"/>
  <c r="E448" i="39" s="1"/>
  <c r="T447" i="39"/>
  <c r="S447" i="39"/>
  <c r="G447" i="39"/>
  <c r="D447" i="39"/>
  <c r="E447" i="39" s="1"/>
  <c r="T446" i="39"/>
  <c r="S446" i="39"/>
  <c r="G446" i="39"/>
  <c r="D446" i="39"/>
  <c r="E446" i="39" s="1"/>
  <c r="T445" i="39"/>
  <c r="S445" i="39"/>
  <c r="G445" i="39"/>
  <c r="D445" i="39"/>
  <c r="E445" i="39" s="1"/>
  <c r="T444" i="39"/>
  <c r="S444" i="39"/>
  <c r="G444" i="39"/>
  <c r="D444" i="39"/>
  <c r="E444" i="39" s="1"/>
  <c r="T443" i="39"/>
  <c r="S443" i="39"/>
  <c r="G443" i="39"/>
  <c r="D443" i="39"/>
  <c r="E443" i="39" s="1"/>
  <c r="T442" i="39"/>
  <c r="S442" i="39"/>
  <c r="G442" i="39"/>
  <c r="D442" i="39"/>
  <c r="E442" i="39" s="1"/>
  <c r="T441" i="39"/>
  <c r="S441" i="39"/>
  <c r="G441" i="39"/>
  <c r="D441" i="39"/>
  <c r="E441" i="39" s="1"/>
  <c r="T440" i="39"/>
  <c r="S440" i="39"/>
  <c r="G440" i="39"/>
  <c r="D440" i="39"/>
  <c r="E440" i="39" s="1"/>
  <c r="T439" i="39"/>
  <c r="S439" i="39"/>
  <c r="G439" i="39"/>
  <c r="D439" i="39"/>
  <c r="E439" i="39" s="1"/>
  <c r="T438" i="39"/>
  <c r="S438" i="39"/>
  <c r="G438" i="39"/>
  <c r="D438" i="39"/>
  <c r="E438" i="39" s="1"/>
  <c r="T437" i="39"/>
  <c r="S437" i="39"/>
  <c r="G437" i="39"/>
  <c r="D437" i="39"/>
  <c r="E437" i="39" s="1"/>
  <c r="T436" i="39"/>
  <c r="S436" i="39"/>
  <c r="G436" i="39"/>
  <c r="D436" i="39"/>
  <c r="E436" i="39" s="1"/>
  <c r="T435" i="39"/>
  <c r="S435" i="39"/>
  <c r="G435" i="39"/>
  <c r="D435" i="39"/>
  <c r="E435" i="39" s="1"/>
  <c r="T434" i="39"/>
  <c r="S434" i="39"/>
  <c r="G434" i="39"/>
  <c r="D434" i="39"/>
  <c r="E434" i="39" s="1"/>
  <c r="T433" i="39"/>
  <c r="S433" i="39"/>
  <c r="G433" i="39"/>
  <c r="D433" i="39"/>
  <c r="E433" i="39" s="1"/>
  <c r="T432" i="39"/>
  <c r="S432" i="39"/>
  <c r="G432" i="39"/>
  <c r="D432" i="39"/>
  <c r="E432" i="39" s="1"/>
  <c r="T431" i="39"/>
  <c r="S431" i="39"/>
  <c r="G431" i="39"/>
  <c r="D431" i="39"/>
  <c r="E431" i="39" s="1"/>
  <c r="T430" i="39"/>
  <c r="S430" i="39"/>
  <c r="G430" i="39"/>
  <c r="D430" i="39"/>
  <c r="E430" i="39" s="1"/>
  <c r="T429" i="39"/>
  <c r="S429" i="39"/>
  <c r="G429" i="39"/>
  <c r="D429" i="39"/>
  <c r="E429" i="39" s="1"/>
  <c r="T428" i="39"/>
  <c r="S428" i="39"/>
  <c r="G428" i="39"/>
  <c r="D428" i="39"/>
  <c r="E428" i="39" s="1"/>
  <c r="T427" i="39"/>
  <c r="S427" i="39"/>
  <c r="G427" i="39"/>
  <c r="D427" i="39"/>
  <c r="E427" i="39" s="1"/>
  <c r="T426" i="39"/>
  <c r="S426" i="39"/>
  <c r="G426" i="39"/>
  <c r="D426" i="39"/>
  <c r="E426" i="39" s="1"/>
  <c r="T425" i="39"/>
  <c r="S425" i="39"/>
  <c r="G425" i="39"/>
  <c r="D425" i="39"/>
  <c r="E425" i="39" s="1"/>
  <c r="T424" i="39"/>
  <c r="S424" i="39"/>
  <c r="G424" i="39"/>
  <c r="D424" i="39"/>
  <c r="E424" i="39" s="1"/>
  <c r="T423" i="39"/>
  <c r="S423" i="39"/>
  <c r="G423" i="39"/>
  <c r="D423" i="39"/>
  <c r="E423" i="39" s="1"/>
  <c r="T422" i="39"/>
  <c r="S422" i="39"/>
  <c r="G422" i="39"/>
  <c r="D422" i="39"/>
  <c r="E422" i="39" s="1"/>
  <c r="T421" i="39"/>
  <c r="S421" i="39"/>
  <c r="G421" i="39"/>
  <c r="D421" i="39"/>
  <c r="E421" i="39" s="1"/>
  <c r="T420" i="39"/>
  <c r="S420" i="39"/>
  <c r="G420" i="39"/>
  <c r="D420" i="39"/>
  <c r="E420" i="39" s="1"/>
  <c r="T419" i="39"/>
  <c r="S419" i="39"/>
  <c r="G419" i="39"/>
  <c r="D419" i="39"/>
  <c r="E419" i="39" s="1"/>
  <c r="T418" i="39"/>
  <c r="S418" i="39"/>
  <c r="G418" i="39"/>
  <c r="D418" i="39"/>
  <c r="E418" i="39" s="1"/>
  <c r="T417" i="39"/>
  <c r="S417" i="39"/>
  <c r="G417" i="39"/>
  <c r="D417" i="39"/>
  <c r="E417" i="39" s="1"/>
  <c r="T416" i="39"/>
  <c r="S416" i="39"/>
  <c r="G416" i="39"/>
  <c r="D416" i="39"/>
  <c r="E416" i="39" s="1"/>
  <c r="T415" i="39"/>
  <c r="S415" i="39"/>
  <c r="G415" i="39"/>
  <c r="D415" i="39"/>
  <c r="E415" i="39" s="1"/>
  <c r="T414" i="39"/>
  <c r="S414" i="39"/>
  <c r="G414" i="39"/>
  <c r="D414" i="39"/>
  <c r="E414" i="39" s="1"/>
  <c r="T413" i="39"/>
  <c r="S413" i="39"/>
  <c r="G413" i="39"/>
  <c r="D413" i="39"/>
  <c r="E413" i="39" s="1"/>
  <c r="T412" i="39"/>
  <c r="S412" i="39"/>
  <c r="G412" i="39"/>
  <c r="D412" i="39"/>
  <c r="E412" i="39" s="1"/>
  <c r="T411" i="39"/>
  <c r="S411" i="39"/>
  <c r="G411" i="39"/>
  <c r="D411" i="39"/>
  <c r="E411" i="39" s="1"/>
  <c r="T410" i="39"/>
  <c r="S410" i="39"/>
  <c r="G410" i="39"/>
  <c r="D410" i="39"/>
  <c r="E410" i="39" s="1"/>
  <c r="T409" i="39"/>
  <c r="S409" i="39"/>
  <c r="G409" i="39"/>
  <c r="D409" i="39"/>
  <c r="E409" i="39" s="1"/>
  <c r="T408" i="39"/>
  <c r="S408" i="39"/>
  <c r="G408" i="39"/>
  <c r="D408" i="39"/>
  <c r="E408" i="39" s="1"/>
  <c r="T407" i="39"/>
  <c r="S407" i="39"/>
  <c r="G407" i="39"/>
  <c r="D407" i="39"/>
  <c r="E407" i="39" s="1"/>
  <c r="T406" i="39"/>
  <c r="S406" i="39"/>
  <c r="G406" i="39"/>
  <c r="D406" i="39"/>
  <c r="E406" i="39" s="1"/>
  <c r="T405" i="39"/>
  <c r="S405" i="39"/>
  <c r="G405" i="39"/>
  <c r="D405" i="39"/>
  <c r="E405" i="39" s="1"/>
  <c r="T404" i="39"/>
  <c r="S404" i="39"/>
  <c r="G404" i="39"/>
  <c r="D404" i="39"/>
  <c r="E404" i="39" s="1"/>
  <c r="T403" i="39"/>
  <c r="S403" i="39"/>
  <c r="G403" i="39"/>
  <c r="D403" i="39"/>
  <c r="E403" i="39" s="1"/>
  <c r="T402" i="39"/>
  <c r="S402" i="39"/>
  <c r="G402" i="39"/>
  <c r="D402" i="39"/>
  <c r="E402" i="39" s="1"/>
  <c r="T401" i="39"/>
  <c r="S401" i="39"/>
  <c r="G401" i="39"/>
  <c r="D401" i="39"/>
  <c r="E401" i="39" s="1"/>
  <c r="T400" i="39"/>
  <c r="S400" i="39"/>
  <c r="G400" i="39"/>
  <c r="D400" i="39"/>
  <c r="E400" i="39" s="1"/>
  <c r="T399" i="39"/>
  <c r="S399" i="39"/>
  <c r="G399" i="39"/>
  <c r="D399" i="39"/>
  <c r="E399" i="39" s="1"/>
  <c r="T398" i="39"/>
  <c r="S398" i="39"/>
  <c r="G398" i="39"/>
  <c r="D398" i="39"/>
  <c r="E398" i="39" s="1"/>
  <c r="T397" i="39"/>
  <c r="S397" i="39"/>
  <c r="G397" i="39"/>
  <c r="D397" i="39"/>
  <c r="E397" i="39" s="1"/>
  <c r="T396" i="39"/>
  <c r="S396" i="39"/>
  <c r="G396" i="39"/>
  <c r="D396" i="39"/>
  <c r="E396" i="39" s="1"/>
  <c r="T395" i="39"/>
  <c r="S395" i="39"/>
  <c r="G395" i="39"/>
  <c r="D395" i="39"/>
  <c r="E395" i="39" s="1"/>
  <c r="T394" i="39"/>
  <c r="S394" i="39"/>
  <c r="G394" i="39"/>
  <c r="D394" i="39"/>
  <c r="E394" i="39" s="1"/>
  <c r="T393" i="39"/>
  <c r="S393" i="39"/>
  <c r="G393" i="39"/>
  <c r="D393" i="39"/>
  <c r="E393" i="39" s="1"/>
  <c r="T392" i="39"/>
  <c r="S392" i="39"/>
  <c r="G392" i="39"/>
  <c r="D392" i="39"/>
  <c r="E392" i="39" s="1"/>
  <c r="T391" i="39"/>
  <c r="S391" i="39"/>
  <c r="G391" i="39"/>
  <c r="D391" i="39"/>
  <c r="E391" i="39" s="1"/>
  <c r="T390" i="39"/>
  <c r="S390" i="39"/>
  <c r="G390" i="39"/>
  <c r="D390" i="39"/>
  <c r="E390" i="39" s="1"/>
  <c r="T389" i="39"/>
  <c r="S389" i="39"/>
  <c r="G389" i="39"/>
  <c r="D389" i="39"/>
  <c r="E389" i="39" s="1"/>
  <c r="T388" i="39"/>
  <c r="S388" i="39"/>
  <c r="G388" i="39"/>
  <c r="D388" i="39"/>
  <c r="E388" i="39" s="1"/>
  <c r="T387" i="39"/>
  <c r="S387" i="39"/>
  <c r="G387" i="39"/>
  <c r="D387" i="39"/>
  <c r="E387" i="39" s="1"/>
  <c r="T386" i="39"/>
  <c r="S386" i="39"/>
  <c r="G386" i="39"/>
  <c r="D386" i="39"/>
  <c r="E386" i="39" s="1"/>
  <c r="T385" i="39"/>
  <c r="S385" i="39"/>
  <c r="G385" i="39"/>
  <c r="D385" i="39"/>
  <c r="E385" i="39" s="1"/>
  <c r="T384" i="39"/>
  <c r="S384" i="39"/>
  <c r="G384" i="39"/>
  <c r="D384" i="39"/>
  <c r="E384" i="39" s="1"/>
  <c r="T383" i="39"/>
  <c r="S383" i="39"/>
  <c r="G383" i="39"/>
  <c r="D383" i="39"/>
  <c r="E383" i="39" s="1"/>
  <c r="T382" i="39"/>
  <c r="S382" i="39"/>
  <c r="G382" i="39"/>
  <c r="D382" i="39"/>
  <c r="E382" i="39" s="1"/>
  <c r="T381" i="39"/>
  <c r="S381" i="39"/>
  <c r="G381" i="39"/>
  <c r="D381" i="39"/>
  <c r="E381" i="39" s="1"/>
  <c r="T380" i="39"/>
  <c r="S380" i="39"/>
  <c r="G380" i="39"/>
  <c r="D380" i="39"/>
  <c r="E380" i="39" s="1"/>
  <c r="T379" i="39"/>
  <c r="S379" i="39"/>
  <c r="G379" i="39"/>
  <c r="D379" i="39"/>
  <c r="E379" i="39" s="1"/>
  <c r="T378" i="39"/>
  <c r="S378" i="39"/>
  <c r="G378" i="39"/>
  <c r="D378" i="39"/>
  <c r="E378" i="39" s="1"/>
  <c r="T377" i="39"/>
  <c r="S377" i="39"/>
  <c r="G377" i="39"/>
  <c r="D377" i="39"/>
  <c r="E377" i="39" s="1"/>
  <c r="T376" i="39"/>
  <c r="S376" i="39"/>
  <c r="G376" i="39"/>
  <c r="D376" i="39"/>
  <c r="E376" i="39" s="1"/>
  <c r="T375" i="39"/>
  <c r="S375" i="39"/>
  <c r="G375" i="39"/>
  <c r="D375" i="39"/>
  <c r="E375" i="39" s="1"/>
  <c r="T374" i="39"/>
  <c r="S374" i="39"/>
  <c r="G374" i="39"/>
  <c r="D374" i="39"/>
  <c r="E374" i="39" s="1"/>
  <c r="T373" i="39"/>
  <c r="S373" i="39"/>
  <c r="G373" i="39"/>
  <c r="D373" i="39"/>
  <c r="E373" i="39" s="1"/>
  <c r="T372" i="39"/>
  <c r="S372" i="39"/>
  <c r="G372" i="39"/>
  <c r="D372" i="39"/>
  <c r="E372" i="39" s="1"/>
  <c r="T371" i="39"/>
  <c r="S371" i="39"/>
  <c r="G371" i="39"/>
  <c r="D371" i="39"/>
  <c r="E371" i="39" s="1"/>
  <c r="T370" i="39"/>
  <c r="S370" i="39"/>
  <c r="G370" i="39"/>
  <c r="D370" i="39"/>
  <c r="E370" i="39" s="1"/>
  <c r="T369" i="39"/>
  <c r="S369" i="39"/>
  <c r="G369" i="39"/>
  <c r="D369" i="39"/>
  <c r="E369" i="39" s="1"/>
  <c r="T368" i="39"/>
  <c r="S368" i="39"/>
  <c r="G368" i="39"/>
  <c r="D368" i="39"/>
  <c r="E368" i="39" s="1"/>
  <c r="T367" i="39"/>
  <c r="S367" i="39"/>
  <c r="G367" i="39"/>
  <c r="D367" i="39"/>
  <c r="E367" i="39" s="1"/>
  <c r="T366" i="39"/>
  <c r="S366" i="39"/>
  <c r="G366" i="39"/>
  <c r="D366" i="39"/>
  <c r="E366" i="39" s="1"/>
  <c r="T365" i="39"/>
  <c r="S365" i="39"/>
  <c r="G365" i="39"/>
  <c r="D365" i="39"/>
  <c r="E365" i="39" s="1"/>
  <c r="T364" i="39"/>
  <c r="S364" i="39"/>
  <c r="G364" i="39"/>
  <c r="D364" i="39"/>
  <c r="E364" i="39" s="1"/>
  <c r="T363" i="39"/>
  <c r="S363" i="39"/>
  <c r="G363" i="39"/>
  <c r="D363" i="39"/>
  <c r="E363" i="39" s="1"/>
  <c r="T362" i="39"/>
  <c r="S362" i="39"/>
  <c r="G362" i="39"/>
  <c r="D362" i="39"/>
  <c r="E362" i="39" s="1"/>
  <c r="T361" i="39"/>
  <c r="S361" i="39"/>
  <c r="G361" i="39"/>
  <c r="D361" i="39"/>
  <c r="E361" i="39" s="1"/>
  <c r="T360" i="39"/>
  <c r="S360" i="39"/>
  <c r="G360" i="39"/>
  <c r="D360" i="39"/>
  <c r="E360" i="39" s="1"/>
  <c r="T359" i="39"/>
  <c r="S359" i="39"/>
  <c r="G359" i="39"/>
  <c r="D359" i="39"/>
  <c r="E359" i="39" s="1"/>
  <c r="T358" i="39"/>
  <c r="S358" i="39"/>
  <c r="G358" i="39"/>
  <c r="D358" i="39"/>
  <c r="E358" i="39" s="1"/>
  <c r="T357" i="39"/>
  <c r="S357" i="39"/>
  <c r="G357" i="39"/>
  <c r="D357" i="39"/>
  <c r="E357" i="39" s="1"/>
  <c r="T356" i="39"/>
  <c r="S356" i="39"/>
  <c r="G356" i="39"/>
  <c r="D356" i="39"/>
  <c r="E356" i="39" s="1"/>
  <c r="T355" i="39"/>
  <c r="S355" i="39"/>
  <c r="G355" i="39"/>
  <c r="D355" i="39"/>
  <c r="E355" i="39" s="1"/>
  <c r="T354" i="39"/>
  <c r="S354" i="39"/>
  <c r="G354" i="39"/>
  <c r="D354" i="39"/>
  <c r="E354" i="39" s="1"/>
  <c r="T353" i="39"/>
  <c r="S353" i="39"/>
  <c r="G353" i="39"/>
  <c r="D353" i="39"/>
  <c r="E353" i="39" s="1"/>
  <c r="T352" i="39"/>
  <c r="S352" i="39"/>
  <c r="G352" i="39"/>
  <c r="D352" i="39"/>
  <c r="E352" i="39" s="1"/>
  <c r="T351" i="39"/>
  <c r="S351" i="39"/>
  <c r="G351" i="39"/>
  <c r="D351" i="39"/>
  <c r="E351" i="39" s="1"/>
  <c r="T350" i="39"/>
  <c r="S350" i="39"/>
  <c r="G350" i="39"/>
  <c r="D350" i="39"/>
  <c r="E350" i="39" s="1"/>
  <c r="T349" i="39"/>
  <c r="S349" i="39"/>
  <c r="G349" i="39"/>
  <c r="D349" i="39"/>
  <c r="E349" i="39" s="1"/>
  <c r="T348" i="39"/>
  <c r="S348" i="39"/>
  <c r="G348" i="39"/>
  <c r="D348" i="39"/>
  <c r="E348" i="39" s="1"/>
  <c r="T347" i="39"/>
  <c r="S347" i="39"/>
  <c r="G347" i="39"/>
  <c r="D347" i="39"/>
  <c r="E347" i="39" s="1"/>
  <c r="T346" i="39"/>
  <c r="S346" i="39"/>
  <c r="G346" i="39"/>
  <c r="D346" i="39"/>
  <c r="E346" i="39" s="1"/>
  <c r="T345" i="39"/>
  <c r="S345" i="39"/>
  <c r="G345" i="39"/>
  <c r="D345" i="39"/>
  <c r="E345" i="39" s="1"/>
  <c r="T344" i="39"/>
  <c r="S344" i="39"/>
  <c r="G344" i="39"/>
  <c r="D344" i="39"/>
  <c r="E344" i="39" s="1"/>
  <c r="T343" i="39"/>
  <c r="S343" i="39"/>
  <c r="G343" i="39"/>
  <c r="D343" i="39"/>
  <c r="E343" i="39" s="1"/>
  <c r="T342" i="39"/>
  <c r="S342" i="39"/>
  <c r="G342" i="39"/>
  <c r="D342" i="39"/>
  <c r="E342" i="39" s="1"/>
  <c r="T341" i="39"/>
  <c r="S341" i="39"/>
  <c r="G341" i="39"/>
  <c r="D341" i="39"/>
  <c r="E341" i="39" s="1"/>
  <c r="T340" i="39"/>
  <c r="S340" i="39"/>
  <c r="G340" i="39"/>
  <c r="D340" i="39"/>
  <c r="E340" i="39" s="1"/>
  <c r="T339" i="39"/>
  <c r="S339" i="39"/>
  <c r="G339" i="39"/>
  <c r="D339" i="39"/>
  <c r="E339" i="39" s="1"/>
  <c r="T338" i="39"/>
  <c r="S338" i="39"/>
  <c r="G338" i="39"/>
  <c r="D338" i="39"/>
  <c r="E338" i="39" s="1"/>
  <c r="T337" i="39"/>
  <c r="S337" i="39"/>
  <c r="G337" i="39"/>
  <c r="D337" i="39"/>
  <c r="E337" i="39" s="1"/>
  <c r="T336" i="39"/>
  <c r="S336" i="39"/>
  <c r="G336" i="39"/>
  <c r="D336" i="39"/>
  <c r="E336" i="39" s="1"/>
  <c r="T335" i="39"/>
  <c r="S335" i="39"/>
  <c r="G335" i="39"/>
  <c r="D335" i="39"/>
  <c r="E335" i="39" s="1"/>
  <c r="T334" i="39"/>
  <c r="S334" i="39"/>
  <c r="G334" i="39"/>
  <c r="D334" i="39"/>
  <c r="E334" i="39" s="1"/>
  <c r="T333" i="39"/>
  <c r="S333" i="39"/>
  <c r="G333" i="39"/>
  <c r="D333" i="39"/>
  <c r="E333" i="39" s="1"/>
  <c r="T332" i="39"/>
  <c r="S332" i="39"/>
  <c r="G332" i="39"/>
  <c r="D332" i="39"/>
  <c r="E332" i="39" s="1"/>
  <c r="T331" i="39"/>
  <c r="S331" i="39"/>
  <c r="G331" i="39"/>
  <c r="D331" i="39"/>
  <c r="E331" i="39" s="1"/>
  <c r="T330" i="39"/>
  <c r="S330" i="39"/>
  <c r="G330" i="39"/>
  <c r="D330" i="39"/>
  <c r="E330" i="39" s="1"/>
  <c r="T329" i="39"/>
  <c r="S329" i="39"/>
  <c r="G329" i="39"/>
  <c r="D329" i="39"/>
  <c r="E329" i="39" s="1"/>
  <c r="T328" i="39"/>
  <c r="S328" i="39"/>
  <c r="G328" i="39"/>
  <c r="D328" i="39"/>
  <c r="E328" i="39" s="1"/>
  <c r="T327" i="39"/>
  <c r="S327" i="39"/>
  <c r="G327" i="39"/>
  <c r="D327" i="39"/>
  <c r="E327" i="39" s="1"/>
  <c r="T326" i="39"/>
  <c r="S326" i="39"/>
  <c r="G326" i="39"/>
  <c r="D326" i="39"/>
  <c r="E326" i="39" s="1"/>
  <c r="T325" i="39"/>
  <c r="S325" i="39"/>
  <c r="G325" i="39"/>
  <c r="D325" i="39"/>
  <c r="E325" i="39" s="1"/>
  <c r="T324" i="39"/>
  <c r="S324" i="39"/>
  <c r="G324" i="39"/>
  <c r="D324" i="39"/>
  <c r="E324" i="39" s="1"/>
  <c r="T323" i="39"/>
  <c r="S323" i="39"/>
  <c r="G323" i="39"/>
  <c r="D323" i="39"/>
  <c r="E323" i="39" s="1"/>
  <c r="T322" i="39"/>
  <c r="S322" i="39"/>
  <c r="G322" i="39"/>
  <c r="D322" i="39"/>
  <c r="E322" i="39" s="1"/>
  <c r="T321" i="39"/>
  <c r="S321" i="39"/>
  <c r="G321" i="39"/>
  <c r="D321" i="39"/>
  <c r="E321" i="39" s="1"/>
  <c r="T320" i="39"/>
  <c r="S320" i="39"/>
  <c r="G320" i="39"/>
  <c r="D320" i="39"/>
  <c r="E320" i="39" s="1"/>
  <c r="T319" i="39"/>
  <c r="S319" i="39"/>
  <c r="G319" i="39"/>
  <c r="D319" i="39"/>
  <c r="E319" i="39" s="1"/>
  <c r="T318" i="39"/>
  <c r="S318" i="39"/>
  <c r="G318" i="39"/>
  <c r="D318" i="39"/>
  <c r="E318" i="39" s="1"/>
  <c r="T317" i="39"/>
  <c r="S317" i="39"/>
  <c r="G317" i="39"/>
  <c r="D317" i="39"/>
  <c r="E317" i="39" s="1"/>
  <c r="T316" i="39"/>
  <c r="S316" i="39"/>
  <c r="G316" i="39"/>
  <c r="D316" i="39"/>
  <c r="E316" i="39" s="1"/>
  <c r="T315" i="39"/>
  <c r="S315" i="39"/>
  <c r="G315" i="39"/>
  <c r="D315" i="39"/>
  <c r="E315" i="39" s="1"/>
  <c r="T314" i="39"/>
  <c r="S314" i="39"/>
  <c r="G314" i="39"/>
  <c r="D314" i="39"/>
  <c r="E314" i="39" s="1"/>
  <c r="T313" i="39"/>
  <c r="S313" i="39"/>
  <c r="G313" i="39"/>
  <c r="D313" i="39"/>
  <c r="E313" i="39" s="1"/>
  <c r="T312" i="39"/>
  <c r="S312" i="39"/>
  <c r="G312" i="39"/>
  <c r="D312" i="39"/>
  <c r="E312" i="39" s="1"/>
  <c r="T311" i="39"/>
  <c r="S311" i="39"/>
  <c r="G311" i="39"/>
  <c r="D311" i="39"/>
  <c r="E311" i="39" s="1"/>
  <c r="T310" i="39"/>
  <c r="S310" i="39"/>
  <c r="G310" i="39"/>
  <c r="D310" i="39"/>
  <c r="E310" i="39" s="1"/>
  <c r="T309" i="39"/>
  <c r="S309" i="39"/>
  <c r="G309" i="39"/>
  <c r="D309" i="39"/>
  <c r="E309" i="39" s="1"/>
  <c r="T308" i="39"/>
  <c r="S308" i="39"/>
  <c r="G308" i="39"/>
  <c r="D308" i="39"/>
  <c r="E308" i="39" s="1"/>
  <c r="T307" i="39"/>
  <c r="S307" i="39"/>
  <c r="G307" i="39"/>
  <c r="D307" i="39"/>
  <c r="E307" i="39" s="1"/>
  <c r="T306" i="39"/>
  <c r="S306" i="39"/>
  <c r="G306" i="39"/>
  <c r="D306" i="39"/>
  <c r="E306" i="39" s="1"/>
  <c r="T305" i="39"/>
  <c r="S305" i="39"/>
  <c r="G305" i="39"/>
  <c r="D305" i="39"/>
  <c r="E305" i="39" s="1"/>
  <c r="T304" i="39"/>
  <c r="S304" i="39"/>
  <c r="G304" i="39"/>
  <c r="D304" i="39"/>
  <c r="E304" i="39" s="1"/>
  <c r="T303" i="39"/>
  <c r="S303" i="39"/>
  <c r="G303" i="39"/>
  <c r="D303" i="39"/>
  <c r="E303" i="39" s="1"/>
  <c r="T302" i="39"/>
  <c r="S302" i="39"/>
  <c r="G302" i="39"/>
  <c r="D302" i="39"/>
  <c r="E302" i="39" s="1"/>
  <c r="T301" i="39"/>
  <c r="S301" i="39"/>
  <c r="G301" i="39"/>
  <c r="D301" i="39"/>
  <c r="E301" i="39" s="1"/>
  <c r="T300" i="39"/>
  <c r="S300" i="39"/>
  <c r="G300" i="39"/>
  <c r="D300" i="39"/>
  <c r="E300" i="39" s="1"/>
  <c r="T299" i="39"/>
  <c r="S299" i="39"/>
  <c r="G299" i="39"/>
  <c r="D299" i="39"/>
  <c r="E299" i="39" s="1"/>
  <c r="T298" i="39"/>
  <c r="S298" i="39"/>
  <c r="G298" i="39"/>
  <c r="D298" i="39"/>
  <c r="E298" i="39" s="1"/>
  <c r="T297" i="39"/>
  <c r="S297" i="39"/>
  <c r="G297" i="39"/>
  <c r="D297" i="39"/>
  <c r="E297" i="39" s="1"/>
  <c r="T296" i="39"/>
  <c r="S296" i="39"/>
  <c r="G296" i="39"/>
  <c r="D296" i="39"/>
  <c r="E296" i="39" s="1"/>
  <c r="T295" i="39"/>
  <c r="S295" i="39"/>
  <c r="G295" i="39"/>
  <c r="D295" i="39"/>
  <c r="E295" i="39" s="1"/>
  <c r="T294" i="39"/>
  <c r="S294" i="39"/>
  <c r="G294" i="39"/>
  <c r="D294" i="39"/>
  <c r="E294" i="39" s="1"/>
  <c r="T293" i="39"/>
  <c r="S293" i="39"/>
  <c r="G293" i="39"/>
  <c r="D293" i="39"/>
  <c r="E293" i="39" s="1"/>
  <c r="T292" i="39"/>
  <c r="S292" i="39"/>
  <c r="G292" i="39"/>
  <c r="D292" i="39"/>
  <c r="E292" i="39" s="1"/>
  <c r="T291" i="39"/>
  <c r="S291" i="39"/>
  <c r="G291" i="39"/>
  <c r="D291" i="39"/>
  <c r="E291" i="39" s="1"/>
  <c r="T290" i="39"/>
  <c r="S290" i="39"/>
  <c r="G290" i="39"/>
  <c r="D290" i="39"/>
  <c r="E290" i="39" s="1"/>
  <c r="T289" i="39"/>
  <c r="S289" i="39"/>
  <c r="G289" i="39"/>
  <c r="D289" i="39"/>
  <c r="E289" i="39" s="1"/>
  <c r="T288" i="39"/>
  <c r="S288" i="39"/>
  <c r="G288" i="39"/>
  <c r="D288" i="39"/>
  <c r="E288" i="39" s="1"/>
  <c r="T287" i="39"/>
  <c r="S287" i="39"/>
  <c r="G287" i="39"/>
  <c r="D287" i="39"/>
  <c r="E287" i="39" s="1"/>
  <c r="T286" i="39"/>
  <c r="S286" i="39"/>
  <c r="G286" i="39"/>
  <c r="D286" i="39"/>
  <c r="E286" i="39" s="1"/>
  <c r="T285" i="39"/>
  <c r="S285" i="39"/>
  <c r="G285" i="39"/>
  <c r="D285" i="39"/>
  <c r="E285" i="39" s="1"/>
  <c r="T284" i="39"/>
  <c r="S284" i="39"/>
  <c r="G284" i="39"/>
  <c r="D284" i="39"/>
  <c r="E284" i="39" s="1"/>
  <c r="T283" i="39"/>
  <c r="S283" i="39"/>
  <c r="G283" i="39"/>
  <c r="D283" i="39"/>
  <c r="E283" i="39" s="1"/>
  <c r="T282" i="39"/>
  <c r="S282" i="39"/>
  <c r="G282" i="39"/>
  <c r="D282" i="39"/>
  <c r="E282" i="39" s="1"/>
  <c r="T281" i="39"/>
  <c r="S281" i="39"/>
  <c r="G281" i="39"/>
  <c r="D281" i="39"/>
  <c r="E281" i="39" s="1"/>
  <c r="T280" i="39"/>
  <c r="S280" i="39"/>
  <c r="G280" i="39"/>
  <c r="D280" i="39"/>
  <c r="E280" i="39" s="1"/>
  <c r="T279" i="39"/>
  <c r="S279" i="39"/>
  <c r="G279" i="39"/>
  <c r="D279" i="39"/>
  <c r="E279" i="39" s="1"/>
  <c r="T278" i="39"/>
  <c r="S278" i="39"/>
  <c r="G278" i="39"/>
  <c r="D278" i="39"/>
  <c r="E278" i="39" s="1"/>
  <c r="T277" i="39"/>
  <c r="S277" i="39"/>
  <c r="G277" i="39"/>
  <c r="D277" i="39"/>
  <c r="E277" i="39" s="1"/>
  <c r="T276" i="39"/>
  <c r="S276" i="39"/>
  <c r="G276" i="39"/>
  <c r="D276" i="39"/>
  <c r="E276" i="39" s="1"/>
  <c r="T275" i="39"/>
  <c r="S275" i="39"/>
  <c r="G275" i="39"/>
  <c r="D275" i="39"/>
  <c r="E275" i="39" s="1"/>
  <c r="T274" i="39"/>
  <c r="S274" i="39"/>
  <c r="G274" i="39"/>
  <c r="D274" i="39"/>
  <c r="E274" i="39" s="1"/>
  <c r="T273" i="39"/>
  <c r="S273" i="39"/>
  <c r="G273" i="39"/>
  <c r="D273" i="39"/>
  <c r="E273" i="39" s="1"/>
  <c r="T272" i="39"/>
  <c r="S272" i="39"/>
  <c r="G272" i="39"/>
  <c r="D272" i="39"/>
  <c r="E272" i="39" s="1"/>
  <c r="T271" i="39"/>
  <c r="S271" i="39"/>
  <c r="G271" i="39"/>
  <c r="D271" i="39"/>
  <c r="E271" i="39" s="1"/>
  <c r="T270" i="39"/>
  <c r="S270" i="39"/>
  <c r="G270" i="39"/>
  <c r="D270" i="39"/>
  <c r="E270" i="39" s="1"/>
  <c r="T269" i="39"/>
  <c r="S269" i="39"/>
  <c r="G269" i="39"/>
  <c r="D269" i="39"/>
  <c r="E269" i="39" s="1"/>
  <c r="T268" i="39"/>
  <c r="S268" i="39"/>
  <c r="G268" i="39"/>
  <c r="D268" i="39"/>
  <c r="E268" i="39" s="1"/>
  <c r="T267" i="39"/>
  <c r="S267" i="39"/>
  <c r="G267" i="39"/>
  <c r="D267" i="39"/>
  <c r="E267" i="39" s="1"/>
  <c r="T266" i="39"/>
  <c r="S266" i="39"/>
  <c r="G266" i="39"/>
  <c r="D266" i="39"/>
  <c r="E266" i="39" s="1"/>
  <c r="T265" i="39"/>
  <c r="S265" i="39"/>
  <c r="G265" i="39"/>
  <c r="D265" i="39"/>
  <c r="E265" i="39" s="1"/>
  <c r="T264" i="39"/>
  <c r="S264" i="39"/>
  <c r="G264" i="39"/>
  <c r="D264" i="39"/>
  <c r="E264" i="39" s="1"/>
  <c r="T263" i="39"/>
  <c r="S263" i="39"/>
  <c r="G263" i="39"/>
  <c r="D263" i="39"/>
  <c r="E263" i="39" s="1"/>
  <c r="T262" i="39"/>
  <c r="S262" i="39"/>
  <c r="G262" i="39"/>
  <c r="D262" i="39"/>
  <c r="E262" i="39" s="1"/>
  <c r="T261" i="39"/>
  <c r="S261" i="39"/>
  <c r="G261" i="39"/>
  <c r="D261" i="39"/>
  <c r="E261" i="39" s="1"/>
  <c r="T260" i="39"/>
  <c r="S260" i="39"/>
  <c r="G260" i="39"/>
  <c r="D260" i="39"/>
  <c r="E260" i="39" s="1"/>
  <c r="T259" i="39"/>
  <c r="S259" i="39"/>
  <c r="G259" i="39"/>
  <c r="D259" i="39"/>
  <c r="E259" i="39" s="1"/>
  <c r="T258" i="39"/>
  <c r="S258" i="39"/>
  <c r="G258" i="39"/>
  <c r="D258" i="39"/>
  <c r="E258" i="39" s="1"/>
  <c r="T257" i="39"/>
  <c r="S257" i="39"/>
  <c r="G257" i="39"/>
  <c r="D257" i="39"/>
  <c r="E257" i="39" s="1"/>
  <c r="T256" i="39"/>
  <c r="S256" i="39"/>
  <c r="G256" i="39"/>
  <c r="D256" i="39"/>
  <c r="E256" i="39" s="1"/>
  <c r="T255" i="39"/>
  <c r="S255" i="39"/>
  <c r="G255" i="39"/>
  <c r="D255" i="39"/>
  <c r="E255" i="39" s="1"/>
  <c r="T254" i="39"/>
  <c r="S254" i="39"/>
  <c r="G254" i="39"/>
  <c r="D254" i="39"/>
  <c r="E254" i="39" s="1"/>
  <c r="T253" i="39"/>
  <c r="S253" i="39"/>
  <c r="G253" i="39"/>
  <c r="D253" i="39"/>
  <c r="E253" i="39" s="1"/>
  <c r="T252" i="39"/>
  <c r="S252" i="39"/>
  <c r="G252" i="39"/>
  <c r="D252" i="39"/>
  <c r="E252" i="39" s="1"/>
  <c r="T251" i="39"/>
  <c r="S251" i="39"/>
  <c r="G251" i="39"/>
  <c r="D251" i="39"/>
  <c r="E251" i="39" s="1"/>
  <c r="T250" i="39"/>
  <c r="S250" i="39"/>
  <c r="G250" i="39"/>
  <c r="D250" i="39"/>
  <c r="E250" i="39" s="1"/>
  <c r="T249" i="39"/>
  <c r="S249" i="39"/>
  <c r="G249" i="39"/>
  <c r="D249" i="39"/>
  <c r="E249" i="39" s="1"/>
  <c r="T248" i="39"/>
  <c r="S248" i="39"/>
  <c r="G248" i="39"/>
  <c r="D248" i="39"/>
  <c r="E248" i="39" s="1"/>
  <c r="T247" i="39"/>
  <c r="S247" i="39"/>
  <c r="G247" i="39"/>
  <c r="D247" i="39"/>
  <c r="E247" i="39" s="1"/>
  <c r="T246" i="39"/>
  <c r="S246" i="39"/>
  <c r="G246" i="39"/>
  <c r="D246" i="39"/>
  <c r="E246" i="39" s="1"/>
  <c r="T245" i="39"/>
  <c r="S245" i="39"/>
  <c r="G245" i="39"/>
  <c r="D245" i="39"/>
  <c r="E245" i="39" s="1"/>
  <c r="T244" i="39"/>
  <c r="S244" i="39"/>
  <c r="G244" i="39"/>
  <c r="D244" i="39"/>
  <c r="E244" i="39" s="1"/>
  <c r="T243" i="39"/>
  <c r="S243" i="39"/>
  <c r="G243" i="39"/>
  <c r="D243" i="39"/>
  <c r="E243" i="39" s="1"/>
  <c r="T242" i="39"/>
  <c r="S242" i="39"/>
  <c r="G242" i="39"/>
  <c r="D242" i="39"/>
  <c r="E242" i="39" s="1"/>
  <c r="T241" i="39"/>
  <c r="S241" i="39"/>
  <c r="G241" i="39"/>
  <c r="D241" i="39"/>
  <c r="E241" i="39" s="1"/>
  <c r="T240" i="39"/>
  <c r="S240" i="39"/>
  <c r="G240" i="39"/>
  <c r="D240" i="39"/>
  <c r="E240" i="39" s="1"/>
  <c r="T239" i="39"/>
  <c r="S239" i="39"/>
  <c r="G239" i="39"/>
  <c r="D239" i="39"/>
  <c r="E239" i="39" s="1"/>
  <c r="T238" i="39"/>
  <c r="S238" i="39"/>
  <c r="G238" i="39"/>
  <c r="D238" i="39"/>
  <c r="E238" i="39" s="1"/>
  <c r="T237" i="39"/>
  <c r="S237" i="39"/>
  <c r="G237" i="39"/>
  <c r="D237" i="39"/>
  <c r="E237" i="39" s="1"/>
  <c r="T236" i="39"/>
  <c r="S236" i="39"/>
  <c r="G236" i="39"/>
  <c r="D236" i="39"/>
  <c r="E236" i="39" s="1"/>
  <c r="T235" i="39"/>
  <c r="S235" i="39"/>
  <c r="G235" i="39"/>
  <c r="D235" i="39"/>
  <c r="E235" i="39" s="1"/>
  <c r="T234" i="39"/>
  <c r="S234" i="39"/>
  <c r="G234" i="39"/>
  <c r="D234" i="39"/>
  <c r="E234" i="39" s="1"/>
  <c r="T233" i="39"/>
  <c r="S233" i="39"/>
  <c r="G233" i="39"/>
  <c r="D233" i="39"/>
  <c r="E233" i="39" s="1"/>
  <c r="T232" i="39"/>
  <c r="S232" i="39"/>
  <c r="G232" i="39"/>
  <c r="D232" i="39"/>
  <c r="E232" i="39" s="1"/>
  <c r="T231" i="39"/>
  <c r="S231" i="39"/>
  <c r="G231" i="39"/>
  <c r="D231" i="39"/>
  <c r="E231" i="39" s="1"/>
  <c r="T230" i="39"/>
  <c r="S230" i="39"/>
  <c r="G230" i="39"/>
  <c r="D230" i="39"/>
  <c r="E230" i="39" s="1"/>
  <c r="T229" i="39"/>
  <c r="S229" i="39"/>
  <c r="G229" i="39"/>
  <c r="D229" i="39"/>
  <c r="E229" i="39" s="1"/>
  <c r="T228" i="39"/>
  <c r="S228" i="39"/>
  <c r="G228" i="39"/>
  <c r="D228" i="39"/>
  <c r="E228" i="39" s="1"/>
  <c r="T227" i="39"/>
  <c r="S227" i="39"/>
  <c r="G227" i="39"/>
  <c r="D227" i="39"/>
  <c r="E227" i="39" s="1"/>
  <c r="T226" i="39"/>
  <c r="S226" i="39"/>
  <c r="G226" i="39"/>
  <c r="D226" i="39"/>
  <c r="E226" i="39" s="1"/>
  <c r="T225" i="39"/>
  <c r="S225" i="39"/>
  <c r="G225" i="39"/>
  <c r="D225" i="39"/>
  <c r="E225" i="39" s="1"/>
  <c r="T224" i="39"/>
  <c r="S224" i="39"/>
  <c r="G224" i="39"/>
  <c r="D224" i="39"/>
  <c r="E224" i="39" s="1"/>
  <c r="T223" i="39"/>
  <c r="S223" i="39"/>
  <c r="G223" i="39"/>
  <c r="D223" i="39"/>
  <c r="E223" i="39" s="1"/>
  <c r="T222" i="39"/>
  <c r="S222" i="39"/>
  <c r="G222" i="39"/>
  <c r="D222" i="39"/>
  <c r="E222" i="39" s="1"/>
  <c r="T221" i="39"/>
  <c r="S221" i="39"/>
  <c r="G221" i="39"/>
  <c r="D221" i="39"/>
  <c r="E221" i="39" s="1"/>
  <c r="T220" i="39"/>
  <c r="S220" i="39"/>
  <c r="G220" i="39"/>
  <c r="D220" i="39"/>
  <c r="E220" i="39" s="1"/>
  <c r="T219" i="39"/>
  <c r="S219" i="39"/>
  <c r="G219" i="39"/>
  <c r="D219" i="39"/>
  <c r="E219" i="39" s="1"/>
  <c r="T218" i="39"/>
  <c r="S218" i="39"/>
  <c r="G218" i="39"/>
  <c r="D218" i="39"/>
  <c r="E218" i="39" s="1"/>
  <c r="T217" i="39"/>
  <c r="S217" i="39"/>
  <c r="G217" i="39"/>
  <c r="D217" i="39"/>
  <c r="E217" i="39" s="1"/>
  <c r="T216" i="39"/>
  <c r="S216" i="39"/>
  <c r="G216" i="39"/>
  <c r="D216" i="39"/>
  <c r="E216" i="39" s="1"/>
  <c r="T215" i="39"/>
  <c r="S215" i="39"/>
  <c r="G215" i="39"/>
  <c r="D215" i="39"/>
  <c r="E215" i="39" s="1"/>
  <c r="T214" i="39"/>
  <c r="S214" i="39"/>
  <c r="G214" i="39"/>
  <c r="D214" i="39"/>
  <c r="E214" i="39" s="1"/>
  <c r="T213" i="39"/>
  <c r="S213" i="39"/>
  <c r="G213" i="39"/>
  <c r="D213" i="39"/>
  <c r="E213" i="39" s="1"/>
  <c r="T212" i="39"/>
  <c r="S212" i="39"/>
  <c r="G212" i="39"/>
  <c r="D212" i="39"/>
  <c r="E212" i="39" s="1"/>
  <c r="T211" i="39"/>
  <c r="S211" i="39"/>
  <c r="G211" i="39"/>
  <c r="D211" i="39"/>
  <c r="E211" i="39" s="1"/>
  <c r="T210" i="39"/>
  <c r="S210" i="39"/>
  <c r="G210" i="39"/>
  <c r="D210" i="39"/>
  <c r="E210" i="39" s="1"/>
  <c r="T209" i="39"/>
  <c r="S209" i="39"/>
  <c r="G209" i="39"/>
  <c r="D209" i="39"/>
  <c r="E209" i="39" s="1"/>
  <c r="T208" i="39"/>
  <c r="S208" i="39"/>
  <c r="G208" i="39"/>
  <c r="D208" i="39"/>
  <c r="E208" i="39" s="1"/>
  <c r="T207" i="39"/>
  <c r="S207" i="39"/>
  <c r="G207" i="39"/>
  <c r="D207" i="39"/>
  <c r="E207" i="39" s="1"/>
  <c r="T206" i="39"/>
  <c r="S206" i="39"/>
  <c r="G206" i="39"/>
  <c r="D206" i="39"/>
  <c r="E206" i="39" s="1"/>
  <c r="T205" i="39"/>
  <c r="S205" i="39"/>
  <c r="G205" i="39"/>
  <c r="D205" i="39"/>
  <c r="E205" i="39" s="1"/>
  <c r="T204" i="39"/>
  <c r="S204" i="39"/>
  <c r="G204" i="39"/>
  <c r="D204" i="39"/>
  <c r="E204" i="39" s="1"/>
  <c r="T203" i="39"/>
  <c r="S203" i="39"/>
  <c r="G203" i="39"/>
  <c r="D203" i="39"/>
  <c r="E203" i="39" s="1"/>
  <c r="T202" i="39"/>
  <c r="S202" i="39"/>
  <c r="G202" i="39"/>
  <c r="D202" i="39"/>
  <c r="E202" i="39" s="1"/>
  <c r="T201" i="39"/>
  <c r="S201" i="39"/>
  <c r="G201" i="39"/>
  <c r="D201" i="39"/>
  <c r="E201" i="39" s="1"/>
  <c r="T200" i="39"/>
  <c r="S200" i="39"/>
  <c r="G200" i="39"/>
  <c r="D200" i="39"/>
  <c r="E200" i="39" s="1"/>
  <c r="T199" i="39"/>
  <c r="S199" i="39"/>
  <c r="G199" i="39"/>
  <c r="D199" i="39"/>
  <c r="E199" i="39" s="1"/>
  <c r="T198" i="39"/>
  <c r="S198" i="39"/>
  <c r="G198" i="39"/>
  <c r="D198" i="39"/>
  <c r="E198" i="39" s="1"/>
  <c r="T197" i="39"/>
  <c r="S197" i="39"/>
  <c r="G197" i="39"/>
  <c r="D197" i="39"/>
  <c r="E197" i="39" s="1"/>
  <c r="T196" i="39"/>
  <c r="S196" i="39"/>
  <c r="G196" i="39"/>
  <c r="D196" i="39"/>
  <c r="E196" i="39" s="1"/>
  <c r="T195" i="39"/>
  <c r="S195" i="39"/>
  <c r="G195" i="39"/>
  <c r="D195" i="39"/>
  <c r="E195" i="39" s="1"/>
  <c r="T194" i="39"/>
  <c r="S194" i="39"/>
  <c r="G194" i="39"/>
  <c r="D194" i="39"/>
  <c r="E194" i="39" s="1"/>
  <c r="T193" i="39"/>
  <c r="S193" i="39"/>
  <c r="G193" i="39"/>
  <c r="D193" i="39"/>
  <c r="E193" i="39" s="1"/>
  <c r="T192" i="39"/>
  <c r="S192" i="39"/>
  <c r="G192" i="39"/>
  <c r="D192" i="39"/>
  <c r="E192" i="39" s="1"/>
  <c r="T191" i="39"/>
  <c r="S191" i="39"/>
  <c r="G191" i="39"/>
  <c r="D191" i="39"/>
  <c r="E191" i="39" s="1"/>
  <c r="T190" i="39"/>
  <c r="S190" i="39"/>
  <c r="G190" i="39"/>
  <c r="D190" i="39"/>
  <c r="E190" i="39" s="1"/>
  <c r="T189" i="39"/>
  <c r="S189" i="39"/>
  <c r="G189" i="39"/>
  <c r="D189" i="39"/>
  <c r="E189" i="39" s="1"/>
  <c r="T188" i="39"/>
  <c r="S188" i="39"/>
  <c r="G188" i="39"/>
  <c r="D188" i="39"/>
  <c r="E188" i="39" s="1"/>
  <c r="T187" i="39"/>
  <c r="S187" i="39"/>
  <c r="G187" i="39"/>
  <c r="D187" i="39"/>
  <c r="E187" i="39" s="1"/>
  <c r="T186" i="39"/>
  <c r="S186" i="39"/>
  <c r="G186" i="39"/>
  <c r="D186" i="39"/>
  <c r="E186" i="39" s="1"/>
  <c r="T185" i="39"/>
  <c r="S185" i="39"/>
  <c r="G185" i="39"/>
  <c r="D185" i="39"/>
  <c r="E185" i="39" s="1"/>
  <c r="T184" i="39"/>
  <c r="S184" i="39"/>
  <c r="G184" i="39"/>
  <c r="D184" i="39"/>
  <c r="E184" i="39" s="1"/>
  <c r="T183" i="39"/>
  <c r="S183" i="39"/>
  <c r="G183" i="39"/>
  <c r="D183" i="39"/>
  <c r="E183" i="39" s="1"/>
  <c r="T182" i="39"/>
  <c r="S182" i="39"/>
  <c r="G182" i="39"/>
  <c r="D182" i="39"/>
  <c r="E182" i="39" s="1"/>
  <c r="T181" i="39"/>
  <c r="S181" i="39"/>
  <c r="G181" i="39"/>
  <c r="D181" i="39"/>
  <c r="E181" i="39" s="1"/>
  <c r="T180" i="39"/>
  <c r="S180" i="39"/>
  <c r="G180" i="39"/>
  <c r="D180" i="39"/>
  <c r="E180" i="39" s="1"/>
  <c r="T179" i="39"/>
  <c r="S179" i="39"/>
  <c r="G179" i="39"/>
  <c r="D179" i="39"/>
  <c r="E179" i="39" s="1"/>
  <c r="T178" i="39"/>
  <c r="S178" i="39"/>
  <c r="G178" i="39"/>
  <c r="D178" i="39"/>
  <c r="E178" i="39" s="1"/>
  <c r="T177" i="39"/>
  <c r="S177" i="39"/>
  <c r="G177" i="39"/>
  <c r="D177" i="39"/>
  <c r="E177" i="39" s="1"/>
  <c r="T176" i="39"/>
  <c r="S176" i="39"/>
  <c r="G176" i="39"/>
  <c r="D176" i="39"/>
  <c r="E176" i="39" s="1"/>
  <c r="T175" i="39"/>
  <c r="S175" i="39"/>
  <c r="G175" i="39"/>
  <c r="D175" i="39"/>
  <c r="E175" i="39" s="1"/>
  <c r="T174" i="39"/>
  <c r="S174" i="39"/>
  <c r="G174" i="39"/>
  <c r="D174" i="39"/>
  <c r="E174" i="39" s="1"/>
  <c r="T173" i="39"/>
  <c r="S173" i="39"/>
  <c r="G173" i="39"/>
  <c r="D173" i="39"/>
  <c r="E173" i="39" s="1"/>
  <c r="T172" i="39"/>
  <c r="S172" i="39"/>
  <c r="G172" i="39"/>
  <c r="D172" i="39"/>
  <c r="E172" i="39" s="1"/>
  <c r="T171" i="39"/>
  <c r="S171" i="39"/>
  <c r="G171" i="39"/>
  <c r="D171" i="39"/>
  <c r="E171" i="39" s="1"/>
  <c r="T170" i="39"/>
  <c r="S170" i="39"/>
  <c r="G170" i="39"/>
  <c r="D170" i="39"/>
  <c r="E170" i="39" s="1"/>
  <c r="T169" i="39"/>
  <c r="S169" i="39"/>
  <c r="G169" i="39"/>
  <c r="D169" i="39"/>
  <c r="E169" i="39" s="1"/>
  <c r="T168" i="39"/>
  <c r="S168" i="39"/>
  <c r="G168" i="39"/>
  <c r="D168" i="39"/>
  <c r="E168" i="39" s="1"/>
  <c r="T167" i="39"/>
  <c r="S167" i="39"/>
  <c r="G167" i="39"/>
  <c r="D167" i="39"/>
  <c r="E167" i="39" s="1"/>
  <c r="T166" i="39"/>
  <c r="S166" i="39"/>
  <c r="G166" i="39"/>
  <c r="D166" i="39"/>
  <c r="E166" i="39" s="1"/>
  <c r="T165" i="39"/>
  <c r="S165" i="39"/>
  <c r="G165" i="39"/>
  <c r="D165" i="39"/>
  <c r="E165" i="39" s="1"/>
  <c r="T164" i="39"/>
  <c r="S164" i="39"/>
  <c r="G164" i="39"/>
  <c r="D164" i="39"/>
  <c r="E164" i="39" s="1"/>
  <c r="T163" i="39"/>
  <c r="S163" i="39"/>
  <c r="G163" i="39"/>
  <c r="D163" i="39"/>
  <c r="E163" i="39" s="1"/>
  <c r="T162" i="39"/>
  <c r="S162" i="39"/>
  <c r="G162" i="39"/>
  <c r="D162" i="39"/>
  <c r="E162" i="39" s="1"/>
  <c r="T161" i="39"/>
  <c r="S161" i="39"/>
  <c r="G161" i="39"/>
  <c r="D161" i="39"/>
  <c r="E161" i="39" s="1"/>
  <c r="T160" i="39"/>
  <c r="S160" i="39"/>
  <c r="G160" i="39"/>
  <c r="D160" i="39"/>
  <c r="E160" i="39" s="1"/>
  <c r="T159" i="39"/>
  <c r="S159" i="39"/>
  <c r="G159" i="39"/>
  <c r="D159" i="39"/>
  <c r="E159" i="39" s="1"/>
  <c r="T158" i="39"/>
  <c r="S158" i="39"/>
  <c r="G158" i="39"/>
  <c r="D158" i="39"/>
  <c r="E158" i="39" s="1"/>
  <c r="T157" i="39"/>
  <c r="S157" i="39"/>
  <c r="G157" i="39"/>
  <c r="D157" i="39"/>
  <c r="E157" i="39" s="1"/>
  <c r="T156" i="39"/>
  <c r="S156" i="39"/>
  <c r="G156" i="39"/>
  <c r="D156" i="39"/>
  <c r="E156" i="39" s="1"/>
  <c r="T155" i="39"/>
  <c r="S155" i="39"/>
  <c r="G155" i="39"/>
  <c r="D155" i="39"/>
  <c r="E155" i="39" s="1"/>
  <c r="T154" i="39"/>
  <c r="S154" i="39"/>
  <c r="G154" i="39"/>
  <c r="D154" i="39"/>
  <c r="E154" i="39" s="1"/>
  <c r="T153" i="39"/>
  <c r="S153" i="39"/>
  <c r="G153" i="39"/>
  <c r="D153" i="39"/>
  <c r="E153" i="39" s="1"/>
  <c r="T152" i="39"/>
  <c r="S152" i="39"/>
  <c r="G152" i="39"/>
  <c r="D152" i="39"/>
  <c r="E152" i="39" s="1"/>
  <c r="T151" i="39"/>
  <c r="S151" i="39"/>
  <c r="G151" i="39"/>
  <c r="D151" i="39"/>
  <c r="E151" i="39" s="1"/>
  <c r="T150" i="39"/>
  <c r="S150" i="39"/>
  <c r="G150" i="39"/>
  <c r="D150" i="39"/>
  <c r="E150" i="39" s="1"/>
  <c r="T149" i="39"/>
  <c r="S149" i="39"/>
  <c r="G149" i="39"/>
  <c r="D149" i="39"/>
  <c r="E149" i="39" s="1"/>
  <c r="T148" i="39"/>
  <c r="S148" i="39"/>
  <c r="G148" i="39"/>
  <c r="D148" i="39"/>
  <c r="E148" i="39" s="1"/>
  <c r="T147" i="39"/>
  <c r="S147" i="39"/>
  <c r="G147" i="39"/>
  <c r="D147" i="39"/>
  <c r="E147" i="39" s="1"/>
  <c r="T146" i="39"/>
  <c r="S146" i="39"/>
  <c r="G146" i="39"/>
  <c r="D146" i="39"/>
  <c r="E146" i="39" s="1"/>
  <c r="T145" i="39"/>
  <c r="S145" i="39"/>
  <c r="G145" i="39"/>
  <c r="D145" i="39"/>
  <c r="E145" i="39" s="1"/>
  <c r="T144" i="39"/>
  <c r="S144" i="39"/>
  <c r="G144" i="39"/>
  <c r="D144" i="39"/>
  <c r="E144" i="39" s="1"/>
  <c r="T143" i="39"/>
  <c r="S143" i="39"/>
  <c r="G143" i="39"/>
  <c r="D143" i="39"/>
  <c r="E143" i="39" s="1"/>
  <c r="T142" i="39"/>
  <c r="S142" i="39"/>
  <c r="G142" i="39"/>
  <c r="D142" i="39"/>
  <c r="E142" i="39" s="1"/>
  <c r="T141" i="39"/>
  <c r="S141" i="39"/>
  <c r="G141" i="39"/>
  <c r="D141" i="39"/>
  <c r="E141" i="39" s="1"/>
  <c r="T140" i="39"/>
  <c r="S140" i="39"/>
  <c r="G140" i="39"/>
  <c r="D140" i="39"/>
  <c r="E140" i="39" s="1"/>
  <c r="T139" i="39"/>
  <c r="S139" i="39"/>
  <c r="G139" i="39"/>
  <c r="D139" i="39"/>
  <c r="E139" i="39" s="1"/>
  <c r="T138" i="39"/>
  <c r="S138" i="39"/>
  <c r="G138" i="39"/>
  <c r="D138" i="39"/>
  <c r="E138" i="39" s="1"/>
  <c r="T137" i="39"/>
  <c r="S137" i="39"/>
  <c r="G137" i="39"/>
  <c r="D137" i="39"/>
  <c r="E137" i="39" s="1"/>
  <c r="T136" i="39"/>
  <c r="S136" i="39"/>
  <c r="G136" i="39"/>
  <c r="D136" i="39"/>
  <c r="E136" i="39" s="1"/>
  <c r="T135" i="39"/>
  <c r="S135" i="39"/>
  <c r="G135" i="39"/>
  <c r="D135" i="39"/>
  <c r="E135" i="39" s="1"/>
  <c r="T134" i="39"/>
  <c r="S134" i="39"/>
  <c r="G134" i="39"/>
  <c r="D134" i="39"/>
  <c r="E134" i="39" s="1"/>
  <c r="T133" i="39"/>
  <c r="S133" i="39"/>
  <c r="G133" i="39"/>
  <c r="D133" i="39"/>
  <c r="E133" i="39" s="1"/>
  <c r="T132" i="39"/>
  <c r="S132" i="39"/>
  <c r="G132" i="39"/>
  <c r="D132" i="39"/>
  <c r="E132" i="39" s="1"/>
  <c r="T131" i="39"/>
  <c r="S131" i="39"/>
  <c r="G131" i="39"/>
  <c r="D131" i="39"/>
  <c r="E131" i="39" s="1"/>
  <c r="T130" i="39"/>
  <c r="S130" i="39"/>
  <c r="G130" i="39"/>
  <c r="D130" i="39"/>
  <c r="E130" i="39" s="1"/>
  <c r="T129" i="39"/>
  <c r="S129" i="39"/>
  <c r="G129" i="39"/>
  <c r="D129" i="39"/>
  <c r="E129" i="39" s="1"/>
  <c r="T128" i="39"/>
  <c r="S128" i="39"/>
  <c r="G128" i="39"/>
  <c r="D128" i="39"/>
  <c r="E128" i="39" s="1"/>
  <c r="T127" i="39"/>
  <c r="S127" i="39"/>
  <c r="G127" i="39"/>
  <c r="D127" i="39"/>
  <c r="E127" i="39" s="1"/>
  <c r="T126" i="39"/>
  <c r="S126" i="39"/>
  <c r="G126" i="39"/>
  <c r="D126" i="39"/>
  <c r="E126" i="39" s="1"/>
  <c r="T125" i="39"/>
  <c r="S125" i="39"/>
  <c r="G125" i="39"/>
  <c r="D125" i="39"/>
  <c r="E125" i="39" s="1"/>
  <c r="T124" i="39"/>
  <c r="S124" i="39"/>
  <c r="G124" i="39"/>
  <c r="D124" i="39"/>
  <c r="E124" i="39" s="1"/>
  <c r="T123" i="39"/>
  <c r="S123" i="39"/>
  <c r="G123" i="39"/>
  <c r="D123" i="39"/>
  <c r="E123" i="39" s="1"/>
  <c r="T122" i="39"/>
  <c r="S122" i="39"/>
  <c r="G122" i="39"/>
  <c r="D122" i="39"/>
  <c r="E122" i="39" s="1"/>
  <c r="T121" i="39"/>
  <c r="S121" i="39"/>
  <c r="G121" i="39"/>
  <c r="D121" i="39"/>
  <c r="E121" i="39" s="1"/>
  <c r="T120" i="39"/>
  <c r="S120" i="39"/>
  <c r="G120" i="39"/>
  <c r="D120" i="39"/>
  <c r="E120" i="39" s="1"/>
  <c r="T119" i="39"/>
  <c r="S119" i="39"/>
  <c r="G119" i="39"/>
  <c r="D119" i="39"/>
  <c r="E119" i="39" s="1"/>
  <c r="T118" i="39"/>
  <c r="S118" i="39"/>
  <c r="G118" i="39"/>
  <c r="D118" i="39"/>
  <c r="E118" i="39" s="1"/>
  <c r="T117" i="39"/>
  <c r="S117" i="39"/>
  <c r="G117" i="39"/>
  <c r="D117" i="39"/>
  <c r="E117" i="39" s="1"/>
  <c r="T116" i="39"/>
  <c r="S116" i="39"/>
  <c r="G116" i="39"/>
  <c r="D116" i="39"/>
  <c r="E116" i="39" s="1"/>
  <c r="T115" i="39"/>
  <c r="S115" i="39"/>
  <c r="G115" i="39"/>
  <c r="D115" i="39"/>
  <c r="E115" i="39" s="1"/>
  <c r="T114" i="39"/>
  <c r="S114" i="39"/>
  <c r="G114" i="39"/>
  <c r="D114" i="39"/>
  <c r="E114" i="39" s="1"/>
  <c r="T113" i="39"/>
  <c r="S113" i="39"/>
  <c r="G113" i="39"/>
  <c r="D113" i="39"/>
  <c r="E113" i="39" s="1"/>
  <c r="T112" i="39"/>
  <c r="S112" i="39"/>
  <c r="G112" i="39"/>
  <c r="D112" i="39"/>
  <c r="E112" i="39" s="1"/>
  <c r="T111" i="39"/>
  <c r="S111" i="39"/>
  <c r="G111" i="39"/>
  <c r="D111" i="39"/>
  <c r="E111" i="39" s="1"/>
  <c r="T110" i="39"/>
  <c r="S110" i="39"/>
  <c r="G110" i="39"/>
  <c r="D110" i="39"/>
  <c r="E110" i="39" s="1"/>
  <c r="T109" i="39"/>
  <c r="S109" i="39"/>
  <c r="G109" i="39"/>
  <c r="D109" i="39"/>
  <c r="E109" i="39" s="1"/>
  <c r="T108" i="39"/>
  <c r="S108" i="39"/>
  <c r="G108" i="39"/>
  <c r="D108" i="39"/>
  <c r="E108" i="39" s="1"/>
  <c r="T107" i="39"/>
  <c r="S107" i="39"/>
  <c r="G107" i="39"/>
  <c r="D107" i="39"/>
  <c r="E107" i="39" s="1"/>
  <c r="T106" i="39"/>
  <c r="S106" i="39"/>
  <c r="G106" i="39"/>
  <c r="D106" i="39"/>
  <c r="E106" i="39" s="1"/>
  <c r="T105" i="39"/>
  <c r="S105" i="39"/>
  <c r="G105" i="39"/>
  <c r="D105" i="39"/>
  <c r="E105" i="39" s="1"/>
  <c r="T104" i="39"/>
  <c r="S104" i="39"/>
  <c r="G104" i="39"/>
  <c r="D104" i="39"/>
  <c r="E104" i="39" s="1"/>
  <c r="T103" i="39"/>
  <c r="S103" i="39"/>
  <c r="G103" i="39"/>
  <c r="D103" i="39"/>
  <c r="E103" i="39" s="1"/>
  <c r="T102" i="39"/>
  <c r="S102" i="39"/>
  <c r="G102" i="39"/>
  <c r="D102" i="39"/>
  <c r="E102" i="39" s="1"/>
  <c r="T101" i="39"/>
  <c r="S101" i="39"/>
  <c r="G101" i="39"/>
  <c r="D101" i="39"/>
  <c r="E101" i="39" s="1"/>
  <c r="T100" i="39"/>
  <c r="S100" i="39"/>
  <c r="G100" i="39"/>
  <c r="D100" i="39"/>
  <c r="E100" i="39" s="1"/>
  <c r="T99" i="39"/>
  <c r="S99" i="39"/>
  <c r="G99" i="39"/>
  <c r="D99" i="39"/>
  <c r="E99" i="39" s="1"/>
  <c r="T98" i="39"/>
  <c r="S98" i="39"/>
  <c r="G98" i="39"/>
  <c r="D98" i="39"/>
  <c r="E98" i="39" s="1"/>
  <c r="T97" i="39"/>
  <c r="S97" i="39"/>
  <c r="G97" i="39"/>
  <c r="D97" i="39"/>
  <c r="E97" i="39" s="1"/>
  <c r="T96" i="39"/>
  <c r="S96" i="39"/>
  <c r="G96" i="39"/>
  <c r="D96" i="39"/>
  <c r="E96" i="39" s="1"/>
  <c r="T95" i="39"/>
  <c r="S95" i="39"/>
  <c r="G95" i="39"/>
  <c r="D95" i="39"/>
  <c r="E95" i="39" s="1"/>
  <c r="T94" i="39"/>
  <c r="S94" i="39"/>
  <c r="G94" i="39"/>
  <c r="D94" i="39"/>
  <c r="E94" i="39" s="1"/>
  <c r="T93" i="39"/>
  <c r="S93" i="39"/>
  <c r="G93" i="39"/>
  <c r="D93" i="39"/>
  <c r="E93" i="39" s="1"/>
  <c r="T92" i="39"/>
  <c r="S92" i="39"/>
  <c r="G92" i="39"/>
  <c r="D92" i="39"/>
  <c r="E92" i="39" s="1"/>
  <c r="T91" i="39"/>
  <c r="S91" i="39"/>
  <c r="G91" i="39"/>
  <c r="D91" i="39"/>
  <c r="E91" i="39" s="1"/>
  <c r="T90" i="39"/>
  <c r="S90" i="39"/>
  <c r="G90" i="39"/>
  <c r="D90" i="39"/>
  <c r="E90" i="39" s="1"/>
  <c r="T89" i="39"/>
  <c r="S89" i="39"/>
  <c r="G89" i="39"/>
  <c r="D89" i="39"/>
  <c r="E89" i="39" s="1"/>
  <c r="T88" i="39"/>
  <c r="S88" i="39"/>
  <c r="G88" i="39"/>
  <c r="D88" i="39"/>
  <c r="E88" i="39" s="1"/>
  <c r="T87" i="39"/>
  <c r="S87" i="39"/>
  <c r="G87" i="39"/>
  <c r="D87" i="39"/>
  <c r="E87" i="39" s="1"/>
  <c r="T86" i="39"/>
  <c r="S86" i="39"/>
  <c r="G86" i="39"/>
  <c r="D86" i="39"/>
  <c r="E86" i="39" s="1"/>
  <c r="T85" i="39"/>
  <c r="S85" i="39"/>
  <c r="G85" i="39"/>
  <c r="D85" i="39"/>
  <c r="E85" i="39" s="1"/>
  <c r="T84" i="39"/>
  <c r="S84" i="39"/>
  <c r="G84" i="39"/>
  <c r="D84" i="39"/>
  <c r="E84" i="39" s="1"/>
  <c r="T83" i="39"/>
  <c r="S83" i="39"/>
  <c r="G83" i="39"/>
  <c r="D83" i="39"/>
  <c r="E83" i="39" s="1"/>
  <c r="T82" i="39"/>
  <c r="S82" i="39"/>
  <c r="G82" i="39"/>
  <c r="D82" i="39"/>
  <c r="E82" i="39" s="1"/>
  <c r="T81" i="39"/>
  <c r="S81" i="39"/>
  <c r="G81" i="39"/>
  <c r="D81" i="39"/>
  <c r="E81" i="39" s="1"/>
  <c r="T80" i="39"/>
  <c r="S80" i="39"/>
  <c r="G80" i="39"/>
  <c r="D80" i="39"/>
  <c r="E80" i="39" s="1"/>
  <c r="T79" i="39"/>
  <c r="S79" i="39"/>
  <c r="G79" i="39"/>
  <c r="D79" i="39"/>
  <c r="E79" i="39" s="1"/>
  <c r="T78" i="39"/>
  <c r="S78" i="39"/>
  <c r="G78" i="39"/>
  <c r="D78" i="39"/>
  <c r="E78" i="39" s="1"/>
  <c r="T77" i="39"/>
  <c r="S77" i="39"/>
  <c r="G77" i="39"/>
  <c r="D77" i="39"/>
  <c r="E77" i="39" s="1"/>
  <c r="T76" i="39"/>
  <c r="S76" i="39"/>
  <c r="G76" i="39"/>
  <c r="D76" i="39"/>
  <c r="E76" i="39" s="1"/>
  <c r="T75" i="39"/>
  <c r="S75" i="39"/>
  <c r="G75" i="39"/>
  <c r="D75" i="39"/>
  <c r="E75" i="39" s="1"/>
  <c r="T74" i="39"/>
  <c r="S74" i="39"/>
  <c r="G74" i="39"/>
  <c r="D74" i="39"/>
  <c r="E74" i="39" s="1"/>
  <c r="T73" i="39"/>
  <c r="S73" i="39"/>
  <c r="G73" i="39"/>
  <c r="D73" i="39"/>
  <c r="E73" i="39" s="1"/>
  <c r="T72" i="39"/>
  <c r="S72" i="39"/>
  <c r="G72" i="39"/>
  <c r="D72" i="39"/>
  <c r="E72" i="39" s="1"/>
  <c r="T71" i="39"/>
  <c r="S71" i="39"/>
  <c r="G71" i="39"/>
  <c r="D71" i="39"/>
  <c r="E71" i="39" s="1"/>
  <c r="T70" i="39"/>
  <c r="S70" i="39"/>
  <c r="G70" i="39"/>
  <c r="D70" i="39"/>
  <c r="E70" i="39" s="1"/>
  <c r="T69" i="39"/>
  <c r="S69" i="39"/>
  <c r="G69" i="39"/>
  <c r="D69" i="39"/>
  <c r="E69" i="39" s="1"/>
  <c r="T68" i="39"/>
  <c r="S68" i="39"/>
  <c r="G68" i="39"/>
  <c r="D68" i="39"/>
  <c r="E68" i="39" s="1"/>
  <c r="T67" i="39"/>
  <c r="S67" i="39"/>
  <c r="G67" i="39"/>
  <c r="D67" i="39"/>
  <c r="E67" i="39" s="1"/>
  <c r="T66" i="39"/>
  <c r="S66" i="39"/>
  <c r="G66" i="39"/>
  <c r="D66" i="39"/>
  <c r="E66" i="39" s="1"/>
  <c r="T65" i="39"/>
  <c r="S65" i="39"/>
  <c r="G65" i="39"/>
  <c r="D65" i="39"/>
  <c r="E65" i="39" s="1"/>
  <c r="T64" i="39"/>
  <c r="S64" i="39"/>
  <c r="G64" i="39"/>
  <c r="D64" i="39"/>
  <c r="E64" i="39" s="1"/>
  <c r="T63" i="39"/>
  <c r="S63" i="39"/>
  <c r="G63" i="39"/>
  <c r="D63" i="39"/>
  <c r="E63" i="39" s="1"/>
  <c r="T62" i="39"/>
  <c r="S62" i="39"/>
  <c r="G62" i="39"/>
  <c r="D62" i="39"/>
  <c r="E62" i="39" s="1"/>
  <c r="T61" i="39"/>
  <c r="S61" i="39"/>
  <c r="G61" i="39"/>
  <c r="D61" i="39"/>
  <c r="E61" i="39" s="1"/>
  <c r="T60" i="39"/>
  <c r="S60" i="39"/>
  <c r="G60" i="39"/>
  <c r="D60" i="39"/>
  <c r="E60" i="39" s="1"/>
  <c r="T59" i="39"/>
  <c r="S59" i="39"/>
  <c r="G59" i="39"/>
  <c r="D59" i="39"/>
  <c r="E59" i="39" s="1"/>
  <c r="T58" i="39"/>
  <c r="S58" i="39"/>
  <c r="G58" i="39"/>
  <c r="D58" i="39"/>
  <c r="E58" i="39" s="1"/>
  <c r="T57" i="39"/>
  <c r="S57" i="39"/>
  <c r="G57" i="39"/>
  <c r="D57" i="39"/>
  <c r="E57" i="39" s="1"/>
  <c r="T56" i="39"/>
  <c r="S56" i="39"/>
  <c r="G56" i="39"/>
  <c r="D56" i="39"/>
  <c r="E56" i="39" s="1"/>
  <c r="T55" i="39"/>
  <c r="S55" i="39"/>
  <c r="G55" i="39"/>
  <c r="D55" i="39"/>
  <c r="E55" i="39" s="1"/>
  <c r="T54" i="39"/>
  <c r="S54" i="39"/>
  <c r="G54" i="39"/>
  <c r="D54" i="39"/>
  <c r="E54" i="39" s="1"/>
  <c r="T53" i="39"/>
  <c r="S53" i="39"/>
  <c r="G53" i="39"/>
  <c r="D53" i="39"/>
  <c r="E53" i="39" s="1"/>
  <c r="T52" i="39"/>
  <c r="S52" i="39"/>
  <c r="G52" i="39"/>
  <c r="D52" i="39"/>
  <c r="E52" i="39" s="1"/>
  <c r="T51" i="39"/>
  <c r="S51" i="39"/>
  <c r="G51" i="39"/>
  <c r="D51" i="39"/>
  <c r="E51" i="39" s="1"/>
  <c r="T50" i="39"/>
  <c r="S50" i="39"/>
  <c r="G50" i="39"/>
  <c r="D50" i="39"/>
  <c r="E50" i="39" s="1"/>
  <c r="T49" i="39"/>
  <c r="S49" i="39"/>
  <c r="G49" i="39"/>
  <c r="D49" i="39"/>
  <c r="E49" i="39" s="1"/>
  <c r="T48" i="39"/>
  <c r="S48" i="39"/>
  <c r="G48" i="39"/>
  <c r="D48" i="39"/>
  <c r="E48" i="39" s="1"/>
  <c r="T47" i="39"/>
  <c r="S47" i="39"/>
  <c r="G47" i="39"/>
  <c r="D47" i="39"/>
  <c r="E47" i="39" s="1"/>
  <c r="T46" i="39"/>
  <c r="S46" i="39"/>
  <c r="G46" i="39"/>
  <c r="D46" i="39"/>
  <c r="E46" i="39" s="1"/>
  <c r="T45" i="39"/>
  <c r="S45" i="39"/>
  <c r="G45" i="39"/>
  <c r="D45" i="39"/>
  <c r="E45" i="39" s="1"/>
  <c r="T44" i="39"/>
  <c r="S44" i="39"/>
  <c r="G44" i="39"/>
  <c r="D44" i="39"/>
  <c r="E44" i="39" s="1"/>
  <c r="T43" i="39"/>
  <c r="S43" i="39"/>
  <c r="G43" i="39"/>
  <c r="D43" i="39"/>
  <c r="E43" i="39" s="1"/>
  <c r="T42" i="39"/>
  <c r="S42" i="39"/>
  <c r="G42" i="39"/>
  <c r="D42" i="39"/>
  <c r="E42" i="39" s="1"/>
  <c r="T41" i="39"/>
  <c r="S41" i="39"/>
  <c r="G41" i="39"/>
  <c r="D41" i="39"/>
  <c r="E41" i="39" s="1"/>
  <c r="T40" i="39"/>
  <c r="S40" i="39"/>
  <c r="G40" i="39"/>
  <c r="D40" i="39"/>
  <c r="E40" i="39" s="1"/>
  <c r="T39" i="39"/>
  <c r="S39" i="39"/>
  <c r="G39" i="39"/>
  <c r="D39" i="39"/>
  <c r="E39" i="39" s="1"/>
  <c r="T38" i="39"/>
  <c r="S38" i="39"/>
  <c r="G38" i="39"/>
  <c r="D38" i="39"/>
  <c r="E38" i="39" s="1"/>
  <c r="T37" i="39"/>
  <c r="S37" i="39"/>
  <c r="G37" i="39"/>
  <c r="D37" i="39"/>
  <c r="E37" i="39" s="1"/>
  <c r="T36" i="39"/>
  <c r="S36" i="39"/>
  <c r="G36" i="39"/>
  <c r="D36" i="39"/>
  <c r="E36" i="39" s="1"/>
  <c r="T35" i="39"/>
  <c r="S35" i="39"/>
  <c r="G35" i="39"/>
  <c r="D35" i="39"/>
  <c r="E35" i="39" s="1"/>
  <c r="T34" i="39"/>
  <c r="S34" i="39"/>
  <c r="G34" i="39"/>
  <c r="D34" i="39"/>
  <c r="E34" i="39" s="1"/>
  <c r="T33" i="39"/>
  <c r="S33" i="39"/>
  <c r="G33" i="39"/>
  <c r="D33" i="39"/>
  <c r="E33" i="39" s="1"/>
  <c r="T32" i="39"/>
  <c r="S32" i="39"/>
  <c r="G32" i="39"/>
  <c r="D32" i="39"/>
  <c r="E32" i="39" s="1"/>
  <c r="T31" i="39"/>
  <c r="S31" i="39"/>
  <c r="G31" i="39"/>
  <c r="D31" i="39"/>
  <c r="E31" i="39" s="1"/>
  <c r="T30" i="39"/>
  <c r="S30" i="39"/>
  <c r="G30" i="39"/>
  <c r="D30" i="39"/>
  <c r="E30" i="39" s="1"/>
  <c r="T29" i="39"/>
  <c r="S29" i="39"/>
  <c r="G29" i="39"/>
  <c r="D29" i="39"/>
  <c r="E29" i="39" s="1"/>
  <c r="T28" i="39"/>
  <c r="S28" i="39"/>
  <c r="G28" i="39"/>
  <c r="D28" i="39"/>
  <c r="E28" i="39" s="1"/>
  <c r="T27" i="39"/>
  <c r="S27" i="39"/>
  <c r="G27" i="39"/>
  <c r="D27" i="39"/>
  <c r="E27" i="39" s="1"/>
  <c r="T26" i="39"/>
  <c r="S26" i="39"/>
  <c r="G26" i="39"/>
  <c r="D26" i="39"/>
  <c r="E26" i="39" s="1"/>
  <c r="T25" i="39"/>
  <c r="S25" i="39"/>
  <c r="G25" i="39"/>
  <c r="D25" i="39"/>
  <c r="E25" i="39" s="1"/>
  <c r="T24" i="39"/>
  <c r="S24" i="39"/>
  <c r="G24" i="39"/>
  <c r="D24" i="39"/>
  <c r="E24" i="39" s="1"/>
  <c r="T23" i="39"/>
  <c r="S23" i="39"/>
  <c r="G23" i="39"/>
  <c r="D23" i="39"/>
  <c r="E23" i="39" s="1"/>
  <c r="T22" i="39"/>
  <c r="S22" i="39"/>
  <c r="G22" i="39"/>
  <c r="D22" i="39"/>
  <c r="E22" i="39" s="1"/>
  <c r="T21" i="39"/>
  <c r="S21" i="39"/>
  <c r="G21" i="39"/>
  <c r="D21" i="39"/>
  <c r="E21" i="39" s="1"/>
  <c r="T20" i="39"/>
  <c r="S20" i="39"/>
  <c r="G20" i="39"/>
  <c r="D20" i="39"/>
  <c r="E20" i="39" s="1"/>
  <c r="T19" i="39"/>
  <c r="S19" i="39"/>
  <c r="G19" i="39"/>
  <c r="D19" i="39"/>
  <c r="E19" i="39" s="1"/>
  <c r="T18" i="39"/>
  <c r="S18" i="39"/>
  <c r="G18" i="39"/>
  <c r="D18" i="39"/>
  <c r="E18" i="39" s="1"/>
  <c r="T17" i="39"/>
  <c r="S17" i="39"/>
  <c r="G17" i="39"/>
  <c r="D17" i="39"/>
  <c r="E17" i="39" s="1"/>
  <c r="T16" i="39"/>
  <c r="S16" i="39"/>
  <c r="G16" i="39"/>
  <c r="D16" i="39"/>
  <c r="E16" i="39" s="1"/>
  <c r="T15" i="39"/>
  <c r="S15" i="39"/>
  <c r="G15" i="39"/>
  <c r="D15" i="39"/>
  <c r="E15" i="39" s="1"/>
  <c r="T14" i="39"/>
  <c r="S14" i="39"/>
  <c r="G14" i="39"/>
  <c r="D14" i="39"/>
  <c r="E14" i="39" s="1"/>
  <c r="T13" i="39"/>
  <c r="S13" i="39"/>
  <c r="G13" i="39"/>
  <c r="D13" i="39"/>
  <c r="E13" i="39" s="1"/>
  <c r="S12" i="39"/>
  <c r="D12" i="39"/>
  <c r="S11" i="39"/>
  <c r="D11" i="39"/>
  <c r="S10" i="39"/>
  <c r="D10" i="39"/>
  <c r="S9" i="39"/>
  <c r="D9" i="39"/>
  <c r="D8" i="39"/>
  <c r="S7" i="39"/>
  <c r="D7" i="39"/>
  <c r="R6" i="39"/>
  <c r="Q6" i="39"/>
  <c r="P6" i="39"/>
  <c r="O6" i="39"/>
  <c r="N6" i="39"/>
  <c r="M6" i="39"/>
  <c r="L6" i="39"/>
  <c r="K6" i="39"/>
  <c r="J6" i="39"/>
  <c r="I6" i="39"/>
  <c r="H6" i="39"/>
  <c r="F6" i="39"/>
  <c r="C6" i="39"/>
  <c r="U6" i="40" l="1"/>
  <c r="I2" i="40" s="1"/>
  <c r="U6" i="39"/>
  <c r="I2" i="39" s="1"/>
  <c r="E11" i="39"/>
  <c r="G11" i="39" s="1"/>
  <c r="T11" i="39" s="1"/>
  <c r="E7" i="40"/>
  <c r="G7" i="40" s="1"/>
  <c r="S6" i="40"/>
  <c r="G12" i="39"/>
  <c r="E12" i="39"/>
  <c r="E8" i="39"/>
  <c r="G8" i="39" s="1"/>
  <c r="E7" i="39"/>
  <c r="G7" i="39" s="1"/>
  <c r="E9" i="39"/>
  <c r="G9" i="39" s="1"/>
  <c r="E10" i="39"/>
  <c r="G10" i="39" s="1"/>
  <c r="E10" i="40"/>
  <c r="G10" i="40" s="1"/>
  <c r="E11" i="40"/>
  <c r="G11" i="40" s="1"/>
  <c r="T11" i="40" s="1"/>
  <c r="E12" i="40"/>
  <c r="G12" i="40" s="1"/>
  <c r="T12" i="40" s="1"/>
  <c r="E8" i="40"/>
  <c r="G8" i="40" s="1"/>
  <c r="T8" i="40" s="1"/>
  <c r="E9" i="40"/>
  <c r="G9" i="40" s="1"/>
  <c r="S6" i="39"/>
  <c r="T12" i="39"/>
  <c r="F6" i="38"/>
  <c r="T13" i="38"/>
  <c r="T14" i="38"/>
  <c r="T15" i="38"/>
  <c r="T16" i="38"/>
  <c r="T17" i="38"/>
  <c r="T18" i="38"/>
  <c r="T19" i="38"/>
  <c r="T20" i="38"/>
  <c r="T21" i="38"/>
  <c r="T22" i="38"/>
  <c r="T23" i="38"/>
  <c r="T24" i="38"/>
  <c r="T25" i="38"/>
  <c r="T26" i="38"/>
  <c r="T27" i="38"/>
  <c r="T28" i="38"/>
  <c r="T29" i="38"/>
  <c r="T30" i="38"/>
  <c r="T31" i="38"/>
  <c r="T32" i="38"/>
  <c r="T33" i="38"/>
  <c r="T34" i="38"/>
  <c r="T35" i="38"/>
  <c r="T36" i="38"/>
  <c r="T37" i="38"/>
  <c r="T38" i="38"/>
  <c r="T39" i="38"/>
  <c r="T40" i="38"/>
  <c r="T41" i="38"/>
  <c r="T42" i="38"/>
  <c r="T43" i="38"/>
  <c r="T44" i="38"/>
  <c r="T45" i="38"/>
  <c r="T46" i="38"/>
  <c r="T47" i="38"/>
  <c r="T48" i="38"/>
  <c r="T49" i="38"/>
  <c r="T50" i="38"/>
  <c r="T51" i="38"/>
  <c r="T52" i="38"/>
  <c r="T53" i="38"/>
  <c r="T54" i="38"/>
  <c r="T55" i="38"/>
  <c r="T56" i="38"/>
  <c r="T57" i="38"/>
  <c r="T58" i="38"/>
  <c r="T59" i="38"/>
  <c r="T60" i="38"/>
  <c r="T61" i="38"/>
  <c r="T62" i="38"/>
  <c r="T63" i="38"/>
  <c r="T64" i="38"/>
  <c r="T65" i="38"/>
  <c r="T66" i="38"/>
  <c r="T67" i="38"/>
  <c r="T68" i="38"/>
  <c r="T69" i="38"/>
  <c r="T70" i="38"/>
  <c r="T71" i="38"/>
  <c r="T72" i="38"/>
  <c r="T73" i="38"/>
  <c r="T74" i="38"/>
  <c r="T75" i="38"/>
  <c r="T76" i="38"/>
  <c r="T77" i="38"/>
  <c r="T78" i="38"/>
  <c r="T79" i="38"/>
  <c r="T80" i="38"/>
  <c r="T81" i="38"/>
  <c r="T82" i="38"/>
  <c r="T83" i="38"/>
  <c r="T84" i="38"/>
  <c r="T85" i="38"/>
  <c r="T86" i="38"/>
  <c r="T87" i="38"/>
  <c r="T88" i="38"/>
  <c r="T89" i="38"/>
  <c r="T90" i="38"/>
  <c r="T91" i="38"/>
  <c r="T92" i="38"/>
  <c r="T93" i="38"/>
  <c r="T94" i="38"/>
  <c r="T95" i="38"/>
  <c r="T96" i="38"/>
  <c r="T97" i="38"/>
  <c r="T98" i="38"/>
  <c r="T99" i="38"/>
  <c r="T100" i="38"/>
  <c r="T101" i="38"/>
  <c r="T102" i="38"/>
  <c r="T103" i="38"/>
  <c r="T104" i="38"/>
  <c r="T105" i="38"/>
  <c r="T106" i="38"/>
  <c r="T107" i="38"/>
  <c r="T108" i="38"/>
  <c r="T109" i="38"/>
  <c r="T110" i="38"/>
  <c r="T111" i="38"/>
  <c r="T112" i="38"/>
  <c r="T113" i="38"/>
  <c r="T114" i="38"/>
  <c r="T115" i="38"/>
  <c r="T116" i="38"/>
  <c r="T117" i="38"/>
  <c r="T118" i="38"/>
  <c r="T119" i="38"/>
  <c r="T120" i="38"/>
  <c r="T121" i="38"/>
  <c r="T122" i="38"/>
  <c r="T123" i="38"/>
  <c r="T124" i="38"/>
  <c r="T125" i="38"/>
  <c r="T126" i="38"/>
  <c r="T127" i="38"/>
  <c r="T128" i="38"/>
  <c r="T129" i="38"/>
  <c r="T130" i="38"/>
  <c r="T131" i="38"/>
  <c r="T132" i="38"/>
  <c r="T133" i="38"/>
  <c r="T134" i="38"/>
  <c r="T135" i="38"/>
  <c r="T136" i="38"/>
  <c r="T137" i="38"/>
  <c r="T138" i="38"/>
  <c r="T139" i="38"/>
  <c r="T140" i="38"/>
  <c r="T141" i="38"/>
  <c r="T142" i="38"/>
  <c r="T143" i="38"/>
  <c r="T144" i="38"/>
  <c r="T145" i="38"/>
  <c r="T146" i="38"/>
  <c r="T147" i="38"/>
  <c r="T148" i="38"/>
  <c r="T149" i="38"/>
  <c r="T150" i="38"/>
  <c r="T151" i="38"/>
  <c r="T152" i="38"/>
  <c r="T153" i="38"/>
  <c r="T154" i="38"/>
  <c r="T155" i="38"/>
  <c r="T156" i="38"/>
  <c r="T157" i="38"/>
  <c r="T158" i="38"/>
  <c r="T159" i="38"/>
  <c r="T160" i="38"/>
  <c r="T161" i="38"/>
  <c r="T162" i="38"/>
  <c r="T163" i="38"/>
  <c r="T164" i="38"/>
  <c r="T165" i="38"/>
  <c r="T166" i="38"/>
  <c r="T167" i="38"/>
  <c r="T168" i="38"/>
  <c r="T169" i="38"/>
  <c r="T170" i="38"/>
  <c r="T171" i="38"/>
  <c r="T172" i="38"/>
  <c r="T173" i="38"/>
  <c r="T174" i="38"/>
  <c r="T175" i="38"/>
  <c r="T176" i="38"/>
  <c r="T177" i="38"/>
  <c r="T178" i="38"/>
  <c r="T179" i="38"/>
  <c r="T180" i="38"/>
  <c r="T181" i="38"/>
  <c r="T182" i="38"/>
  <c r="T183" i="38"/>
  <c r="T184" i="38"/>
  <c r="T185" i="38"/>
  <c r="T186" i="38"/>
  <c r="T187" i="38"/>
  <c r="T188" i="38"/>
  <c r="T189" i="38"/>
  <c r="T190" i="38"/>
  <c r="T191" i="38"/>
  <c r="T192" i="38"/>
  <c r="T193" i="38"/>
  <c r="T194" i="38"/>
  <c r="T195" i="38"/>
  <c r="T196" i="38"/>
  <c r="T197" i="38"/>
  <c r="T198" i="38"/>
  <c r="T199" i="38"/>
  <c r="T200" i="38"/>
  <c r="T201" i="38"/>
  <c r="T202" i="38"/>
  <c r="T203" i="38"/>
  <c r="T204" i="38"/>
  <c r="T205" i="38"/>
  <c r="T206" i="38"/>
  <c r="T207" i="38"/>
  <c r="T208" i="38"/>
  <c r="T209" i="38"/>
  <c r="T210" i="38"/>
  <c r="T211" i="38"/>
  <c r="T212" i="38"/>
  <c r="T213" i="38"/>
  <c r="T214" i="38"/>
  <c r="T215" i="38"/>
  <c r="T216" i="38"/>
  <c r="T217" i="38"/>
  <c r="T218" i="38"/>
  <c r="T219" i="38"/>
  <c r="T220" i="38"/>
  <c r="T221" i="38"/>
  <c r="T222" i="38"/>
  <c r="T223" i="38"/>
  <c r="T224" i="38"/>
  <c r="T225" i="38"/>
  <c r="T226" i="38"/>
  <c r="T227" i="38"/>
  <c r="T228" i="38"/>
  <c r="T229" i="38"/>
  <c r="T230" i="38"/>
  <c r="T231" i="38"/>
  <c r="T232" i="38"/>
  <c r="T233" i="38"/>
  <c r="T234" i="38"/>
  <c r="T235" i="38"/>
  <c r="T236" i="38"/>
  <c r="T237" i="38"/>
  <c r="T238" i="38"/>
  <c r="T239" i="38"/>
  <c r="T240" i="38"/>
  <c r="T241" i="38"/>
  <c r="T242" i="38"/>
  <c r="T243" i="38"/>
  <c r="T244" i="38"/>
  <c r="T245" i="38"/>
  <c r="T246" i="38"/>
  <c r="T247" i="38"/>
  <c r="T248" i="38"/>
  <c r="T249" i="38"/>
  <c r="T250" i="38"/>
  <c r="T251" i="38"/>
  <c r="T252" i="38"/>
  <c r="T253" i="38"/>
  <c r="T254" i="38"/>
  <c r="T255" i="38"/>
  <c r="T256" i="38"/>
  <c r="T257" i="38"/>
  <c r="T258" i="38"/>
  <c r="T259" i="38"/>
  <c r="T260" i="38"/>
  <c r="T261" i="38"/>
  <c r="T262" i="38"/>
  <c r="T263" i="38"/>
  <c r="T264" i="38"/>
  <c r="T265" i="38"/>
  <c r="T266" i="38"/>
  <c r="T267" i="38"/>
  <c r="T268" i="38"/>
  <c r="T269" i="38"/>
  <c r="T270" i="38"/>
  <c r="T271" i="38"/>
  <c r="T272" i="38"/>
  <c r="T273" i="38"/>
  <c r="T274" i="38"/>
  <c r="T275" i="38"/>
  <c r="T276" i="38"/>
  <c r="T277" i="38"/>
  <c r="T278" i="38"/>
  <c r="T279" i="38"/>
  <c r="T280" i="38"/>
  <c r="T281" i="38"/>
  <c r="T282" i="38"/>
  <c r="T283" i="38"/>
  <c r="T284" i="38"/>
  <c r="T285" i="38"/>
  <c r="T286" i="38"/>
  <c r="T287" i="38"/>
  <c r="T288" i="38"/>
  <c r="T289" i="38"/>
  <c r="T290" i="38"/>
  <c r="T291" i="38"/>
  <c r="T292" i="38"/>
  <c r="T293" i="38"/>
  <c r="T294" i="38"/>
  <c r="T295" i="38"/>
  <c r="T296" i="38"/>
  <c r="T297" i="38"/>
  <c r="T298" i="38"/>
  <c r="T299" i="38"/>
  <c r="T300" i="38"/>
  <c r="T301" i="38"/>
  <c r="T302" i="38"/>
  <c r="T303" i="38"/>
  <c r="T304" i="38"/>
  <c r="T305" i="38"/>
  <c r="T306" i="38"/>
  <c r="T307" i="38"/>
  <c r="T308" i="38"/>
  <c r="T309" i="38"/>
  <c r="T310" i="38"/>
  <c r="T311" i="38"/>
  <c r="T312" i="38"/>
  <c r="T313" i="38"/>
  <c r="T314" i="38"/>
  <c r="T315" i="38"/>
  <c r="T316" i="38"/>
  <c r="T317" i="38"/>
  <c r="T318" i="38"/>
  <c r="T319" i="38"/>
  <c r="T320" i="38"/>
  <c r="T321" i="38"/>
  <c r="T322" i="38"/>
  <c r="T323" i="38"/>
  <c r="T324" i="38"/>
  <c r="T325" i="38"/>
  <c r="T326" i="38"/>
  <c r="T327" i="38"/>
  <c r="T328" i="38"/>
  <c r="T329" i="38"/>
  <c r="T330" i="38"/>
  <c r="T331" i="38"/>
  <c r="T332" i="38"/>
  <c r="T333" i="38"/>
  <c r="T334" i="38"/>
  <c r="T335" i="38"/>
  <c r="T336" i="38"/>
  <c r="T337" i="38"/>
  <c r="T338" i="38"/>
  <c r="T339" i="38"/>
  <c r="T340" i="38"/>
  <c r="T341" i="38"/>
  <c r="T342" i="38"/>
  <c r="T343" i="38"/>
  <c r="T344" i="38"/>
  <c r="T345" i="38"/>
  <c r="T346" i="38"/>
  <c r="T347" i="38"/>
  <c r="T348" i="38"/>
  <c r="T349" i="38"/>
  <c r="T350" i="38"/>
  <c r="T351" i="38"/>
  <c r="T352" i="38"/>
  <c r="T353" i="38"/>
  <c r="T354" i="38"/>
  <c r="T355" i="38"/>
  <c r="T356" i="38"/>
  <c r="T357" i="38"/>
  <c r="T358" i="38"/>
  <c r="T359" i="38"/>
  <c r="T360" i="38"/>
  <c r="T361" i="38"/>
  <c r="T362" i="38"/>
  <c r="T363" i="38"/>
  <c r="T364" i="38"/>
  <c r="T365" i="38"/>
  <c r="T366" i="38"/>
  <c r="T367" i="38"/>
  <c r="T368" i="38"/>
  <c r="T369" i="38"/>
  <c r="T370" i="38"/>
  <c r="T371" i="38"/>
  <c r="T372" i="38"/>
  <c r="T373" i="38"/>
  <c r="T374" i="38"/>
  <c r="T375" i="38"/>
  <c r="T376" i="38"/>
  <c r="T377" i="38"/>
  <c r="T378" i="38"/>
  <c r="T379" i="38"/>
  <c r="T380" i="38"/>
  <c r="T381" i="38"/>
  <c r="T382" i="38"/>
  <c r="T383" i="38"/>
  <c r="T384" i="38"/>
  <c r="T385" i="38"/>
  <c r="T386" i="38"/>
  <c r="T387" i="38"/>
  <c r="T388" i="38"/>
  <c r="T389" i="38"/>
  <c r="T390" i="38"/>
  <c r="T391" i="38"/>
  <c r="T392" i="38"/>
  <c r="T393" i="38"/>
  <c r="T394" i="38"/>
  <c r="T395" i="38"/>
  <c r="T396" i="38"/>
  <c r="T397" i="38"/>
  <c r="T398" i="38"/>
  <c r="T399" i="38"/>
  <c r="T400" i="38"/>
  <c r="T401" i="38"/>
  <c r="T402" i="38"/>
  <c r="T403" i="38"/>
  <c r="T404" i="38"/>
  <c r="T405" i="38"/>
  <c r="T406" i="38"/>
  <c r="T407" i="38"/>
  <c r="T408" i="38"/>
  <c r="T409" i="38"/>
  <c r="T410" i="38"/>
  <c r="T411" i="38"/>
  <c r="T412" i="38"/>
  <c r="T413" i="38"/>
  <c r="T414" i="38"/>
  <c r="T415" i="38"/>
  <c r="T416" i="38"/>
  <c r="T417" i="38"/>
  <c r="T418" i="38"/>
  <c r="T419" i="38"/>
  <c r="T420" i="38"/>
  <c r="T421" i="38"/>
  <c r="T422" i="38"/>
  <c r="T423" i="38"/>
  <c r="T424" i="38"/>
  <c r="T425" i="38"/>
  <c r="T426" i="38"/>
  <c r="T427" i="38"/>
  <c r="T428" i="38"/>
  <c r="T429" i="38"/>
  <c r="T430" i="38"/>
  <c r="T431" i="38"/>
  <c r="T432" i="38"/>
  <c r="T433" i="38"/>
  <c r="T434" i="38"/>
  <c r="T435" i="38"/>
  <c r="T436" i="38"/>
  <c r="T437" i="38"/>
  <c r="T438" i="38"/>
  <c r="T439" i="38"/>
  <c r="T440" i="38"/>
  <c r="T441" i="38"/>
  <c r="T442" i="38"/>
  <c r="T443" i="38"/>
  <c r="T444" i="38"/>
  <c r="T445" i="38"/>
  <c r="T446" i="38"/>
  <c r="T447" i="38"/>
  <c r="T448" i="38"/>
  <c r="T449" i="38"/>
  <c r="T450" i="38"/>
  <c r="T451" i="38"/>
  <c r="T452" i="38"/>
  <c r="T453" i="38"/>
  <c r="T454" i="38"/>
  <c r="T455" i="38"/>
  <c r="T456" i="38"/>
  <c r="T457" i="38"/>
  <c r="T458" i="38"/>
  <c r="T459" i="38"/>
  <c r="T460" i="38"/>
  <c r="T461" i="38"/>
  <c r="T462" i="38"/>
  <c r="T463" i="38"/>
  <c r="T464" i="38"/>
  <c r="T465" i="38"/>
  <c r="T466" i="38"/>
  <c r="T467" i="38"/>
  <c r="T468" i="38"/>
  <c r="T469" i="38"/>
  <c r="T470" i="38"/>
  <c r="T471" i="38"/>
  <c r="T472" i="38"/>
  <c r="T473" i="38"/>
  <c r="T474" i="38"/>
  <c r="T475" i="38"/>
  <c r="T476" i="38"/>
  <c r="T477" i="38"/>
  <c r="T478" i="38"/>
  <c r="T479" i="38"/>
  <c r="T480" i="38"/>
  <c r="T481" i="38"/>
  <c r="T482" i="38"/>
  <c r="T483" i="38"/>
  <c r="T484" i="38"/>
  <c r="T485" i="38"/>
  <c r="T486" i="38"/>
  <c r="T487" i="38"/>
  <c r="T488" i="38"/>
  <c r="T489" i="38"/>
  <c r="T490" i="38"/>
  <c r="T491" i="38"/>
  <c r="T492" i="38"/>
  <c r="T493" i="38"/>
  <c r="T494" i="38"/>
  <c r="T495" i="38"/>
  <c r="T496" i="38"/>
  <c r="T497" i="38"/>
  <c r="T498" i="38"/>
  <c r="T499" i="38"/>
  <c r="T500" i="38"/>
  <c r="T501" i="38"/>
  <c r="T502" i="38"/>
  <c r="T503" i="38"/>
  <c r="T504" i="38"/>
  <c r="T505" i="38"/>
  <c r="T506" i="38"/>
  <c r="T507" i="38"/>
  <c r="T508" i="38"/>
  <c r="T509" i="38"/>
  <c r="T510" i="38"/>
  <c r="T511" i="38"/>
  <c r="T512" i="38"/>
  <c r="T513" i="38"/>
  <c r="T514" i="38"/>
  <c r="T515" i="38"/>
  <c r="T516" i="38"/>
  <c r="T517" i="38"/>
  <c r="T518" i="38"/>
  <c r="T519" i="38"/>
  <c r="T520" i="38"/>
  <c r="T521" i="38"/>
  <c r="T522" i="38"/>
  <c r="T523" i="38"/>
  <c r="T524" i="38"/>
  <c r="T525" i="38"/>
  <c r="T526" i="38"/>
  <c r="T527" i="38"/>
  <c r="T528" i="38"/>
  <c r="T529" i="38"/>
  <c r="T530" i="38"/>
  <c r="T531" i="38"/>
  <c r="T532" i="38"/>
  <c r="T533" i="38"/>
  <c r="T534" i="38"/>
  <c r="T535" i="38"/>
  <c r="T536" i="38"/>
  <c r="T537" i="38"/>
  <c r="T538" i="38"/>
  <c r="T539" i="38"/>
  <c r="T540" i="38"/>
  <c r="T541" i="38"/>
  <c r="T542" i="38"/>
  <c r="T543" i="38"/>
  <c r="T544" i="38"/>
  <c r="T545" i="38"/>
  <c r="T546" i="38"/>
  <c r="T547" i="38"/>
  <c r="T548" i="38"/>
  <c r="T549" i="38"/>
  <c r="T550" i="38"/>
  <c r="T551" i="38"/>
  <c r="T552" i="38"/>
  <c r="T553" i="38"/>
  <c r="T554" i="38"/>
  <c r="T555" i="38"/>
  <c r="T556" i="38"/>
  <c r="T557" i="38"/>
  <c r="T558" i="38"/>
  <c r="T559" i="38"/>
  <c r="T560" i="38"/>
  <c r="T561" i="38"/>
  <c r="T562" i="38"/>
  <c r="T563" i="38"/>
  <c r="T564" i="38"/>
  <c r="T565" i="38"/>
  <c r="T566" i="38"/>
  <c r="T567" i="38"/>
  <c r="T568" i="38"/>
  <c r="T569" i="38"/>
  <c r="T570" i="38"/>
  <c r="T571" i="38"/>
  <c r="T572" i="38"/>
  <c r="T573" i="38"/>
  <c r="T574" i="38"/>
  <c r="T575" i="38"/>
  <c r="T576" i="38"/>
  <c r="T577" i="38"/>
  <c r="T578" i="38"/>
  <c r="T579" i="38"/>
  <c r="T580" i="38"/>
  <c r="T581" i="38"/>
  <c r="T582" i="38"/>
  <c r="J6" i="38"/>
  <c r="K6" i="38"/>
  <c r="L6" i="38"/>
  <c r="M6" i="38"/>
  <c r="N6" i="38"/>
  <c r="O6" i="38"/>
  <c r="P6" i="38"/>
  <c r="Q6" i="38"/>
  <c r="R6" i="38"/>
  <c r="I6" i="38"/>
  <c r="L6" i="31"/>
  <c r="M6" i="31"/>
  <c r="N6" i="31"/>
  <c r="O6" i="31"/>
  <c r="P6" i="31"/>
  <c r="Q6" i="31"/>
  <c r="R6" i="31"/>
  <c r="K6" i="31"/>
  <c r="I6" i="31"/>
  <c r="H6" i="31"/>
  <c r="T583" i="38"/>
  <c r="T584" i="38"/>
  <c r="T585" i="38"/>
  <c r="T586" i="38"/>
  <c r="T587" i="38"/>
  <c r="T588" i="38"/>
  <c r="T589" i="38"/>
  <c r="T590" i="38"/>
  <c r="T591" i="38"/>
  <c r="T592" i="38"/>
  <c r="T593" i="38"/>
  <c r="T594" i="38"/>
  <c r="T595" i="38"/>
  <c r="T596" i="38"/>
  <c r="T597" i="38"/>
  <c r="T598" i="38"/>
  <c r="T599" i="38"/>
  <c r="T600" i="38"/>
  <c r="T601" i="38"/>
  <c r="T602" i="38"/>
  <c r="T603" i="38"/>
  <c r="T604" i="38"/>
  <c r="T605" i="38"/>
  <c r="T606" i="38"/>
  <c r="T607" i="38"/>
  <c r="T608" i="38"/>
  <c r="T609" i="38"/>
  <c r="T610" i="38"/>
  <c r="T611" i="38"/>
  <c r="T612" i="38"/>
  <c r="T613" i="38"/>
  <c r="T614" i="38"/>
  <c r="T615" i="38"/>
  <c r="T616" i="38"/>
  <c r="T617" i="38"/>
  <c r="T618" i="38"/>
  <c r="T619" i="38"/>
  <c r="T620" i="38"/>
  <c r="T621" i="38"/>
  <c r="T622" i="38"/>
  <c r="T623" i="38"/>
  <c r="T624" i="38"/>
  <c r="T625" i="38"/>
  <c r="T626" i="38"/>
  <c r="T627" i="38"/>
  <c r="T628" i="38"/>
  <c r="T629" i="38"/>
  <c r="T630" i="38"/>
  <c r="T631" i="38"/>
  <c r="T632" i="38"/>
  <c r="T633" i="38"/>
  <c r="T634" i="38"/>
  <c r="T635" i="38"/>
  <c r="T636" i="38"/>
  <c r="T637" i="38"/>
  <c r="T638" i="38"/>
  <c r="T639" i="38"/>
  <c r="T640" i="38"/>
  <c r="T641" i="38"/>
  <c r="T642" i="38"/>
  <c r="T643" i="38"/>
  <c r="T644" i="38"/>
  <c r="T645" i="38"/>
  <c r="T646" i="38"/>
  <c r="T647" i="38"/>
  <c r="T648" i="38"/>
  <c r="T649" i="38"/>
  <c r="T650" i="38"/>
  <c r="T651" i="38"/>
  <c r="T652" i="38"/>
  <c r="T653" i="38"/>
  <c r="T654" i="38"/>
  <c r="T655" i="38"/>
  <c r="T656" i="38"/>
  <c r="T657" i="38"/>
  <c r="T658" i="38"/>
  <c r="T659" i="38"/>
  <c r="T660" i="38"/>
  <c r="T661" i="38"/>
  <c r="T662" i="38"/>
  <c r="T663" i="38"/>
  <c r="T664" i="38"/>
  <c r="T665" i="38"/>
  <c r="T666" i="38"/>
  <c r="T667" i="38"/>
  <c r="T668" i="38"/>
  <c r="T669" i="38"/>
  <c r="T670" i="38"/>
  <c r="T671" i="38"/>
  <c r="T672" i="38"/>
  <c r="T673" i="38"/>
  <c r="T674" i="38"/>
  <c r="T675" i="38"/>
  <c r="T676" i="38"/>
  <c r="T677" i="38"/>
  <c r="T678" i="38"/>
  <c r="T679" i="38"/>
  <c r="T680" i="38"/>
  <c r="T681" i="38"/>
  <c r="T682" i="38"/>
  <c r="T683" i="38"/>
  <c r="T684" i="38"/>
  <c r="T685" i="38"/>
  <c r="T686" i="38"/>
  <c r="T687" i="38"/>
  <c r="T688" i="38"/>
  <c r="T689" i="38"/>
  <c r="T690" i="38"/>
  <c r="T691" i="38"/>
  <c r="T692" i="38"/>
  <c r="T693" i="38"/>
  <c r="T694" i="38"/>
  <c r="T695" i="38"/>
  <c r="T696" i="38"/>
  <c r="T697" i="38"/>
  <c r="T698" i="38"/>
  <c r="T699" i="38"/>
  <c r="T700" i="38"/>
  <c r="T701" i="38"/>
  <c r="T702" i="38"/>
  <c r="T703" i="38"/>
  <c r="T704" i="38"/>
  <c r="T705" i="38"/>
  <c r="T706" i="38"/>
  <c r="T707" i="38"/>
  <c r="T708" i="38"/>
  <c r="T709" i="38"/>
  <c r="T710" i="38"/>
  <c r="T711" i="38"/>
  <c r="T712" i="38"/>
  <c r="T713" i="38"/>
  <c r="T714" i="38"/>
  <c r="T715" i="38"/>
  <c r="T716" i="38"/>
  <c r="T717" i="38"/>
  <c r="T718" i="38"/>
  <c r="T719" i="38"/>
  <c r="T720" i="38"/>
  <c r="T721" i="38"/>
  <c r="T722" i="38"/>
  <c r="T723" i="38"/>
  <c r="T724" i="38"/>
  <c r="T725" i="38"/>
  <c r="T726" i="38"/>
  <c r="T727" i="38"/>
  <c r="T728" i="38"/>
  <c r="T729" i="38"/>
  <c r="T730" i="38"/>
  <c r="T731" i="38"/>
  <c r="T732" i="38"/>
  <c r="T733" i="38"/>
  <c r="T734" i="38"/>
  <c r="T735" i="38"/>
  <c r="T736" i="38"/>
  <c r="T737" i="38"/>
  <c r="T738" i="38"/>
  <c r="T739" i="38"/>
  <c r="T740" i="38"/>
  <c r="T741" i="38"/>
  <c r="T742" i="38"/>
  <c r="T743" i="38"/>
  <c r="T744" i="38"/>
  <c r="T745" i="38"/>
  <c r="T746" i="38"/>
  <c r="T747" i="38"/>
  <c r="T748" i="38"/>
  <c r="T749" i="38"/>
  <c r="T750" i="38"/>
  <c r="T751" i="38"/>
  <c r="T752" i="38"/>
  <c r="T753" i="38"/>
  <c r="T754" i="38"/>
  <c r="T755" i="38"/>
  <c r="T756" i="38"/>
  <c r="T757" i="38"/>
  <c r="T758" i="38"/>
  <c r="T759" i="38"/>
  <c r="T760" i="38"/>
  <c r="T761" i="38"/>
  <c r="T762" i="38"/>
  <c r="T763" i="38"/>
  <c r="T764" i="38"/>
  <c r="T765" i="38"/>
  <c r="T766" i="38"/>
  <c r="T767" i="38"/>
  <c r="T768" i="38"/>
  <c r="T769" i="38"/>
  <c r="T770" i="38"/>
  <c r="T771" i="38"/>
  <c r="T772" i="38"/>
  <c r="T773" i="38"/>
  <c r="T774" i="38"/>
  <c r="T775" i="38"/>
  <c r="T776" i="38"/>
  <c r="T777" i="38"/>
  <c r="T778" i="38"/>
  <c r="T779" i="38"/>
  <c r="T780" i="38"/>
  <c r="T781" i="38"/>
  <c r="T782" i="38"/>
  <c r="T783" i="38"/>
  <c r="T784" i="38"/>
  <c r="T785" i="38"/>
  <c r="T786" i="38"/>
  <c r="T787" i="38"/>
  <c r="T788" i="38"/>
  <c r="T789" i="38"/>
  <c r="T790" i="38"/>
  <c r="T791" i="38"/>
  <c r="T792" i="38"/>
  <c r="T793" i="38"/>
  <c r="T794" i="38"/>
  <c r="T795" i="38"/>
  <c r="T796" i="38"/>
  <c r="T797" i="38"/>
  <c r="T798" i="38"/>
  <c r="T799" i="38"/>
  <c r="T800" i="38"/>
  <c r="T801" i="38"/>
  <c r="T802" i="38"/>
  <c r="T803" i="38"/>
  <c r="T804" i="38"/>
  <c r="T805" i="38"/>
  <c r="T806" i="38"/>
  <c r="T807" i="38"/>
  <c r="T808" i="38"/>
  <c r="T809" i="38"/>
  <c r="T810" i="38"/>
  <c r="T811" i="38"/>
  <c r="T812" i="38"/>
  <c r="T813" i="38"/>
  <c r="T814" i="38"/>
  <c r="T815" i="38"/>
  <c r="T816" i="38"/>
  <c r="T817" i="38"/>
  <c r="T818" i="38"/>
  <c r="T819" i="38"/>
  <c r="T820" i="38"/>
  <c r="T821" i="38"/>
  <c r="T822" i="38"/>
  <c r="T823" i="38"/>
  <c r="T824" i="38"/>
  <c r="T825" i="38"/>
  <c r="T826" i="38"/>
  <c r="T827" i="38"/>
  <c r="T828" i="38"/>
  <c r="T829" i="38"/>
  <c r="T830" i="38"/>
  <c r="T831" i="38"/>
  <c r="T832" i="38"/>
  <c r="T833" i="38"/>
  <c r="T834" i="38"/>
  <c r="T835" i="38"/>
  <c r="T836" i="38"/>
  <c r="T837" i="38"/>
  <c r="T838" i="38"/>
  <c r="T839" i="38"/>
  <c r="T840" i="38"/>
  <c r="T841" i="38"/>
  <c r="T842" i="38"/>
  <c r="T843" i="38"/>
  <c r="T844" i="38"/>
  <c r="T845" i="38"/>
  <c r="T846" i="38"/>
  <c r="T847" i="38"/>
  <c r="T848" i="38"/>
  <c r="T849" i="38"/>
  <c r="T850" i="38"/>
  <c r="T851" i="38"/>
  <c r="T852" i="38"/>
  <c r="T853" i="38"/>
  <c r="T854" i="38"/>
  <c r="T855" i="38"/>
  <c r="T856" i="38"/>
  <c r="T857" i="38"/>
  <c r="T858" i="38"/>
  <c r="T859" i="38"/>
  <c r="T860" i="38"/>
  <c r="T861" i="38"/>
  <c r="T862" i="38"/>
  <c r="T863" i="38"/>
  <c r="T864" i="38"/>
  <c r="T865" i="38"/>
  <c r="T866" i="38"/>
  <c r="T867" i="38"/>
  <c r="T868" i="38"/>
  <c r="T869" i="38"/>
  <c r="T870" i="38"/>
  <c r="T871" i="38"/>
  <c r="T872" i="38"/>
  <c r="T873" i="38"/>
  <c r="T874" i="38"/>
  <c r="T875" i="38"/>
  <c r="T876" i="38"/>
  <c r="T877" i="38"/>
  <c r="T878" i="38"/>
  <c r="T879" i="38"/>
  <c r="T880" i="38"/>
  <c r="T881" i="38"/>
  <c r="T882" i="38"/>
  <c r="T883" i="38"/>
  <c r="T884" i="38"/>
  <c r="T885" i="38"/>
  <c r="T886" i="38"/>
  <c r="T887" i="38"/>
  <c r="T888" i="38"/>
  <c r="T889" i="38"/>
  <c r="T890" i="38"/>
  <c r="T891" i="38"/>
  <c r="T892" i="38"/>
  <c r="T893" i="38"/>
  <c r="T894" i="38"/>
  <c r="T895" i="38"/>
  <c r="T896" i="38"/>
  <c r="T897" i="38"/>
  <c r="T898" i="38"/>
  <c r="T899" i="38"/>
  <c r="T900" i="38"/>
  <c r="T901" i="38"/>
  <c r="T902" i="38"/>
  <c r="T903" i="38"/>
  <c r="T904" i="38"/>
  <c r="T905" i="38"/>
  <c r="T906" i="38"/>
  <c r="T907" i="38"/>
  <c r="T908" i="38"/>
  <c r="T909" i="38"/>
  <c r="T910" i="38"/>
  <c r="T911" i="38"/>
  <c r="T912" i="38"/>
  <c r="T913" i="38"/>
  <c r="T914" i="38"/>
  <c r="T915" i="38"/>
  <c r="T916" i="38"/>
  <c r="T917" i="38"/>
  <c r="T918" i="38"/>
  <c r="T919" i="38"/>
  <c r="T920" i="38"/>
  <c r="T921" i="38"/>
  <c r="T922" i="38"/>
  <c r="T923" i="38"/>
  <c r="T924" i="38"/>
  <c r="T925" i="38"/>
  <c r="T926" i="38"/>
  <c r="T927" i="38"/>
  <c r="T928" i="38"/>
  <c r="T929" i="38"/>
  <c r="T930" i="38"/>
  <c r="T931" i="38"/>
  <c r="T932" i="38"/>
  <c r="T933" i="38"/>
  <c r="T934" i="38"/>
  <c r="T935" i="38"/>
  <c r="T936" i="38"/>
  <c r="T937" i="38"/>
  <c r="T938" i="38"/>
  <c r="T939" i="38"/>
  <c r="T940" i="38"/>
  <c r="T941" i="38"/>
  <c r="T942" i="38"/>
  <c r="T943" i="38"/>
  <c r="T944" i="38"/>
  <c r="T945" i="38"/>
  <c r="T946" i="38"/>
  <c r="T947" i="38"/>
  <c r="T948" i="38"/>
  <c r="T949" i="38"/>
  <c r="T950" i="38"/>
  <c r="T951" i="38"/>
  <c r="T952" i="38"/>
  <c r="T953" i="38"/>
  <c r="T954" i="38"/>
  <c r="T955" i="38"/>
  <c r="T956" i="38"/>
  <c r="T957" i="38"/>
  <c r="T958" i="38"/>
  <c r="T959" i="38"/>
  <c r="T960" i="38"/>
  <c r="T961" i="38"/>
  <c r="T962" i="38"/>
  <c r="T963" i="38"/>
  <c r="T964" i="38"/>
  <c r="T965" i="38"/>
  <c r="T966" i="38"/>
  <c r="T967" i="38"/>
  <c r="T968" i="38"/>
  <c r="T969" i="38"/>
  <c r="T970" i="38"/>
  <c r="T971" i="38"/>
  <c r="T972" i="38"/>
  <c r="T973" i="38"/>
  <c r="T974" i="38"/>
  <c r="T975" i="38"/>
  <c r="T976" i="38"/>
  <c r="T977" i="38"/>
  <c r="T978" i="38"/>
  <c r="T979" i="38"/>
  <c r="T980" i="38"/>
  <c r="T981" i="38"/>
  <c r="T982" i="38"/>
  <c r="T983" i="38"/>
  <c r="T984" i="38"/>
  <c r="T985" i="38"/>
  <c r="T986" i="38"/>
  <c r="T987" i="38"/>
  <c r="T988" i="38"/>
  <c r="T989" i="38"/>
  <c r="T990" i="38"/>
  <c r="T991" i="38"/>
  <c r="T992" i="38"/>
  <c r="T993" i="38"/>
  <c r="T994" i="38"/>
  <c r="T995" i="38"/>
  <c r="T996" i="38"/>
  <c r="T997" i="38"/>
  <c r="T998" i="38"/>
  <c r="T999" i="38"/>
  <c r="T1000" i="38"/>
  <c r="T1001" i="38"/>
  <c r="T1002" i="38"/>
  <c r="T1003" i="38"/>
  <c r="T1004" i="38"/>
  <c r="T1005" i="38"/>
  <c r="T1006" i="38"/>
  <c r="S18" i="38"/>
  <c r="S8" i="38"/>
  <c r="S9" i="38"/>
  <c r="S10" i="38"/>
  <c r="S11" i="38"/>
  <c r="S12" i="38"/>
  <c r="S13" i="38"/>
  <c r="S14" i="38"/>
  <c r="S15" i="38"/>
  <c r="S16" i="38"/>
  <c r="S17" i="38"/>
  <c r="S19" i="38"/>
  <c r="S20" i="38"/>
  <c r="S21" i="38"/>
  <c r="S22" i="38"/>
  <c r="S23" i="38"/>
  <c r="S24" i="38"/>
  <c r="S25" i="38"/>
  <c r="S26" i="38"/>
  <c r="S27" i="38"/>
  <c r="S28" i="38"/>
  <c r="S29" i="38"/>
  <c r="S30" i="38"/>
  <c r="S31" i="38"/>
  <c r="S32" i="38"/>
  <c r="S33" i="38"/>
  <c r="S34" i="38"/>
  <c r="S35" i="38"/>
  <c r="S36" i="38"/>
  <c r="S37" i="38"/>
  <c r="S38" i="38"/>
  <c r="S39" i="38"/>
  <c r="S40" i="38"/>
  <c r="S41" i="38"/>
  <c r="S42" i="38"/>
  <c r="S43" i="38"/>
  <c r="S44" i="38"/>
  <c r="S45" i="38"/>
  <c r="S46" i="38"/>
  <c r="S47" i="38"/>
  <c r="S48" i="38"/>
  <c r="S49" i="38"/>
  <c r="S50" i="38"/>
  <c r="S51" i="38"/>
  <c r="S52" i="38"/>
  <c r="S53" i="38"/>
  <c r="S54" i="38"/>
  <c r="S55" i="38"/>
  <c r="S56" i="38"/>
  <c r="S57" i="38"/>
  <c r="S58" i="38"/>
  <c r="S59" i="38"/>
  <c r="S60" i="38"/>
  <c r="S61" i="38"/>
  <c r="S62" i="38"/>
  <c r="S63" i="38"/>
  <c r="S64" i="38"/>
  <c r="S65" i="38"/>
  <c r="S66" i="38"/>
  <c r="S67" i="38"/>
  <c r="S68" i="38"/>
  <c r="S69" i="38"/>
  <c r="S70" i="38"/>
  <c r="S71" i="38"/>
  <c r="S72" i="38"/>
  <c r="S73" i="38"/>
  <c r="S74" i="38"/>
  <c r="S75" i="38"/>
  <c r="S76" i="38"/>
  <c r="S77" i="38"/>
  <c r="S78" i="38"/>
  <c r="S79" i="38"/>
  <c r="S80" i="38"/>
  <c r="S81" i="38"/>
  <c r="S82" i="38"/>
  <c r="S83" i="38"/>
  <c r="S84" i="38"/>
  <c r="S85" i="38"/>
  <c r="S86" i="38"/>
  <c r="S87" i="38"/>
  <c r="S88" i="38"/>
  <c r="S89" i="38"/>
  <c r="S90" i="38"/>
  <c r="S91" i="38"/>
  <c r="S92" i="38"/>
  <c r="S93" i="38"/>
  <c r="S94" i="38"/>
  <c r="S95" i="38"/>
  <c r="S96" i="38"/>
  <c r="S97" i="38"/>
  <c r="S98" i="38"/>
  <c r="S99" i="38"/>
  <c r="S100" i="38"/>
  <c r="S101" i="38"/>
  <c r="S102" i="38"/>
  <c r="S103" i="38"/>
  <c r="S104" i="38"/>
  <c r="S105" i="38"/>
  <c r="S106" i="38"/>
  <c r="S107" i="38"/>
  <c r="S108" i="38"/>
  <c r="S109" i="38"/>
  <c r="S110" i="38"/>
  <c r="S111" i="38"/>
  <c r="S112" i="38"/>
  <c r="S113" i="38"/>
  <c r="S114" i="38"/>
  <c r="S115" i="38"/>
  <c r="S116" i="38"/>
  <c r="S117" i="38"/>
  <c r="S118" i="38"/>
  <c r="S119" i="38"/>
  <c r="S120" i="38"/>
  <c r="S121" i="38"/>
  <c r="S122" i="38"/>
  <c r="S123" i="38"/>
  <c r="S124" i="38"/>
  <c r="S125" i="38"/>
  <c r="S126" i="38"/>
  <c r="S127" i="38"/>
  <c r="S128" i="38"/>
  <c r="S129" i="38"/>
  <c r="S130" i="38"/>
  <c r="S131" i="38"/>
  <c r="S132" i="38"/>
  <c r="S133" i="38"/>
  <c r="S134" i="38"/>
  <c r="S135" i="38"/>
  <c r="S136" i="38"/>
  <c r="S137" i="38"/>
  <c r="S138" i="38"/>
  <c r="S139" i="38"/>
  <c r="S140" i="38"/>
  <c r="S141" i="38"/>
  <c r="S142" i="38"/>
  <c r="S143" i="38"/>
  <c r="S144" i="38"/>
  <c r="S145" i="38"/>
  <c r="S146" i="38"/>
  <c r="S147" i="38"/>
  <c r="S148" i="38"/>
  <c r="S149" i="38"/>
  <c r="S150" i="38"/>
  <c r="S151" i="38"/>
  <c r="S152" i="38"/>
  <c r="S153" i="38"/>
  <c r="S154" i="38"/>
  <c r="S155" i="38"/>
  <c r="S156" i="38"/>
  <c r="S157" i="38"/>
  <c r="S158" i="38"/>
  <c r="S159" i="38"/>
  <c r="S160" i="38"/>
  <c r="S161" i="38"/>
  <c r="S162" i="38"/>
  <c r="S163" i="38"/>
  <c r="S164" i="38"/>
  <c r="S165" i="38"/>
  <c r="S166" i="38"/>
  <c r="S167" i="38"/>
  <c r="S168" i="38"/>
  <c r="S169" i="38"/>
  <c r="S170" i="38"/>
  <c r="S171" i="38"/>
  <c r="S172" i="38"/>
  <c r="S173" i="38"/>
  <c r="S174" i="38"/>
  <c r="S175" i="38"/>
  <c r="S176" i="38"/>
  <c r="S177" i="38"/>
  <c r="S178" i="38"/>
  <c r="S179" i="38"/>
  <c r="S180" i="38"/>
  <c r="S181" i="38"/>
  <c r="S182" i="38"/>
  <c r="S183" i="38"/>
  <c r="S184" i="38"/>
  <c r="S185" i="38"/>
  <c r="S186" i="38"/>
  <c r="S187" i="38"/>
  <c r="S188" i="38"/>
  <c r="S189" i="38"/>
  <c r="S190" i="38"/>
  <c r="S191" i="38"/>
  <c r="S192" i="38"/>
  <c r="S193" i="38"/>
  <c r="S194" i="38"/>
  <c r="S195" i="38"/>
  <c r="S196" i="38"/>
  <c r="S197" i="38"/>
  <c r="S198" i="38"/>
  <c r="S199" i="38"/>
  <c r="S200" i="38"/>
  <c r="S201" i="38"/>
  <c r="S202" i="38"/>
  <c r="S203" i="38"/>
  <c r="S204" i="38"/>
  <c r="S205" i="38"/>
  <c r="S206" i="38"/>
  <c r="S207" i="38"/>
  <c r="S208" i="38"/>
  <c r="S209" i="38"/>
  <c r="S210" i="38"/>
  <c r="S211" i="38"/>
  <c r="S212" i="38"/>
  <c r="S213" i="38"/>
  <c r="S214" i="38"/>
  <c r="S215" i="38"/>
  <c r="S216" i="38"/>
  <c r="S217" i="38"/>
  <c r="S218" i="38"/>
  <c r="S219" i="38"/>
  <c r="S220" i="38"/>
  <c r="S221" i="38"/>
  <c r="S222" i="38"/>
  <c r="S223" i="38"/>
  <c r="S224" i="38"/>
  <c r="S225" i="38"/>
  <c r="S226" i="38"/>
  <c r="S227" i="38"/>
  <c r="S228" i="38"/>
  <c r="S229" i="38"/>
  <c r="S230" i="38"/>
  <c r="S231" i="38"/>
  <c r="S232" i="38"/>
  <c r="S233" i="38"/>
  <c r="S234" i="38"/>
  <c r="S235" i="38"/>
  <c r="S236" i="38"/>
  <c r="S237" i="38"/>
  <c r="S238" i="38"/>
  <c r="S239" i="38"/>
  <c r="S240" i="38"/>
  <c r="S241" i="38"/>
  <c r="S242" i="38"/>
  <c r="S243" i="38"/>
  <c r="S244" i="38"/>
  <c r="S245" i="38"/>
  <c r="S246" i="38"/>
  <c r="S247" i="38"/>
  <c r="S248" i="38"/>
  <c r="S249" i="38"/>
  <c r="S250" i="38"/>
  <c r="S251" i="38"/>
  <c r="S252" i="38"/>
  <c r="S253" i="38"/>
  <c r="S254" i="38"/>
  <c r="S255" i="38"/>
  <c r="S256" i="38"/>
  <c r="S257" i="38"/>
  <c r="S258" i="38"/>
  <c r="S259" i="38"/>
  <c r="S260" i="38"/>
  <c r="S261" i="38"/>
  <c r="S262" i="38"/>
  <c r="S263" i="38"/>
  <c r="S264" i="38"/>
  <c r="S265" i="38"/>
  <c r="S266" i="38"/>
  <c r="S267" i="38"/>
  <c r="S268" i="38"/>
  <c r="S269" i="38"/>
  <c r="S270" i="38"/>
  <c r="S271" i="38"/>
  <c r="S272" i="38"/>
  <c r="S273" i="38"/>
  <c r="S274" i="38"/>
  <c r="S275" i="38"/>
  <c r="S276" i="38"/>
  <c r="S277" i="38"/>
  <c r="S278" i="38"/>
  <c r="S279" i="38"/>
  <c r="S280" i="38"/>
  <c r="S281" i="38"/>
  <c r="S282" i="38"/>
  <c r="S283" i="38"/>
  <c r="S284" i="38"/>
  <c r="S285" i="38"/>
  <c r="S286" i="38"/>
  <c r="S287" i="38"/>
  <c r="S288" i="38"/>
  <c r="S289" i="38"/>
  <c r="S290" i="38"/>
  <c r="S291" i="38"/>
  <c r="S292" i="38"/>
  <c r="S293" i="38"/>
  <c r="S294" i="38"/>
  <c r="S295" i="38"/>
  <c r="S296" i="38"/>
  <c r="S297" i="38"/>
  <c r="S298" i="38"/>
  <c r="S299" i="38"/>
  <c r="S300" i="38"/>
  <c r="S301" i="38"/>
  <c r="S302" i="38"/>
  <c r="S303" i="38"/>
  <c r="S304" i="38"/>
  <c r="S305" i="38"/>
  <c r="S306" i="38"/>
  <c r="S307" i="38"/>
  <c r="S308" i="38"/>
  <c r="S309" i="38"/>
  <c r="S310" i="38"/>
  <c r="S311" i="38"/>
  <c r="S312" i="38"/>
  <c r="S313" i="38"/>
  <c r="S314" i="38"/>
  <c r="S315" i="38"/>
  <c r="S316" i="38"/>
  <c r="S317" i="38"/>
  <c r="S318" i="38"/>
  <c r="S319" i="38"/>
  <c r="S320" i="38"/>
  <c r="S321" i="38"/>
  <c r="S322" i="38"/>
  <c r="S323" i="38"/>
  <c r="S324" i="38"/>
  <c r="S325" i="38"/>
  <c r="S326" i="38"/>
  <c r="S327" i="38"/>
  <c r="S328" i="38"/>
  <c r="S329" i="38"/>
  <c r="S330" i="38"/>
  <c r="S331" i="38"/>
  <c r="S332" i="38"/>
  <c r="S333" i="38"/>
  <c r="S334" i="38"/>
  <c r="S335" i="38"/>
  <c r="S336" i="38"/>
  <c r="S337" i="38"/>
  <c r="S338" i="38"/>
  <c r="S339" i="38"/>
  <c r="S340" i="38"/>
  <c r="S341" i="38"/>
  <c r="S342" i="38"/>
  <c r="S343" i="38"/>
  <c r="S344" i="38"/>
  <c r="S345" i="38"/>
  <c r="S346" i="38"/>
  <c r="S347" i="38"/>
  <c r="S348" i="38"/>
  <c r="S349" i="38"/>
  <c r="S350" i="38"/>
  <c r="S351" i="38"/>
  <c r="S352" i="38"/>
  <c r="S353" i="38"/>
  <c r="S354" i="38"/>
  <c r="S355" i="38"/>
  <c r="S356" i="38"/>
  <c r="S357" i="38"/>
  <c r="S358" i="38"/>
  <c r="S359" i="38"/>
  <c r="S360" i="38"/>
  <c r="S361" i="38"/>
  <c r="S362" i="38"/>
  <c r="S363" i="38"/>
  <c r="S364" i="38"/>
  <c r="S365" i="38"/>
  <c r="S366" i="38"/>
  <c r="S367" i="38"/>
  <c r="S368" i="38"/>
  <c r="S369" i="38"/>
  <c r="S370" i="38"/>
  <c r="S371" i="38"/>
  <c r="S372" i="38"/>
  <c r="S373" i="38"/>
  <c r="S374" i="38"/>
  <c r="S375" i="38"/>
  <c r="S376" i="38"/>
  <c r="S377" i="38"/>
  <c r="S378" i="38"/>
  <c r="S379" i="38"/>
  <c r="S380" i="38"/>
  <c r="S381" i="38"/>
  <c r="S382" i="38"/>
  <c r="S383" i="38"/>
  <c r="S384" i="38"/>
  <c r="S385" i="38"/>
  <c r="S386" i="38"/>
  <c r="S387" i="38"/>
  <c r="S388" i="38"/>
  <c r="S389" i="38"/>
  <c r="S390" i="38"/>
  <c r="S391" i="38"/>
  <c r="S392" i="38"/>
  <c r="S393" i="38"/>
  <c r="S394" i="38"/>
  <c r="S395" i="38"/>
  <c r="S396" i="38"/>
  <c r="S397" i="38"/>
  <c r="S398" i="38"/>
  <c r="S399" i="38"/>
  <c r="S400" i="38"/>
  <c r="S401" i="38"/>
  <c r="S402" i="38"/>
  <c r="S403" i="38"/>
  <c r="S404" i="38"/>
  <c r="S405" i="38"/>
  <c r="S406" i="38"/>
  <c r="S407" i="38"/>
  <c r="S408" i="38"/>
  <c r="S409" i="38"/>
  <c r="S410" i="38"/>
  <c r="S411" i="38"/>
  <c r="S412" i="38"/>
  <c r="S413" i="38"/>
  <c r="S414" i="38"/>
  <c r="S415" i="38"/>
  <c r="S416" i="38"/>
  <c r="S417" i="38"/>
  <c r="S418" i="38"/>
  <c r="S419" i="38"/>
  <c r="S420" i="38"/>
  <c r="S421" i="38"/>
  <c r="S422" i="38"/>
  <c r="S423" i="38"/>
  <c r="S424" i="38"/>
  <c r="S425" i="38"/>
  <c r="S426" i="38"/>
  <c r="S427" i="38"/>
  <c r="S428" i="38"/>
  <c r="S429" i="38"/>
  <c r="S430" i="38"/>
  <c r="S431" i="38"/>
  <c r="S432" i="38"/>
  <c r="S433" i="38"/>
  <c r="S434" i="38"/>
  <c r="S435" i="38"/>
  <c r="S436" i="38"/>
  <c r="S437" i="38"/>
  <c r="S438" i="38"/>
  <c r="S439" i="38"/>
  <c r="S440" i="38"/>
  <c r="S441" i="38"/>
  <c r="S442" i="38"/>
  <c r="S443" i="38"/>
  <c r="S444" i="38"/>
  <c r="S445" i="38"/>
  <c r="S446" i="38"/>
  <c r="S447" i="38"/>
  <c r="S448" i="38"/>
  <c r="S449" i="38"/>
  <c r="S450" i="38"/>
  <c r="S451" i="38"/>
  <c r="S452" i="38"/>
  <c r="S453" i="38"/>
  <c r="S454" i="38"/>
  <c r="S455" i="38"/>
  <c r="S456" i="38"/>
  <c r="S457" i="38"/>
  <c r="S458" i="38"/>
  <c r="S459" i="38"/>
  <c r="S460" i="38"/>
  <c r="S461" i="38"/>
  <c r="S462" i="38"/>
  <c r="S463" i="38"/>
  <c r="S464" i="38"/>
  <c r="S465" i="38"/>
  <c r="S466" i="38"/>
  <c r="S467" i="38"/>
  <c r="S468" i="38"/>
  <c r="S469" i="38"/>
  <c r="S470" i="38"/>
  <c r="S471" i="38"/>
  <c r="S472" i="38"/>
  <c r="S473" i="38"/>
  <c r="S474" i="38"/>
  <c r="S475" i="38"/>
  <c r="S476" i="38"/>
  <c r="S477" i="38"/>
  <c r="S478" i="38"/>
  <c r="S479" i="38"/>
  <c r="S480" i="38"/>
  <c r="S481" i="38"/>
  <c r="S482" i="38"/>
  <c r="S483" i="38"/>
  <c r="S484" i="38"/>
  <c r="S485" i="38"/>
  <c r="S486" i="38"/>
  <c r="S487" i="38"/>
  <c r="S488" i="38"/>
  <c r="S489" i="38"/>
  <c r="S490" i="38"/>
  <c r="S491" i="38"/>
  <c r="S492" i="38"/>
  <c r="S493" i="38"/>
  <c r="S494" i="38"/>
  <c r="S495" i="38"/>
  <c r="S496" i="38"/>
  <c r="S497" i="38"/>
  <c r="S498" i="38"/>
  <c r="S499" i="38"/>
  <c r="S500" i="38"/>
  <c r="S501" i="38"/>
  <c r="S502" i="38"/>
  <c r="S503" i="38"/>
  <c r="S504" i="38"/>
  <c r="S505" i="38"/>
  <c r="S506" i="38"/>
  <c r="S507" i="38"/>
  <c r="S508" i="38"/>
  <c r="S509" i="38"/>
  <c r="S510" i="38"/>
  <c r="S511" i="38"/>
  <c r="S512" i="38"/>
  <c r="S513" i="38"/>
  <c r="S514" i="38"/>
  <c r="S515" i="38"/>
  <c r="S516" i="38"/>
  <c r="S517" i="38"/>
  <c r="S518" i="38"/>
  <c r="S519" i="38"/>
  <c r="S520" i="38"/>
  <c r="S521" i="38"/>
  <c r="S522" i="38"/>
  <c r="S523" i="38"/>
  <c r="S524" i="38"/>
  <c r="S525" i="38"/>
  <c r="S526" i="38"/>
  <c r="S527" i="38"/>
  <c r="S528" i="38"/>
  <c r="S529" i="38"/>
  <c r="S530" i="38"/>
  <c r="S531" i="38"/>
  <c r="S532" i="38"/>
  <c r="S533" i="38"/>
  <c r="S534" i="38"/>
  <c r="S535" i="38"/>
  <c r="S536" i="38"/>
  <c r="S537" i="38"/>
  <c r="S538" i="38"/>
  <c r="S539" i="38"/>
  <c r="S540" i="38"/>
  <c r="S541" i="38"/>
  <c r="S542" i="38"/>
  <c r="S543" i="38"/>
  <c r="S544" i="38"/>
  <c r="S545" i="38"/>
  <c r="S546" i="38"/>
  <c r="S547" i="38"/>
  <c r="S548" i="38"/>
  <c r="S549" i="38"/>
  <c r="S550" i="38"/>
  <c r="S551" i="38"/>
  <c r="S552" i="38"/>
  <c r="S553" i="38"/>
  <c r="S554" i="38"/>
  <c r="S555" i="38"/>
  <c r="S556" i="38"/>
  <c r="S557" i="38"/>
  <c r="S558" i="38"/>
  <c r="S559" i="38"/>
  <c r="S560" i="38"/>
  <c r="S561" i="38"/>
  <c r="S562" i="38"/>
  <c r="S563" i="38"/>
  <c r="S564" i="38"/>
  <c r="S565" i="38"/>
  <c r="S566" i="38"/>
  <c r="S567" i="38"/>
  <c r="S568" i="38"/>
  <c r="S569" i="38"/>
  <c r="S570" i="38"/>
  <c r="S571" i="38"/>
  <c r="S572" i="38"/>
  <c r="S573" i="38"/>
  <c r="S574" i="38"/>
  <c r="S575" i="38"/>
  <c r="S576" i="38"/>
  <c r="S577" i="38"/>
  <c r="S578" i="38"/>
  <c r="S579" i="38"/>
  <c r="S580" i="38"/>
  <c r="S581" i="38"/>
  <c r="S582" i="38"/>
  <c r="S583" i="38"/>
  <c r="S584" i="38"/>
  <c r="S585" i="38"/>
  <c r="S586" i="38"/>
  <c r="S587" i="38"/>
  <c r="S588" i="38"/>
  <c r="S589" i="38"/>
  <c r="S590" i="38"/>
  <c r="S591" i="38"/>
  <c r="S592" i="38"/>
  <c r="S593" i="38"/>
  <c r="S594" i="38"/>
  <c r="S595" i="38"/>
  <c r="S596" i="38"/>
  <c r="S597" i="38"/>
  <c r="S598" i="38"/>
  <c r="S599" i="38"/>
  <c r="S600" i="38"/>
  <c r="S601" i="38"/>
  <c r="S602" i="38"/>
  <c r="S603" i="38"/>
  <c r="S604" i="38"/>
  <c r="S605" i="38"/>
  <c r="S606" i="38"/>
  <c r="S607" i="38"/>
  <c r="S608" i="38"/>
  <c r="S609" i="38"/>
  <c r="S610" i="38"/>
  <c r="S611" i="38"/>
  <c r="S612" i="38"/>
  <c r="S613" i="38"/>
  <c r="S614" i="38"/>
  <c r="S615" i="38"/>
  <c r="S616" i="38"/>
  <c r="S617" i="38"/>
  <c r="S618" i="38"/>
  <c r="S619" i="38"/>
  <c r="S620" i="38"/>
  <c r="S621" i="38"/>
  <c r="S622" i="38"/>
  <c r="S623" i="38"/>
  <c r="S624" i="38"/>
  <c r="S625" i="38"/>
  <c r="S626" i="38"/>
  <c r="S627" i="38"/>
  <c r="S628" i="38"/>
  <c r="S629" i="38"/>
  <c r="S630" i="38"/>
  <c r="S631" i="38"/>
  <c r="S632" i="38"/>
  <c r="S633" i="38"/>
  <c r="S634" i="38"/>
  <c r="S635" i="38"/>
  <c r="S636" i="38"/>
  <c r="S637" i="38"/>
  <c r="S638" i="38"/>
  <c r="S639" i="38"/>
  <c r="S640" i="38"/>
  <c r="S641" i="38"/>
  <c r="S642" i="38"/>
  <c r="S643" i="38"/>
  <c r="S644" i="38"/>
  <c r="S645" i="38"/>
  <c r="S646" i="38"/>
  <c r="S647" i="38"/>
  <c r="S648" i="38"/>
  <c r="S649" i="38"/>
  <c r="S650" i="38"/>
  <c r="S651" i="38"/>
  <c r="S652" i="38"/>
  <c r="S653" i="38"/>
  <c r="S654" i="38"/>
  <c r="S655" i="38"/>
  <c r="S656" i="38"/>
  <c r="S657" i="38"/>
  <c r="S658" i="38"/>
  <c r="S659" i="38"/>
  <c r="S660" i="38"/>
  <c r="S661" i="38"/>
  <c r="S662" i="38"/>
  <c r="S663" i="38"/>
  <c r="S664" i="38"/>
  <c r="S665" i="38"/>
  <c r="S666" i="38"/>
  <c r="S667" i="38"/>
  <c r="S668" i="38"/>
  <c r="S669" i="38"/>
  <c r="S670" i="38"/>
  <c r="S671" i="38"/>
  <c r="S672" i="38"/>
  <c r="S673" i="38"/>
  <c r="S674" i="38"/>
  <c r="S675" i="38"/>
  <c r="S676" i="38"/>
  <c r="S677" i="38"/>
  <c r="S678" i="38"/>
  <c r="S679" i="38"/>
  <c r="S680" i="38"/>
  <c r="S681" i="38"/>
  <c r="S682" i="38"/>
  <c r="S683" i="38"/>
  <c r="S684" i="38"/>
  <c r="S685" i="38"/>
  <c r="S686" i="38"/>
  <c r="S687" i="38"/>
  <c r="S688" i="38"/>
  <c r="S689" i="38"/>
  <c r="S690" i="38"/>
  <c r="S691" i="38"/>
  <c r="S692" i="38"/>
  <c r="S693" i="38"/>
  <c r="S694" i="38"/>
  <c r="S695" i="38"/>
  <c r="S696" i="38"/>
  <c r="S697" i="38"/>
  <c r="S698" i="38"/>
  <c r="S699" i="38"/>
  <c r="S700" i="38"/>
  <c r="S701" i="38"/>
  <c r="S702" i="38"/>
  <c r="S703" i="38"/>
  <c r="S704" i="38"/>
  <c r="S705" i="38"/>
  <c r="S706" i="38"/>
  <c r="S707" i="38"/>
  <c r="S708" i="38"/>
  <c r="S709" i="38"/>
  <c r="S710" i="38"/>
  <c r="S711" i="38"/>
  <c r="S712" i="38"/>
  <c r="S713" i="38"/>
  <c r="S714" i="38"/>
  <c r="S715" i="38"/>
  <c r="S716" i="38"/>
  <c r="S717" i="38"/>
  <c r="S718" i="38"/>
  <c r="S719" i="38"/>
  <c r="S720" i="38"/>
  <c r="S721" i="38"/>
  <c r="S722" i="38"/>
  <c r="S723" i="38"/>
  <c r="S724" i="38"/>
  <c r="S725" i="38"/>
  <c r="S726" i="38"/>
  <c r="S727" i="38"/>
  <c r="S728" i="38"/>
  <c r="S729" i="38"/>
  <c r="S730" i="38"/>
  <c r="S731" i="38"/>
  <c r="S732" i="38"/>
  <c r="S733" i="38"/>
  <c r="S734" i="38"/>
  <c r="S735" i="38"/>
  <c r="S736" i="38"/>
  <c r="S737" i="38"/>
  <c r="S738" i="38"/>
  <c r="S739" i="38"/>
  <c r="S740" i="38"/>
  <c r="S741" i="38"/>
  <c r="S742" i="38"/>
  <c r="S743" i="38"/>
  <c r="S744" i="38"/>
  <c r="S745" i="38"/>
  <c r="S746" i="38"/>
  <c r="S747" i="38"/>
  <c r="S748" i="38"/>
  <c r="S749" i="38"/>
  <c r="S750" i="38"/>
  <c r="S751" i="38"/>
  <c r="S752" i="38"/>
  <c r="S753" i="38"/>
  <c r="S754" i="38"/>
  <c r="S755" i="38"/>
  <c r="S756" i="38"/>
  <c r="S757" i="38"/>
  <c r="S758" i="38"/>
  <c r="S759" i="38"/>
  <c r="S760" i="38"/>
  <c r="S761" i="38"/>
  <c r="S762" i="38"/>
  <c r="S763" i="38"/>
  <c r="S764" i="38"/>
  <c r="S765" i="38"/>
  <c r="S766" i="38"/>
  <c r="S767" i="38"/>
  <c r="S768" i="38"/>
  <c r="S769" i="38"/>
  <c r="S770" i="38"/>
  <c r="S771" i="38"/>
  <c r="S772" i="38"/>
  <c r="S773" i="38"/>
  <c r="S774" i="38"/>
  <c r="S775" i="38"/>
  <c r="S776" i="38"/>
  <c r="S777" i="38"/>
  <c r="S778" i="38"/>
  <c r="S779" i="38"/>
  <c r="S780" i="38"/>
  <c r="S781" i="38"/>
  <c r="S782" i="38"/>
  <c r="S783" i="38"/>
  <c r="S784" i="38"/>
  <c r="S785" i="38"/>
  <c r="S786" i="38"/>
  <c r="S787" i="38"/>
  <c r="S788" i="38"/>
  <c r="S789" i="38"/>
  <c r="S790" i="38"/>
  <c r="S791" i="38"/>
  <c r="S792" i="38"/>
  <c r="S793" i="38"/>
  <c r="S794" i="38"/>
  <c r="S795" i="38"/>
  <c r="S796" i="38"/>
  <c r="S797" i="38"/>
  <c r="S798" i="38"/>
  <c r="S799" i="38"/>
  <c r="S800" i="38"/>
  <c r="S801" i="38"/>
  <c r="S802" i="38"/>
  <c r="S803" i="38"/>
  <c r="S804" i="38"/>
  <c r="S805" i="38"/>
  <c r="S806" i="38"/>
  <c r="S807" i="38"/>
  <c r="S808" i="38"/>
  <c r="S809" i="38"/>
  <c r="S810" i="38"/>
  <c r="S811" i="38"/>
  <c r="S812" i="38"/>
  <c r="S813" i="38"/>
  <c r="S814" i="38"/>
  <c r="S815" i="38"/>
  <c r="S816" i="38"/>
  <c r="S817" i="38"/>
  <c r="S818" i="38"/>
  <c r="S819" i="38"/>
  <c r="S820" i="38"/>
  <c r="S821" i="38"/>
  <c r="S822" i="38"/>
  <c r="S823" i="38"/>
  <c r="S824" i="38"/>
  <c r="S825" i="38"/>
  <c r="S826" i="38"/>
  <c r="S827" i="38"/>
  <c r="S828" i="38"/>
  <c r="S829" i="38"/>
  <c r="S830" i="38"/>
  <c r="S831" i="38"/>
  <c r="S832" i="38"/>
  <c r="S833" i="38"/>
  <c r="S834" i="38"/>
  <c r="S835" i="38"/>
  <c r="S836" i="38"/>
  <c r="S837" i="38"/>
  <c r="S838" i="38"/>
  <c r="S839" i="38"/>
  <c r="S840" i="38"/>
  <c r="S841" i="38"/>
  <c r="S842" i="38"/>
  <c r="S843" i="38"/>
  <c r="S844" i="38"/>
  <c r="S845" i="38"/>
  <c r="S846" i="38"/>
  <c r="S847" i="38"/>
  <c r="S848" i="38"/>
  <c r="S849" i="38"/>
  <c r="S850" i="38"/>
  <c r="S851" i="38"/>
  <c r="S852" i="38"/>
  <c r="S853" i="38"/>
  <c r="S854" i="38"/>
  <c r="S855" i="38"/>
  <c r="S856" i="38"/>
  <c r="S857" i="38"/>
  <c r="S858" i="38"/>
  <c r="S859" i="38"/>
  <c r="S860" i="38"/>
  <c r="S861" i="38"/>
  <c r="S862" i="38"/>
  <c r="S863" i="38"/>
  <c r="S864" i="38"/>
  <c r="S865" i="38"/>
  <c r="S866" i="38"/>
  <c r="S867" i="38"/>
  <c r="S868" i="38"/>
  <c r="S869" i="38"/>
  <c r="S870" i="38"/>
  <c r="S871" i="38"/>
  <c r="S872" i="38"/>
  <c r="S873" i="38"/>
  <c r="S874" i="38"/>
  <c r="S875" i="38"/>
  <c r="S876" i="38"/>
  <c r="S877" i="38"/>
  <c r="S878" i="38"/>
  <c r="S879" i="38"/>
  <c r="S880" i="38"/>
  <c r="S881" i="38"/>
  <c r="S882" i="38"/>
  <c r="S883" i="38"/>
  <c r="S884" i="38"/>
  <c r="S885" i="38"/>
  <c r="S886" i="38"/>
  <c r="S887" i="38"/>
  <c r="S888" i="38"/>
  <c r="S889" i="38"/>
  <c r="S890" i="38"/>
  <c r="S891" i="38"/>
  <c r="S892" i="38"/>
  <c r="S893" i="38"/>
  <c r="S894" i="38"/>
  <c r="S895" i="38"/>
  <c r="S896" i="38"/>
  <c r="S897" i="38"/>
  <c r="S898" i="38"/>
  <c r="S899" i="38"/>
  <c r="S900" i="38"/>
  <c r="S901" i="38"/>
  <c r="S902" i="38"/>
  <c r="S903" i="38"/>
  <c r="S904" i="38"/>
  <c r="S905" i="38"/>
  <c r="S906" i="38"/>
  <c r="S907" i="38"/>
  <c r="S908" i="38"/>
  <c r="S909" i="38"/>
  <c r="S910" i="38"/>
  <c r="S911" i="38"/>
  <c r="S912" i="38"/>
  <c r="S913" i="38"/>
  <c r="S914" i="38"/>
  <c r="S915" i="38"/>
  <c r="S916" i="38"/>
  <c r="S917" i="38"/>
  <c r="S918" i="38"/>
  <c r="S919" i="38"/>
  <c r="S920" i="38"/>
  <c r="S921" i="38"/>
  <c r="S922" i="38"/>
  <c r="S923" i="38"/>
  <c r="S924" i="38"/>
  <c r="S925" i="38"/>
  <c r="S926" i="38"/>
  <c r="S927" i="38"/>
  <c r="S928" i="38"/>
  <c r="S929" i="38"/>
  <c r="S930" i="38"/>
  <c r="S931" i="38"/>
  <c r="S932" i="38"/>
  <c r="S933" i="38"/>
  <c r="S934" i="38"/>
  <c r="S935" i="38"/>
  <c r="S936" i="38"/>
  <c r="S937" i="38"/>
  <c r="S938" i="38"/>
  <c r="S939" i="38"/>
  <c r="S940" i="38"/>
  <c r="S941" i="38"/>
  <c r="S942" i="38"/>
  <c r="S943" i="38"/>
  <c r="S944" i="38"/>
  <c r="S945" i="38"/>
  <c r="S946" i="38"/>
  <c r="S947" i="38"/>
  <c r="S948" i="38"/>
  <c r="S949" i="38"/>
  <c r="S950" i="38"/>
  <c r="S951" i="38"/>
  <c r="S952" i="38"/>
  <c r="S953" i="38"/>
  <c r="S954" i="38"/>
  <c r="S955" i="38"/>
  <c r="S956" i="38"/>
  <c r="S957" i="38"/>
  <c r="S958" i="38"/>
  <c r="S959" i="38"/>
  <c r="S960" i="38"/>
  <c r="S961" i="38"/>
  <c r="S962" i="38"/>
  <c r="S963" i="38"/>
  <c r="S964" i="38"/>
  <c r="S965" i="38"/>
  <c r="S966" i="38"/>
  <c r="S967" i="38"/>
  <c r="S968" i="38"/>
  <c r="S969" i="38"/>
  <c r="S970" i="38"/>
  <c r="S971" i="38"/>
  <c r="S972" i="38"/>
  <c r="S973" i="38"/>
  <c r="S974" i="38"/>
  <c r="S975" i="38"/>
  <c r="S976" i="38"/>
  <c r="S977" i="38"/>
  <c r="S978" i="38"/>
  <c r="S979" i="38"/>
  <c r="S980" i="38"/>
  <c r="S981" i="38"/>
  <c r="S982" i="38"/>
  <c r="S983" i="38"/>
  <c r="S984" i="38"/>
  <c r="S985" i="38"/>
  <c r="S986" i="38"/>
  <c r="S987" i="38"/>
  <c r="S988" i="38"/>
  <c r="S989" i="38"/>
  <c r="S990" i="38"/>
  <c r="S991" i="38"/>
  <c r="S992" i="38"/>
  <c r="S993" i="38"/>
  <c r="S994" i="38"/>
  <c r="S995" i="38"/>
  <c r="S996" i="38"/>
  <c r="S997" i="38"/>
  <c r="S998" i="38"/>
  <c r="S999" i="38"/>
  <c r="S1000" i="38"/>
  <c r="S1001" i="38"/>
  <c r="S1002" i="38"/>
  <c r="S1003" i="38"/>
  <c r="S1004" i="38"/>
  <c r="S1005" i="38"/>
  <c r="S1006" i="38"/>
  <c r="S7" i="38"/>
  <c r="S7" i="31"/>
  <c r="T1001" i="31"/>
  <c r="T14" i="31"/>
  <c r="T15" i="31"/>
  <c r="T16" i="31"/>
  <c r="T17" i="31"/>
  <c r="T18" i="31"/>
  <c r="T19" i="31"/>
  <c r="T20" i="31"/>
  <c r="T21" i="31"/>
  <c r="T22" i="31"/>
  <c r="T23" i="31"/>
  <c r="T24" i="31"/>
  <c r="T25" i="31"/>
  <c r="T26" i="31"/>
  <c r="T27" i="31"/>
  <c r="T28" i="31"/>
  <c r="T29" i="31"/>
  <c r="T30" i="31"/>
  <c r="T31" i="31"/>
  <c r="T32" i="31"/>
  <c r="T33" i="31"/>
  <c r="T34" i="31"/>
  <c r="T35" i="31"/>
  <c r="T36" i="31"/>
  <c r="T37" i="31"/>
  <c r="T38" i="31"/>
  <c r="T39" i="31"/>
  <c r="T40" i="31"/>
  <c r="T41" i="31"/>
  <c r="T42" i="31"/>
  <c r="T43" i="31"/>
  <c r="T44" i="31"/>
  <c r="T45" i="31"/>
  <c r="T46" i="31"/>
  <c r="T47" i="31"/>
  <c r="T48" i="31"/>
  <c r="T49" i="31"/>
  <c r="T50" i="31"/>
  <c r="T51" i="31"/>
  <c r="T52" i="31"/>
  <c r="T53" i="31"/>
  <c r="T54" i="31"/>
  <c r="T55" i="31"/>
  <c r="T56" i="31"/>
  <c r="T57" i="31"/>
  <c r="T58" i="31"/>
  <c r="T59" i="31"/>
  <c r="T60" i="31"/>
  <c r="T61" i="31"/>
  <c r="T62" i="31"/>
  <c r="T63" i="31"/>
  <c r="T64" i="31"/>
  <c r="T65" i="31"/>
  <c r="T66" i="31"/>
  <c r="T67" i="31"/>
  <c r="T68" i="31"/>
  <c r="T69" i="31"/>
  <c r="T70" i="31"/>
  <c r="T71" i="31"/>
  <c r="T72" i="31"/>
  <c r="T73" i="31"/>
  <c r="T74" i="31"/>
  <c r="T75" i="31"/>
  <c r="T76" i="31"/>
  <c r="T77" i="31"/>
  <c r="T78" i="31"/>
  <c r="T79" i="31"/>
  <c r="T80" i="31"/>
  <c r="T81" i="31"/>
  <c r="T82" i="31"/>
  <c r="T83" i="31"/>
  <c r="T84" i="31"/>
  <c r="T85" i="31"/>
  <c r="T86" i="31"/>
  <c r="T87" i="31"/>
  <c r="T88" i="31"/>
  <c r="T89" i="31"/>
  <c r="T90" i="31"/>
  <c r="T91" i="31"/>
  <c r="T92" i="31"/>
  <c r="T93" i="31"/>
  <c r="T94" i="31"/>
  <c r="T95" i="31"/>
  <c r="T96" i="31"/>
  <c r="T97" i="31"/>
  <c r="T98" i="31"/>
  <c r="T99" i="31"/>
  <c r="T100" i="31"/>
  <c r="T101" i="31"/>
  <c r="T102" i="31"/>
  <c r="T103" i="31"/>
  <c r="T104" i="31"/>
  <c r="T105" i="31"/>
  <c r="T106" i="31"/>
  <c r="T107" i="31"/>
  <c r="T108" i="31"/>
  <c r="T109" i="31"/>
  <c r="T110" i="31"/>
  <c r="T111" i="31"/>
  <c r="T112" i="31"/>
  <c r="T113" i="31"/>
  <c r="T114" i="31"/>
  <c r="T115" i="31"/>
  <c r="T116" i="31"/>
  <c r="T117" i="31"/>
  <c r="T118" i="31"/>
  <c r="T119" i="31"/>
  <c r="T120" i="31"/>
  <c r="T121" i="31"/>
  <c r="T122" i="31"/>
  <c r="T123" i="31"/>
  <c r="T124" i="31"/>
  <c r="T125" i="31"/>
  <c r="T126" i="31"/>
  <c r="T127" i="31"/>
  <c r="T128" i="31"/>
  <c r="T129" i="31"/>
  <c r="T130" i="31"/>
  <c r="T131" i="31"/>
  <c r="T132" i="31"/>
  <c r="T133" i="31"/>
  <c r="T134" i="31"/>
  <c r="T135" i="31"/>
  <c r="T136" i="31"/>
  <c r="T137" i="31"/>
  <c r="T138" i="31"/>
  <c r="T139" i="31"/>
  <c r="T140" i="31"/>
  <c r="T141" i="31"/>
  <c r="T142" i="31"/>
  <c r="T143" i="31"/>
  <c r="T144" i="31"/>
  <c r="T145" i="31"/>
  <c r="T146" i="31"/>
  <c r="T147" i="31"/>
  <c r="T148" i="31"/>
  <c r="T149" i="31"/>
  <c r="T150" i="31"/>
  <c r="T151" i="31"/>
  <c r="T152" i="31"/>
  <c r="T153" i="31"/>
  <c r="T154" i="31"/>
  <c r="T155" i="31"/>
  <c r="T156" i="31"/>
  <c r="T157" i="31"/>
  <c r="T158" i="31"/>
  <c r="T159" i="31"/>
  <c r="T160" i="31"/>
  <c r="T161" i="31"/>
  <c r="T162" i="31"/>
  <c r="T163" i="31"/>
  <c r="T164" i="31"/>
  <c r="T165" i="31"/>
  <c r="T166" i="31"/>
  <c r="T167" i="31"/>
  <c r="T168" i="31"/>
  <c r="T169" i="31"/>
  <c r="T170" i="31"/>
  <c r="T171" i="31"/>
  <c r="T172" i="31"/>
  <c r="T173" i="31"/>
  <c r="T174" i="31"/>
  <c r="T175" i="31"/>
  <c r="T176" i="31"/>
  <c r="T177" i="31"/>
  <c r="T178" i="31"/>
  <c r="T179" i="31"/>
  <c r="T180" i="31"/>
  <c r="T181" i="31"/>
  <c r="T182" i="31"/>
  <c r="T183" i="31"/>
  <c r="T184" i="31"/>
  <c r="T185" i="31"/>
  <c r="T186" i="31"/>
  <c r="T187" i="31"/>
  <c r="T188" i="31"/>
  <c r="T189" i="31"/>
  <c r="T190" i="31"/>
  <c r="T191" i="31"/>
  <c r="T192" i="31"/>
  <c r="T193" i="31"/>
  <c r="T194" i="31"/>
  <c r="T195" i="31"/>
  <c r="T196" i="31"/>
  <c r="T197" i="31"/>
  <c r="T198" i="31"/>
  <c r="T199" i="31"/>
  <c r="T200" i="31"/>
  <c r="T201" i="31"/>
  <c r="T202" i="31"/>
  <c r="T203" i="31"/>
  <c r="T204" i="31"/>
  <c r="T205" i="31"/>
  <c r="T206" i="31"/>
  <c r="T207" i="31"/>
  <c r="T208" i="31"/>
  <c r="T209" i="31"/>
  <c r="T210" i="31"/>
  <c r="T211" i="31"/>
  <c r="T212" i="31"/>
  <c r="T213" i="31"/>
  <c r="T214" i="31"/>
  <c r="T215" i="31"/>
  <c r="T216" i="31"/>
  <c r="T217" i="31"/>
  <c r="T218" i="31"/>
  <c r="T219" i="31"/>
  <c r="T220" i="31"/>
  <c r="T221" i="31"/>
  <c r="T222" i="31"/>
  <c r="T223" i="31"/>
  <c r="T224" i="31"/>
  <c r="T225" i="31"/>
  <c r="T226" i="31"/>
  <c r="T227" i="31"/>
  <c r="T228" i="31"/>
  <c r="T229" i="31"/>
  <c r="T230" i="31"/>
  <c r="T231" i="31"/>
  <c r="T232" i="31"/>
  <c r="T233" i="31"/>
  <c r="T234" i="31"/>
  <c r="T235" i="31"/>
  <c r="T236" i="31"/>
  <c r="T237" i="31"/>
  <c r="T238" i="31"/>
  <c r="T239" i="31"/>
  <c r="T240" i="31"/>
  <c r="T241" i="31"/>
  <c r="T242" i="31"/>
  <c r="T243" i="31"/>
  <c r="T244" i="31"/>
  <c r="T245" i="31"/>
  <c r="T246" i="31"/>
  <c r="T247" i="31"/>
  <c r="T248" i="31"/>
  <c r="T249" i="31"/>
  <c r="T250" i="31"/>
  <c r="T251" i="31"/>
  <c r="T252" i="31"/>
  <c r="T253" i="31"/>
  <c r="T254" i="31"/>
  <c r="T255" i="31"/>
  <c r="T256" i="31"/>
  <c r="T257" i="31"/>
  <c r="T258" i="31"/>
  <c r="T259" i="31"/>
  <c r="T260" i="31"/>
  <c r="T261" i="31"/>
  <c r="T262" i="31"/>
  <c r="T263" i="31"/>
  <c r="T264" i="31"/>
  <c r="T265" i="31"/>
  <c r="T266" i="31"/>
  <c r="T267" i="31"/>
  <c r="T268" i="31"/>
  <c r="T269" i="31"/>
  <c r="T270" i="31"/>
  <c r="T271" i="31"/>
  <c r="T272" i="31"/>
  <c r="T273" i="31"/>
  <c r="T274" i="31"/>
  <c r="T275" i="31"/>
  <c r="T276" i="31"/>
  <c r="T277" i="31"/>
  <c r="T278" i="31"/>
  <c r="T279" i="31"/>
  <c r="T280" i="31"/>
  <c r="T281" i="31"/>
  <c r="T282" i="31"/>
  <c r="T283" i="31"/>
  <c r="T284" i="31"/>
  <c r="T285" i="31"/>
  <c r="T286" i="31"/>
  <c r="T287" i="31"/>
  <c r="T288" i="31"/>
  <c r="T289" i="31"/>
  <c r="T290" i="31"/>
  <c r="T291" i="31"/>
  <c r="T292" i="31"/>
  <c r="T293" i="31"/>
  <c r="T294" i="31"/>
  <c r="T295" i="31"/>
  <c r="T296" i="31"/>
  <c r="T297" i="31"/>
  <c r="T298" i="31"/>
  <c r="T299" i="31"/>
  <c r="T300" i="31"/>
  <c r="T301" i="31"/>
  <c r="T302" i="31"/>
  <c r="T303" i="31"/>
  <c r="T304" i="31"/>
  <c r="T305" i="31"/>
  <c r="T306" i="31"/>
  <c r="T307" i="31"/>
  <c r="T308" i="31"/>
  <c r="T309" i="31"/>
  <c r="T310" i="31"/>
  <c r="T311" i="31"/>
  <c r="T312" i="31"/>
  <c r="T313" i="31"/>
  <c r="T314" i="31"/>
  <c r="T315" i="31"/>
  <c r="T316" i="31"/>
  <c r="T317" i="31"/>
  <c r="T318" i="31"/>
  <c r="T319" i="31"/>
  <c r="T320" i="31"/>
  <c r="T321" i="31"/>
  <c r="T322" i="31"/>
  <c r="T323" i="31"/>
  <c r="T324" i="31"/>
  <c r="T325" i="31"/>
  <c r="T326" i="31"/>
  <c r="T327" i="31"/>
  <c r="T328" i="31"/>
  <c r="T329" i="31"/>
  <c r="T330" i="31"/>
  <c r="T331" i="31"/>
  <c r="T332" i="31"/>
  <c r="T333" i="31"/>
  <c r="T334" i="31"/>
  <c r="T335" i="31"/>
  <c r="T336" i="31"/>
  <c r="T337" i="31"/>
  <c r="T338" i="31"/>
  <c r="T339" i="31"/>
  <c r="T340" i="31"/>
  <c r="T341" i="31"/>
  <c r="T342" i="31"/>
  <c r="T343" i="31"/>
  <c r="T344" i="31"/>
  <c r="T345" i="31"/>
  <c r="T346" i="31"/>
  <c r="T347" i="31"/>
  <c r="T348" i="31"/>
  <c r="T349" i="31"/>
  <c r="T350" i="31"/>
  <c r="T351" i="31"/>
  <c r="T352" i="31"/>
  <c r="T353" i="31"/>
  <c r="T354" i="31"/>
  <c r="T355" i="31"/>
  <c r="T356" i="31"/>
  <c r="T357" i="31"/>
  <c r="T358" i="31"/>
  <c r="T359" i="31"/>
  <c r="T360" i="31"/>
  <c r="T361" i="31"/>
  <c r="T362" i="31"/>
  <c r="T363" i="31"/>
  <c r="T364" i="31"/>
  <c r="T365" i="31"/>
  <c r="T366" i="31"/>
  <c r="T367" i="31"/>
  <c r="T368" i="31"/>
  <c r="T369" i="31"/>
  <c r="T370" i="31"/>
  <c r="T371" i="31"/>
  <c r="T372" i="31"/>
  <c r="T373" i="31"/>
  <c r="T374" i="31"/>
  <c r="T375" i="31"/>
  <c r="T376" i="31"/>
  <c r="T377" i="31"/>
  <c r="T378" i="31"/>
  <c r="T379" i="31"/>
  <c r="T380" i="31"/>
  <c r="T381" i="31"/>
  <c r="T382" i="31"/>
  <c r="T383" i="31"/>
  <c r="T384" i="31"/>
  <c r="T385" i="31"/>
  <c r="T386" i="31"/>
  <c r="T387" i="31"/>
  <c r="T388" i="31"/>
  <c r="T389" i="31"/>
  <c r="T390" i="31"/>
  <c r="T391" i="31"/>
  <c r="T392" i="31"/>
  <c r="T393" i="31"/>
  <c r="T394" i="31"/>
  <c r="T395" i="31"/>
  <c r="T396" i="31"/>
  <c r="T397" i="31"/>
  <c r="T398" i="31"/>
  <c r="T399" i="31"/>
  <c r="T400" i="31"/>
  <c r="T401" i="31"/>
  <c r="T402" i="31"/>
  <c r="T403" i="31"/>
  <c r="T404" i="31"/>
  <c r="T405" i="31"/>
  <c r="T406" i="31"/>
  <c r="T407" i="31"/>
  <c r="T408" i="31"/>
  <c r="T409" i="31"/>
  <c r="T410" i="31"/>
  <c r="T411" i="31"/>
  <c r="T412" i="31"/>
  <c r="T413" i="31"/>
  <c r="T414" i="31"/>
  <c r="T415" i="31"/>
  <c r="T416" i="31"/>
  <c r="T417" i="31"/>
  <c r="T418" i="31"/>
  <c r="T419" i="31"/>
  <c r="T420" i="31"/>
  <c r="T421" i="31"/>
  <c r="T422" i="31"/>
  <c r="T423" i="31"/>
  <c r="T424" i="31"/>
  <c r="T425" i="31"/>
  <c r="T426" i="31"/>
  <c r="T427" i="31"/>
  <c r="T428" i="31"/>
  <c r="T429" i="31"/>
  <c r="T430" i="31"/>
  <c r="T431" i="31"/>
  <c r="T432" i="31"/>
  <c r="T433" i="31"/>
  <c r="T434" i="31"/>
  <c r="T435" i="31"/>
  <c r="T436" i="31"/>
  <c r="T437" i="31"/>
  <c r="T438" i="31"/>
  <c r="T439" i="31"/>
  <c r="T440" i="31"/>
  <c r="T441" i="31"/>
  <c r="T442" i="31"/>
  <c r="T443" i="31"/>
  <c r="T444" i="31"/>
  <c r="T445" i="31"/>
  <c r="T446" i="31"/>
  <c r="T447" i="31"/>
  <c r="T448" i="31"/>
  <c r="T449" i="31"/>
  <c r="T450" i="31"/>
  <c r="T451" i="31"/>
  <c r="T452" i="31"/>
  <c r="T453" i="31"/>
  <c r="T454" i="31"/>
  <c r="T455" i="31"/>
  <c r="T456" i="31"/>
  <c r="T457" i="31"/>
  <c r="T458" i="31"/>
  <c r="T459" i="31"/>
  <c r="T460" i="31"/>
  <c r="T461" i="31"/>
  <c r="T462" i="31"/>
  <c r="T463" i="31"/>
  <c r="T464" i="31"/>
  <c r="T465" i="31"/>
  <c r="T466" i="31"/>
  <c r="T467" i="31"/>
  <c r="T468" i="31"/>
  <c r="T469" i="31"/>
  <c r="T470" i="31"/>
  <c r="T471" i="31"/>
  <c r="T472" i="31"/>
  <c r="T473" i="31"/>
  <c r="T474" i="31"/>
  <c r="T475" i="31"/>
  <c r="T476" i="31"/>
  <c r="T477" i="31"/>
  <c r="T478" i="31"/>
  <c r="T479" i="31"/>
  <c r="T480" i="31"/>
  <c r="T481" i="31"/>
  <c r="T482" i="31"/>
  <c r="T483" i="31"/>
  <c r="T484" i="31"/>
  <c r="T485" i="31"/>
  <c r="T486" i="31"/>
  <c r="T487" i="31"/>
  <c r="T488" i="31"/>
  <c r="T489" i="31"/>
  <c r="T490" i="31"/>
  <c r="T491" i="31"/>
  <c r="T492" i="31"/>
  <c r="T493" i="31"/>
  <c r="T494" i="31"/>
  <c r="T495" i="31"/>
  <c r="T496" i="31"/>
  <c r="T497" i="31"/>
  <c r="T498" i="31"/>
  <c r="T499" i="31"/>
  <c r="T500" i="31"/>
  <c r="T501" i="31"/>
  <c r="T502" i="31"/>
  <c r="T503" i="31"/>
  <c r="T504" i="31"/>
  <c r="T505" i="31"/>
  <c r="T506" i="31"/>
  <c r="T507" i="31"/>
  <c r="T508" i="31"/>
  <c r="T509" i="31"/>
  <c r="T510" i="31"/>
  <c r="T511" i="31"/>
  <c r="T512" i="31"/>
  <c r="T513" i="31"/>
  <c r="T514" i="31"/>
  <c r="T515" i="31"/>
  <c r="T516" i="31"/>
  <c r="T517" i="31"/>
  <c r="T518" i="31"/>
  <c r="T519" i="31"/>
  <c r="T520" i="31"/>
  <c r="T521" i="31"/>
  <c r="T522" i="31"/>
  <c r="T523" i="31"/>
  <c r="T524" i="31"/>
  <c r="T525" i="31"/>
  <c r="T526" i="31"/>
  <c r="T527" i="31"/>
  <c r="T528" i="31"/>
  <c r="T529" i="31"/>
  <c r="T530" i="31"/>
  <c r="T531" i="31"/>
  <c r="T532" i="31"/>
  <c r="T533" i="31"/>
  <c r="T534" i="31"/>
  <c r="T535" i="31"/>
  <c r="T536" i="31"/>
  <c r="T537" i="31"/>
  <c r="T538" i="31"/>
  <c r="T539" i="31"/>
  <c r="T540" i="31"/>
  <c r="T541" i="31"/>
  <c r="T542" i="31"/>
  <c r="T543" i="31"/>
  <c r="T544" i="31"/>
  <c r="T545" i="31"/>
  <c r="T546" i="31"/>
  <c r="T547" i="31"/>
  <c r="T548" i="31"/>
  <c r="T549" i="31"/>
  <c r="T550" i="31"/>
  <c r="T551" i="31"/>
  <c r="T552" i="31"/>
  <c r="T553" i="31"/>
  <c r="T554" i="31"/>
  <c r="T555" i="31"/>
  <c r="T556" i="31"/>
  <c r="T557" i="31"/>
  <c r="T558" i="31"/>
  <c r="T559" i="31"/>
  <c r="T560" i="31"/>
  <c r="T561" i="31"/>
  <c r="T562" i="31"/>
  <c r="T563" i="31"/>
  <c r="T564" i="31"/>
  <c r="T565" i="31"/>
  <c r="T566" i="31"/>
  <c r="T567" i="31"/>
  <c r="T568" i="31"/>
  <c r="T569" i="31"/>
  <c r="T570" i="31"/>
  <c r="T571" i="31"/>
  <c r="T572" i="31"/>
  <c r="T573" i="31"/>
  <c r="T574" i="31"/>
  <c r="T575" i="31"/>
  <c r="T576" i="31"/>
  <c r="T577" i="31"/>
  <c r="T578" i="31"/>
  <c r="T579" i="31"/>
  <c r="T580" i="31"/>
  <c r="T581" i="31"/>
  <c r="T582" i="31"/>
  <c r="T583" i="31"/>
  <c r="T584" i="31"/>
  <c r="T585" i="31"/>
  <c r="T586" i="31"/>
  <c r="T587" i="31"/>
  <c r="T588" i="31"/>
  <c r="T589" i="31"/>
  <c r="T590" i="31"/>
  <c r="T591" i="31"/>
  <c r="T592" i="31"/>
  <c r="T593" i="31"/>
  <c r="T594" i="31"/>
  <c r="T595" i="31"/>
  <c r="T596" i="31"/>
  <c r="T597" i="31"/>
  <c r="T598" i="31"/>
  <c r="T599" i="31"/>
  <c r="T600" i="31"/>
  <c r="T601" i="31"/>
  <c r="T602" i="31"/>
  <c r="T603" i="31"/>
  <c r="T604" i="31"/>
  <c r="T605" i="31"/>
  <c r="T606" i="31"/>
  <c r="T607" i="31"/>
  <c r="T608" i="31"/>
  <c r="T609" i="31"/>
  <c r="T610" i="31"/>
  <c r="T611" i="31"/>
  <c r="T612" i="31"/>
  <c r="T613" i="31"/>
  <c r="T614" i="31"/>
  <c r="T615" i="31"/>
  <c r="T616" i="31"/>
  <c r="T617" i="31"/>
  <c r="T618" i="31"/>
  <c r="T619" i="31"/>
  <c r="T620" i="31"/>
  <c r="T621" i="31"/>
  <c r="T622" i="31"/>
  <c r="T623" i="31"/>
  <c r="T624" i="31"/>
  <c r="T625" i="31"/>
  <c r="T626" i="31"/>
  <c r="T627" i="31"/>
  <c r="T628" i="31"/>
  <c r="T629" i="31"/>
  <c r="T630" i="31"/>
  <c r="T631" i="31"/>
  <c r="T632" i="31"/>
  <c r="T633" i="31"/>
  <c r="T634" i="31"/>
  <c r="T635" i="31"/>
  <c r="T636" i="31"/>
  <c r="T637" i="31"/>
  <c r="T638" i="31"/>
  <c r="T639" i="31"/>
  <c r="T640" i="31"/>
  <c r="T641" i="31"/>
  <c r="T642" i="31"/>
  <c r="T643" i="31"/>
  <c r="T644" i="31"/>
  <c r="T645" i="31"/>
  <c r="T646" i="31"/>
  <c r="T647" i="31"/>
  <c r="T648" i="31"/>
  <c r="T649" i="31"/>
  <c r="T650" i="31"/>
  <c r="T651" i="31"/>
  <c r="T652" i="31"/>
  <c r="T653" i="31"/>
  <c r="T654" i="31"/>
  <c r="T655" i="31"/>
  <c r="T656" i="31"/>
  <c r="T657" i="31"/>
  <c r="T658" i="31"/>
  <c r="T659" i="31"/>
  <c r="T660" i="31"/>
  <c r="T661" i="31"/>
  <c r="T662" i="31"/>
  <c r="T663" i="31"/>
  <c r="T664" i="31"/>
  <c r="T665" i="31"/>
  <c r="T666" i="31"/>
  <c r="T667" i="31"/>
  <c r="T668" i="31"/>
  <c r="T669" i="31"/>
  <c r="T670" i="31"/>
  <c r="T671" i="31"/>
  <c r="T672" i="31"/>
  <c r="T673" i="31"/>
  <c r="T674" i="31"/>
  <c r="T675" i="31"/>
  <c r="T676" i="31"/>
  <c r="T677" i="31"/>
  <c r="T678" i="31"/>
  <c r="T679" i="31"/>
  <c r="T680" i="31"/>
  <c r="T681" i="31"/>
  <c r="T682" i="31"/>
  <c r="T683" i="31"/>
  <c r="T684" i="31"/>
  <c r="T685" i="31"/>
  <c r="T686" i="31"/>
  <c r="T687" i="31"/>
  <c r="T688" i="31"/>
  <c r="T689" i="31"/>
  <c r="T690" i="31"/>
  <c r="T691" i="31"/>
  <c r="T692" i="31"/>
  <c r="T693" i="31"/>
  <c r="T694" i="31"/>
  <c r="T695" i="31"/>
  <c r="T696" i="31"/>
  <c r="T697" i="31"/>
  <c r="T698" i="31"/>
  <c r="T699" i="31"/>
  <c r="T700" i="31"/>
  <c r="T701" i="31"/>
  <c r="T702" i="31"/>
  <c r="T703" i="31"/>
  <c r="T704" i="31"/>
  <c r="T705" i="31"/>
  <c r="T706" i="31"/>
  <c r="T707" i="31"/>
  <c r="T708" i="31"/>
  <c r="T709" i="31"/>
  <c r="T710" i="31"/>
  <c r="T711" i="31"/>
  <c r="T712" i="31"/>
  <c r="T713" i="31"/>
  <c r="T714" i="31"/>
  <c r="T715" i="31"/>
  <c r="T716" i="31"/>
  <c r="T717" i="31"/>
  <c r="T718" i="31"/>
  <c r="T719" i="31"/>
  <c r="T720" i="31"/>
  <c r="T721" i="31"/>
  <c r="T722" i="31"/>
  <c r="T723" i="31"/>
  <c r="T724" i="31"/>
  <c r="T725" i="31"/>
  <c r="T726" i="31"/>
  <c r="T727" i="31"/>
  <c r="T728" i="31"/>
  <c r="T729" i="31"/>
  <c r="T730" i="31"/>
  <c r="T731" i="31"/>
  <c r="T732" i="31"/>
  <c r="T733" i="31"/>
  <c r="T734" i="31"/>
  <c r="T735" i="31"/>
  <c r="T736" i="31"/>
  <c r="T737" i="31"/>
  <c r="T738" i="31"/>
  <c r="T739" i="31"/>
  <c r="T740" i="31"/>
  <c r="T741" i="31"/>
  <c r="T742" i="31"/>
  <c r="T743" i="31"/>
  <c r="T744" i="31"/>
  <c r="T745" i="31"/>
  <c r="T746" i="31"/>
  <c r="T747" i="31"/>
  <c r="T748" i="31"/>
  <c r="T749" i="31"/>
  <c r="T750" i="31"/>
  <c r="T751" i="31"/>
  <c r="T752" i="31"/>
  <c r="T753" i="31"/>
  <c r="T754" i="31"/>
  <c r="T755" i="31"/>
  <c r="T756" i="31"/>
  <c r="T757" i="31"/>
  <c r="T758" i="31"/>
  <c r="T759" i="31"/>
  <c r="T760" i="31"/>
  <c r="T761" i="31"/>
  <c r="T762" i="31"/>
  <c r="T763" i="31"/>
  <c r="T764" i="31"/>
  <c r="T765" i="31"/>
  <c r="T766" i="31"/>
  <c r="T767" i="31"/>
  <c r="T768" i="31"/>
  <c r="T769" i="31"/>
  <c r="T770" i="31"/>
  <c r="T771" i="31"/>
  <c r="T772" i="31"/>
  <c r="T773" i="31"/>
  <c r="T774" i="31"/>
  <c r="T775" i="31"/>
  <c r="T776" i="31"/>
  <c r="T777" i="31"/>
  <c r="T778" i="31"/>
  <c r="T779" i="31"/>
  <c r="T780" i="31"/>
  <c r="T781" i="31"/>
  <c r="T782" i="31"/>
  <c r="T783" i="31"/>
  <c r="T784" i="31"/>
  <c r="T785" i="31"/>
  <c r="T786" i="31"/>
  <c r="T787" i="31"/>
  <c r="T788" i="31"/>
  <c r="T789" i="31"/>
  <c r="T790" i="31"/>
  <c r="T791" i="31"/>
  <c r="T792" i="31"/>
  <c r="T793" i="31"/>
  <c r="T794" i="31"/>
  <c r="T795" i="31"/>
  <c r="T796" i="31"/>
  <c r="T797" i="31"/>
  <c r="T798" i="31"/>
  <c r="T799" i="31"/>
  <c r="T800" i="31"/>
  <c r="T801" i="31"/>
  <c r="T802" i="31"/>
  <c r="T803" i="31"/>
  <c r="T804" i="31"/>
  <c r="T805" i="31"/>
  <c r="T806" i="31"/>
  <c r="T807" i="31"/>
  <c r="T808" i="31"/>
  <c r="T809" i="31"/>
  <c r="T810" i="31"/>
  <c r="T811" i="31"/>
  <c r="T812" i="31"/>
  <c r="T813" i="31"/>
  <c r="T814" i="31"/>
  <c r="T815" i="31"/>
  <c r="T816" i="31"/>
  <c r="T817" i="31"/>
  <c r="T818" i="31"/>
  <c r="T819" i="31"/>
  <c r="T820" i="31"/>
  <c r="T821" i="31"/>
  <c r="T822" i="31"/>
  <c r="T823" i="31"/>
  <c r="T824" i="31"/>
  <c r="T825" i="31"/>
  <c r="T826" i="31"/>
  <c r="T827" i="31"/>
  <c r="T828" i="31"/>
  <c r="T829" i="31"/>
  <c r="T830" i="31"/>
  <c r="T831" i="31"/>
  <c r="T832" i="31"/>
  <c r="T833" i="31"/>
  <c r="T834" i="31"/>
  <c r="T835" i="31"/>
  <c r="T836" i="31"/>
  <c r="T837" i="31"/>
  <c r="T838" i="31"/>
  <c r="T839" i="31"/>
  <c r="T840" i="31"/>
  <c r="T841" i="31"/>
  <c r="T842" i="31"/>
  <c r="T843" i="31"/>
  <c r="T844" i="31"/>
  <c r="T845" i="31"/>
  <c r="T846" i="31"/>
  <c r="T847" i="31"/>
  <c r="T848" i="31"/>
  <c r="T849" i="31"/>
  <c r="T850" i="31"/>
  <c r="T851" i="31"/>
  <c r="T852" i="31"/>
  <c r="T853" i="31"/>
  <c r="T854" i="31"/>
  <c r="T855" i="31"/>
  <c r="T856" i="31"/>
  <c r="T857" i="31"/>
  <c r="T858" i="31"/>
  <c r="T859" i="31"/>
  <c r="T860" i="31"/>
  <c r="T861" i="31"/>
  <c r="T862" i="31"/>
  <c r="T863" i="31"/>
  <c r="T864" i="31"/>
  <c r="T865" i="31"/>
  <c r="T866" i="31"/>
  <c r="T867" i="31"/>
  <c r="T868" i="31"/>
  <c r="T869" i="31"/>
  <c r="T870" i="31"/>
  <c r="T871" i="31"/>
  <c r="T872" i="31"/>
  <c r="T873" i="31"/>
  <c r="T874" i="31"/>
  <c r="T875" i="31"/>
  <c r="T876" i="31"/>
  <c r="T877" i="31"/>
  <c r="T878" i="31"/>
  <c r="T879" i="31"/>
  <c r="T880" i="31"/>
  <c r="T881" i="31"/>
  <c r="T882" i="31"/>
  <c r="T883" i="31"/>
  <c r="T884" i="31"/>
  <c r="T885" i="31"/>
  <c r="T886" i="31"/>
  <c r="T887" i="31"/>
  <c r="T888" i="31"/>
  <c r="T889" i="31"/>
  <c r="T890" i="31"/>
  <c r="T891" i="31"/>
  <c r="T892" i="31"/>
  <c r="T893" i="31"/>
  <c r="T894" i="31"/>
  <c r="T895" i="31"/>
  <c r="T896" i="31"/>
  <c r="T897" i="31"/>
  <c r="T898" i="31"/>
  <c r="T899" i="31"/>
  <c r="T900" i="31"/>
  <c r="T901" i="31"/>
  <c r="T902" i="31"/>
  <c r="T903" i="31"/>
  <c r="T904" i="31"/>
  <c r="T905" i="31"/>
  <c r="T906" i="31"/>
  <c r="T907" i="31"/>
  <c r="T908" i="31"/>
  <c r="T909" i="31"/>
  <c r="T910" i="31"/>
  <c r="T911" i="31"/>
  <c r="T912" i="31"/>
  <c r="T913" i="31"/>
  <c r="T914" i="31"/>
  <c r="T915" i="31"/>
  <c r="T916" i="31"/>
  <c r="T917" i="31"/>
  <c r="T918" i="31"/>
  <c r="T919" i="31"/>
  <c r="T920" i="31"/>
  <c r="T921" i="31"/>
  <c r="T922" i="31"/>
  <c r="T923" i="31"/>
  <c r="T924" i="31"/>
  <c r="T925" i="31"/>
  <c r="T926" i="31"/>
  <c r="T927" i="31"/>
  <c r="T928" i="31"/>
  <c r="T929" i="31"/>
  <c r="T930" i="31"/>
  <c r="T931" i="31"/>
  <c r="T932" i="31"/>
  <c r="T933" i="31"/>
  <c r="T934" i="31"/>
  <c r="T935" i="31"/>
  <c r="T936" i="31"/>
  <c r="T937" i="31"/>
  <c r="T938" i="31"/>
  <c r="T939" i="31"/>
  <c r="T940" i="31"/>
  <c r="T941" i="31"/>
  <c r="T942" i="31"/>
  <c r="T943" i="31"/>
  <c r="T944" i="31"/>
  <c r="T945" i="31"/>
  <c r="T946" i="31"/>
  <c r="T947" i="31"/>
  <c r="T948" i="31"/>
  <c r="T949" i="31"/>
  <c r="T950" i="31"/>
  <c r="T951" i="31"/>
  <c r="T952" i="31"/>
  <c r="T953" i="31"/>
  <c r="T954" i="31"/>
  <c r="T955" i="31"/>
  <c r="T956" i="31"/>
  <c r="T957" i="31"/>
  <c r="T958" i="31"/>
  <c r="T959" i="31"/>
  <c r="T960" i="31"/>
  <c r="T961" i="31"/>
  <c r="T962" i="31"/>
  <c r="T963" i="31"/>
  <c r="T964" i="31"/>
  <c r="T965" i="31"/>
  <c r="T966" i="31"/>
  <c r="T967" i="31"/>
  <c r="T968" i="31"/>
  <c r="T969" i="31"/>
  <c r="T970" i="31"/>
  <c r="T971" i="31"/>
  <c r="T972" i="31"/>
  <c r="T973" i="31"/>
  <c r="T974" i="31"/>
  <c r="T975" i="31"/>
  <c r="T976" i="31"/>
  <c r="T977" i="31"/>
  <c r="T978" i="31"/>
  <c r="T979" i="31"/>
  <c r="T980" i="31"/>
  <c r="T981" i="31"/>
  <c r="T982" i="31"/>
  <c r="T983" i="31"/>
  <c r="T984" i="31"/>
  <c r="T985" i="31"/>
  <c r="T986" i="31"/>
  <c r="T987" i="31"/>
  <c r="T988" i="31"/>
  <c r="T989" i="31"/>
  <c r="T990" i="31"/>
  <c r="T991" i="31"/>
  <c r="T992" i="31"/>
  <c r="T993" i="31"/>
  <c r="T994" i="31"/>
  <c r="T995" i="31"/>
  <c r="T996" i="31"/>
  <c r="T997" i="31"/>
  <c r="T998" i="31"/>
  <c r="T999" i="31"/>
  <c r="T1000" i="31"/>
  <c r="T1002" i="31"/>
  <c r="T1003" i="31"/>
  <c r="T1004" i="31"/>
  <c r="T1005" i="31"/>
  <c r="T1006" i="31"/>
  <c r="T13" i="31"/>
  <c r="S1006" i="31"/>
  <c r="S8" i="31"/>
  <c r="S9" i="31"/>
  <c r="S10" i="31"/>
  <c r="S11" i="31"/>
  <c r="S12" i="31"/>
  <c r="S13" i="31"/>
  <c r="S14" i="31"/>
  <c r="S15" i="31"/>
  <c r="S16" i="31"/>
  <c r="S17" i="31"/>
  <c r="S18" i="31"/>
  <c r="S19" i="31"/>
  <c r="S20" i="31"/>
  <c r="S21" i="31"/>
  <c r="S22" i="31"/>
  <c r="S23" i="31"/>
  <c r="S24" i="31"/>
  <c r="S25" i="31"/>
  <c r="S26" i="31"/>
  <c r="S27" i="31"/>
  <c r="S28" i="31"/>
  <c r="S29" i="31"/>
  <c r="S30" i="31"/>
  <c r="S31" i="31"/>
  <c r="S32" i="31"/>
  <c r="S33" i="31"/>
  <c r="S34" i="31"/>
  <c r="S35" i="31"/>
  <c r="S36" i="31"/>
  <c r="S37" i="31"/>
  <c r="S38" i="31"/>
  <c r="S39" i="31"/>
  <c r="S40" i="31"/>
  <c r="S41" i="31"/>
  <c r="S42" i="31"/>
  <c r="S43" i="31"/>
  <c r="S44" i="31"/>
  <c r="S45" i="31"/>
  <c r="S46" i="31"/>
  <c r="S47" i="31"/>
  <c r="S48" i="31"/>
  <c r="S49" i="31"/>
  <c r="S50" i="31"/>
  <c r="S51" i="31"/>
  <c r="S52" i="31"/>
  <c r="S53" i="31"/>
  <c r="S54" i="31"/>
  <c r="S55" i="31"/>
  <c r="S56" i="31"/>
  <c r="S57" i="31"/>
  <c r="S58" i="31"/>
  <c r="S59" i="31"/>
  <c r="S60" i="31"/>
  <c r="S61" i="31"/>
  <c r="S62" i="31"/>
  <c r="S63" i="31"/>
  <c r="S64" i="31"/>
  <c r="S65" i="31"/>
  <c r="S66" i="31"/>
  <c r="S67" i="31"/>
  <c r="S68" i="31"/>
  <c r="S69" i="31"/>
  <c r="S70" i="31"/>
  <c r="S71" i="31"/>
  <c r="S72" i="31"/>
  <c r="S73" i="31"/>
  <c r="S74" i="31"/>
  <c r="S75" i="31"/>
  <c r="S76" i="31"/>
  <c r="S77" i="31"/>
  <c r="S78" i="31"/>
  <c r="S79" i="31"/>
  <c r="S80" i="31"/>
  <c r="S81" i="31"/>
  <c r="S82" i="31"/>
  <c r="S83" i="31"/>
  <c r="S84" i="31"/>
  <c r="S85" i="31"/>
  <c r="S86" i="31"/>
  <c r="S87" i="31"/>
  <c r="S88" i="31"/>
  <c r="S89" i="31"/>
  <c r="S90" i="31"/>
  <c r="S91" i="31"/>
  <c r="S92" i="31"/>
  <c r="S93" i="31"/>
  <c r="S94" i="31"/>
  <c r="S95" i="31"/>
  <c r="S96" i="31"/>
  <c r="S97" i="31"/>
  <c r="S98" i="31"/>
  <c r="S99" i="31"/>
  <c r="S100" i="31"/>
  <c r="S101" i="31"/>
  <c r="S102" i="31"/>
  <c r="S103" i="31"/>
  <c r="S104" i="31"/>
  <c r="S105" i="31"/>
  <c r="S106" i="31"/>
  <c r="S107" i="31"/>
  <c r="S108" i="31"/>
  <c r="S109" i="31"/>
  <c r="S110" i="31"/>
  <c r="S111" i="31"/>
  <c r="S112" i="31"/>
  <c r="S113" i="31"/>
  <c r="S114" i="31"/>
  <c r="S115" i="31"/>
  <c r="S116" i="31"/>
  <c r="S117" i="31"/>
  <c r="S118" i="31"/>
  <c r="S119" i="31"/>
  <c r="S120" i="31"/>
  <c r="S121" i="31"/>
  <c r="S122" i="31"/>
  <c r="S123" i="31"/>
  <c r="S124" i="31"/>
  <c r="S125" i="31"/>
  <c r="S126" i="31"/>
  <c r="S127" i="31"/>
  <c r="S128" i="31"/>
  <c r="S129" i="31"/>
  <c r="S130" i="31"/>
  <c r="S131" i="31"/>
  <c r="S132" i="31"/>
  <c r="S133" i="31"/>
  <c r="S134" i="31"/>
  <c r="S135" i="31"/>
  <c r="S136" i="31"/>
  <c r="S137" i="31"/>
  <c r="S138" i="31"/>
  <c r="S139" i="31"/>
  <c r="S140" i="31"/>
  <c r="S141" i="31"/>
  <c r="S142" i="31"/>
  <c r="S143" i="31"/>
  <c r="S144" i="31"/>
  <c r="S145" i="31"/>
  <c r="S146" i="31"/>
  <c r="S147" i="31"/>
  <c r="S148" i="31"/>
  <c r="S149" i="31"/>
  <c r="S150" i="31"/>
  <c r="S151" i="31"/>
  <c r="S152" i="31"/>
  <c r="S153" i="31"/>
  <c r="S154" i="31"/>
  <c r="S155" i="31"/>
  <c r="S156" i="31"/>
  <c r="S157" i="31"/>
  <c r="S158" i="31"/>
  <c r="S159" i="31"/>
  <c r="S160" i="31"/>
  <c r="S161" i="31"/>
  <c r="S162" i="31"/>
  <c r="S163" i="31"/>
  <c r="S164" i="31"/>
  <c r="S165" i="31"/>
  <c r="S166" i="31"/>
  <c r="S167" i="31"/>
  <c r="S168" i="31"/>
  <c r="S169" i="31"/>
  <c r="S170" i="31"/>
  <c r="S171" i="31"/>
  <c r="S172" i="31"/>
  <c r="S173" i="31"/>
  <c r="S174" i="31"/>
  <c r="S175" i="31"/>
  <c r="S176" i="31"/>
  <c r="S177" i="31"/>
  <c r="S178" i="31"/>
  <c r="S179" i="31"/>
  <c r="S180" i="31"/>
  <c r="S181" i="31"/>
  <c r="S182" i="31"/>
  <c r="S183" i="31"/>
  <c r="S184" i="31"/>
  <c r="S185" i="31"/>
  <c r="S186" i="31"/>
  <c r="S187" i="31"/>
  <c r="S188" i="31"/>
  <c r="S189" i="31"/>
  <c r="S190" i="31"/>
  <c r="S191" i="31"/>
  <c r="S192" i="31"/>
  <c r="S193" i="31"/>
  <c r="S194" i="31"/>
  <c r="S195" i="31"/>
  <c r="S196" i="31"/>
  <c r="S197" i="31"/>
  <c r="S198" i="31"/>
  <c r="S199" i="31"/>
  <c r="S200" i="31"/>
  <c r="S201" i="31"/>
  <c r="S202" i="31"/>
  <c r="S203" i="31"/>
  <c r="S204" i="31"/>
  <c r="S205" i="31"/>
  <c r="S206" i="31"/>
  <c r="S207" i="31"/>
  <c r="S208" i="31"/>
  <c r="S209" i="31"/>
  <c r="S210" i="31"/>
  <c r="S211" i="31"/>
  <c r="S212" i="31"/>
  <c r="S213" i="31"/>
  <c r="S214" i="31"/>
  <c r="S215" i="31"/>
  <c r="S216" i="31"/>
  <c r="S217" i="31"/>
  <c r="S218" i="31"/>
  <c r="S219" i="31"/>
  <c r="S220" i="31"/>
  <c r="S221" i="31"/>
  <c r="S222" i="31"/>
  <c r="S223" i="31"/>
  <c r="S224" i="31"/>
  <c r="S225" i="31"/>
  <c r="S226" i="31"/>
  <c r="S227" i="31"/>
  <c r="S228" i="31"/>
  <c r="S229" i="31"/>
  <c r="S230" i="31"/>
  <c r="S231" i="31"/>
  <c r="S232" i="31"/>
  <c r="S233" i="31"/>
  <c r="S234" i="31"/>
  <c r="S235" i="31"/>
  <c r="S236" i="31"/>
  <c r="S237" i="31"/>
  <c r="S238" i="31"/>
  <c r="S239" i="31"/>
  <c r="S240" i="31"/>
  <c r="S241" i="31"/>
  <c r="S242" i="31"/>
  <c r="S243" i="31"/>
  <c r="S244" i="31"/>
  <c r="S245" i="31"/>
  <c r="S246" i="31"/>
  <c r="S247" i="31"/>
  <c r="S248" i="31"/>
  <c r="S249" i="31"/>
  <c r="S250" i="31"/>
  <c r="S251" i="31"/>
  <c r="S252" i="31"/>
  <c r="S253" i="31"/>
  <c r="S254" i="31"/>
  <c r="S255" i="31"/>
  <c r="S256" i="31"/>
  <c r="S257" i="31"/>
  <c r="S258" i="31"/>
  <c r="S259" i="31"/>
  <c r="S260" i="31"/>
  <c r="S261" i="31"/>
  <c r="S262" i="31"/>
  <c r="S263" i="31"/>
  <c r="S264" i="31"/>
  <c r="S265" i="31"/>
  <c r="S266" i="31"/>
  <c r="S267" i="31"/>
  <c r="S268" i="31"/>
  <c r="S269" i="31"/>
  <c r="S270" i="31"/>
  <c r="S271" i="31"/>
  <c r="S272" i="31"/>
  <c r="S273" i="31"/>
  <c r="S274" i="31"/>
  <c r="S275" i="31"/>
  <c r="S276" i="31"/>
  <c r="S277" i="31"/>
  <c r="S278" i="31"/>
  <c r="S279" i="31"/>
  <c r="S280" i="31"/>
  <c r="S281" i="31"/>
  <c r="S282" i="31"/>
  <c r="S283" i="31"/>
  <c r="S284" i="31"/>
  <c r="S285" i="31"/>
  <c r="S286" i="31"/>
  <c r="S287" i="31"/>
  <c r="S288" i="31"/>
  <c r="S289" i="31"/>
  <c r="S290" i="31"/>
  <c r="S291" i="31"/>
  <c r="S292" i="31"/>
  <c r="S293" i="31"/>
  <c r="S294" i="31"/>
  <c r="S295" i="31"/>
  <c r="S296" i="31"/>
  <c r="S297" i="31"/>
  <c r="S298" i="31"/>
  <c r="S299" i="31"/>
  <c r="S300" i="31"/>
  <c r="S301" i="31"/>
  <c r="S302" i="31"/>
  <c r="S303" i="31"/>
  <c r="S304" i="31"/>
  <c r="S305" i="31"/>
  <c r="S306" i="31"/>
  <c r="S307" i="31"/>
  <c r="S308" i="31"/>
  <c r="S309" i="31"/>
  <c r="S310" i="31"/>
  <c r="S311" i="31"/>
  <c r="S312" i="31"/>
  <c r="S313" i="31"/>
  <c r="S314" i="31"/>
  <c r="S315" i="31"/>
  <c r="S316" i="31"/>
  <c r="S317" i="31"/>
  <c r="S318" i="31"/>
  <c r="S319" i="31"/>
  <c r="S320" i="31"/>
  <c r="S321" i="31"/>
  <c r="S322" i="31"/>
  <c r="S323" i="31"/>
  <c r="S324" i="31"/>
  <c r="S325" i="31"/>
  <c r="S326" i="31"/>
  <c r="S327" i="31"/>
  <c r="S328" i="31"/>
  <c r="S329" i="31"/>
  <c r="S330" i="31"/>
  <c r="S331" i="31"/>
  <c r="S332" i="31"/>
  <c r="S333" i="31"/>
  <c r="S334" i="31"/>
  <c r="S335" i="31"/>
  <c r="S336" i="31"/>
  <c r="S337" i="31"/>
  <c r="S338" i="31"/>
  <c r="S339" i="31"/>
  <c r="S340" i="31"/>
  <c r="S341" i="31"/>
  <c r="S342" i="31"/>
  <c r="S343" i="31"/>
  <c r="S344" i="31"/>
  <c r="S345" i="31"/>
  <c r="S346" i="31"/>
  <c r="S347" i="31"/>
  <c r="S348" i="31"/>
  <c r="S349" i="31"/>
  <c r="S350" i="31"/>
  <c r="S351" i="31"/>
  <c r="S352" i="31"/>
  <c r="S353" i="31"/>
  <c r="S354" i="31"/>
  <c r="S355" i="31"/>
  <c r="S356" i="31"/>
  <c r="S357" i="31"/>
  <c r="S358" i="31"/>
  <c r="S359" i="31"/>
  <c r="S360" i="31"/>
  <c r="S361" i="31"/>
  <c r="S362" i="31"/>
  <c r="S363" i="31"/>
  <c r="S364" i="31"/>
  <c r="S365" i="31"/>
  <c r="S366" i="31"/>
  <c r="S367" i="31"/>
  <c r="S368" i="31"/>
  <c r="S369" i="31"/>
  <c r="S370" i="31"/>
  <c r="S371" i="31"/>
  <c r="S372" i="31"/>
  <c r="S373" i="31"/>
  <c r="S374" i="31"/>
  <c r="S375" i="31"/>
  <c r="S376" i="31"/>
  <c r="S377" i="31"/>
  <c r="S378" i="31"/>
  <c r="S379" i="31"/>
  <c r="S380" i="31"/>
  <c r="S381" i="31"/>
  <c r="S382" i="31"/>
  <c r="S383" i="31"/>
  <c r="S384" i="31"/>
  <c r="S385" i="31"/>
  <c r="S386" i="31"/>
  <c r="S387" i="31"/>
  <c r="S388" i="31"/>
  <c r="S389" i="31"/>
  <c r="S390" i="31"/>
  <c r="S391" i="31"/>
  <c r="S392" i="31"/>
  <c r="S393" i="31"/>
  <c r="S394" i="31"/>
  <c r="S395" i="31"/>
  <c r="S396" i="31"/>
  <c r="S397" i="31"/>
  <c r="S398" i="31"/>
  <c r="S399" i="31"/>
  <c r="S400" i="31"/>
  <c r="S401" i="31"/>
  <c r="S402" i="31"/>
  <c r="S403" i="31"/>
  <c r="S404" i="31"/>
  <c r="S405" i="31"/>
  <c r="S406" i="31"/>
  <c r="S407" i="31"/>
  <c r="S408" i="31"/>
  <c r="S409" i="31"/>
  <c r="S410" i="31"/>
  <c r="S411" i="31"/>
  <c r="S412" i="31"/>
  <c r="S413" i="31"/>
  <c r="S414" i="31"/>
  <c r="S415" i="31"/>
  <c r="S416" i="31"/>
  <c r="S417" i="31"/>
  <c r="S418" i="31"/>
  <c r="S419" i="31"/>
  <c r="S420" i="31"/>
  <c r="S421" i="31"/>
  <c r="S422" i="31"/>
  <c r="S423" i="31"/>
  <c r="S424" i="31"/>
  <c r="S425" i="31"/>
  <c r="S426" i="31"/>
  <c r="S427" i="31"/>
  <c r="S428" i="31"/>
  <c r="S429" i="31"/>
  <c r="S430" i="31"/>
  <c r="S431" i="31"/>
  <c r="S432" i="31"/>
  <c r="S433" i="31"/>
  <c r="S434" i="31"/>
  <c r="S435" i="31"/>
  <c r="S436" i="31"/>
  <c r="S437" i="31"/>
  <c r="S438" i="31"/>
  <c r="S439" i="31"/>
  <c r="S440" i="31"/>
  <c r="S441" i="31"/>
  <c r="S442" i="31"/>
  <c r="S443" i="31"/>
  <c r="S444" i="31"/>
  <c r="S445" i="31"/>
  <c r="S446" i="31"/>
  <c r="S447" i="31"/>
  <c r="S448" i="31"/>
  <c r="S449" i="31"/>
  <c r="S450" i="31"/>
  <c r="S451" i="31"/>
  <c r="S452" i="31"/>
  <c r="S453" i="31"/>
  <c r="S454" i="31"/>
  <c r="S455" i="31"/>
  <c r="S456" i="31"/>
  <c r="S457" i="31"/>
  <c r="S458" i="31"/>
  <c r="S459" i="31"/>
  <c r="S460" i="31"/>
  <c r="S461" i="31"/>
  <c r="S462" i="31"/>
  <c r="S463" i="31"/>
  <c r="S464" i="31"/>
  <c r="S465" i="31"/>
  <c r="S466" i="31"/>
  <c r="S467" i="31"/>
  <c r="S468" i="31"/>
  <c r="S469" i="31"/>
  <c r="S470" i="31"/>
  <c r="S471" i="31"/>
  <c r="S472" i="31"/>
  <c r="S473" i="31"/>
  <c r="S474" i="31"/>
  <c r="S475" i="31"/>
  <c r="S476" i="31"/>
  <c r="S477" i="31"/>
  <c r="S478" i="31"/>
  <c r="S479" i="31"/>
  <c r="S480" i="31"/>
  <c r="S481" i="31"/>
  <c r="S482" i="31"/>
  <c r="S483" i="31"/>
  <c r="S484" i="31"/>
  <c r="S485" i="31"/>
  <c r="S486" i="31"/>
  <c r="S487" i="31"/>
  <c r="S488" i="31"/>
  <c r="S489" i="31"/>
  <c r="S490" i="31"/>
  <c r="S491" i="31"/>
  <c r="S492" i="31"/>
  <c r="S493" i="31"/>
  <c r="S494" i="31"/>
  <c r="S495" i="31"/>
  <c r="S496" i="31"/>
  <c r="S497" i="31"/>
  <c r="S498" i="31"/>
  <c r="S499" i="31"/>
  <c r="S500" i="31"/>
  <c r="S501" i="31"/>
  <c r="S502" i="31"/>
  <c r="S503" i="31"/>
  <c r="S504" i="31"/>
  <c r="S505" i="31"/>
  <c r="S506" i="31"/>
  <c r="S507" i="31"/>
  <c r="S508" i="31"/>
  <c r="S509" i="31"/>
  <c r="S510" i="31"/>
  <c r="S511" i="31"/>
  <c r="S512" i="31"/>
  <c r="S513" i="31"/>
  <c r="S514" i="31"/>
  <c r="S515" i="31"/>
  <c r="S516" i="31"/>
  <c r="S517" i="31"/>
  <c r="S518" i="31"/>
  <c r="S519" i="31"/>
  <c r="S520" i="31"/>
  <c r="S521" i="31"/>
  <c r="S522" i="31"/>
  <c r="S523" i="31"/>
  <c r="S524" i="31"/>
  <c r="S525" i="31"/>
  <c r="S526" i="31"/>
  <c r="S527" i="31"/>
  <c r="S528" i="31"/>
  <c r="S529" i="31"/>
  <c r="S530" i="31"/>
  <c r="S531" i="31"/>
  <c r="S532" i="31"/>
  <c r="S533" i="31"/>
  <c r="S534" i="31"/>
  <c r="S535" i="31"/>
  <c r="S536" i="31"/>
  <c r="S537" i="31"/>
  <c r="S538" i="31"/>
  <c r="S539" i="31"/>
  <c r="S540" i="31"/>
  <c r="S541" i="31"/>
  <c r="S542" i="31"/>
  <c r="S543" i="31"/>
  <c r="S544" i="31"/>
  <c r="S545" i="31"/>
  <c r="S546" i="31"/>
  <c r="S547" i="31"/>
  <c r="S548" i="31"/>
  <c r="S549" i="31"/>
  <c r="S550" i="31"/>
  <c r="S551" i="31"/>
  <c r="S552" i="31"/>
  <c r="S553" i="31"/>
  <c r="S554" i="31"/>
  <c r="S555" i="31"/>
  <c r="S556" i="31"/>
  <c r="S557" i="31"/>
  <c r="S558" i="31"/>
  <c r="S559" i="31"/>
  <c r="S560" i="31"/>
  <c r="S561" i="31"/>
  <c r="S562" i="31"/>
  <c r="S563" i="31"/>
  <c r="S564" i="31"/>
  <c r="S565" i="31"/>
  <c r="S566" i="31"/>
  <c r="S567" i="31"/>
  <c r="S568" i="31"/>
  <c r="S569" i="31"/>
  <c r="S570" i="31"/>
  <c r="S571" i="31"/>
  <c r="S572" i="31"/>
  <c r="S573" i="31"/>
  <c r="S574" i="31"/>
  <c r="S575" i="31"/>
  <c r="S576" i="31"/>
  <c r="S577" i="31"/>
  <c r="S578" i="31"/>
  <c r="S579" i="31"/>
  <c r="S580" i="31"/>
  <c r="S581" i="31"/>
  <c r="S582" i="31"/>
  <c r="S583" i="31"/>
  <c r="S584" i="31"/>
  <c r="S585" i="31"/>
  <c r="S586" i="31"/>
  <c r="S587" i="31"/>
  <c r="S588" i="31"/>
  <c r="S589" i="31"/>
  <c r="S590" i="31"/>
  <c r="S591" i="31"/>
  <c r="S592" i="31"/>
  <c r="S593" i="31"/>
  <c r="S594" i="31"/>
  <c r="S595" i="31"/>
  <c r="S596" i="31"/>
  <c r="S597" i="31"/>
  <c r="S598" i="31"/>
  <c r="S599" i="31"/>
  <c r="S600" i="31"/>
  <c r="S601" i="31"/>
  <c r="S602" i="31"/>
  <c r="S603" i="31"/>
  <c r="S604" i="31"/>
  <c r="S605" i="31"/>
  <c r="S606" i="31"/>
  <c r="S607" i="31"/>
  <c r="S608" i="31"/>
  <c r="S609" i="31"/>
  <c r="S610" i="31"/>
  <c r="S611" i="31"/>
  <c r="S612" i="31"/>
  <c r="S613" i="31"/>
  <c r="S614" i="31"/>
  <c r="S615" i="31"/>
  <c r="S616" i="31"/>
  <c r="S617" i="31"/>
  <c r="S618" i="31"/>
  <c r="S619" i="31"/>
  <c r="S620" i="31"/>
  <c r="S621" i="31"/>
  <c r="S622" i="31"/>
  <c r="S623" i="31"/>
  <c r="S624" i="31"/>
  <c r="S625" i="31"/>
  <c r="S626" i="31"/>
  <c r="S627" i="31"/>
  <c r="S628" i="31"/>
  <c r="S629" i="31"/>
  <c r="S630" i="31"/>
  <c r="S631" i="31"/>
  <c r="S632" i="31"/>
  <c r="S633" i="31"/>
  <c r="S634" i="31"/>
  <c r="S635" i="31"/>
  <c r="S636" i="31"/>
  <c r="S637" i="31"/>
  <c r="S638" i="31"/>
  <c r="S639" i="31"/>
  <c r="S640" i="31"/>
  <c r="S641" i="31"/>
  <c r="S642" i="31"/>
  <c r="S643" i="31"/>
  <c r="S644" i="31"/>
  <c r="S645" i="31"/>
  <c r="S646" i="31"/>
  <c r="S647" i="31"/>
  <c r="S648" i="31"/>
  <c r="S649" i="31"/>
  <c r="S650" i="31"/>
  <c r="S651" i="31"/>
  <c r="S652" i="31"/>
  <c r="S653" i="31"/>
  <c r="S654" i="31"/>
  <c r="S655" i="31"/>
  <c r="S656" i="31"/>
  <c r="S657" i="31"/>
  <c r="S658" i="31"/>
  <c r="S659" i="31"/>
  <c r="S660" i="31"/>
  <c r="S661" i="31"/>
  <c r="S662" i="31"/>
  <c r="S663" i="31"/>
  <c r="S664" i="31"/>
  <c r="S665" i="31"/>
  <c r="S666" i="31"/>
  <c r="S667" i="31"/>
  <c r="S668" i="31"/>
  <c r="S669" i="31"/>
  <c r="S670" i="31"/>
  <c r="S671" i="31"/>
  <c r="S672" i="31"/>
  <c r="S673" i="31"/>
  <c r="S674" i="31"/>
  <c r="S675" i="31"/>
  <c r="S676" i="31"/>
  <c r="S677" i="31"/>
  <c r="S678" i="31"/>
  <c r="S679" i="31"/>
  <c r="S680" i="31"/>
  <c r="S681" i="31"/>
  <c r="S682" i="31"/>
  <c r="S683" i="31"/>
  <c r="S684" i="31"/>
  <c r="S685" i="31"/>
  <c r="S686" i="31"/>
  <c r="S687" i="31"/>
  <c r="S688" i="31"/>
  <c r="S689" i="31"/>
  <c r="S690" i="31"/>
  <c r="S691" i="31"/>
  <c r="S692" i="31"/>
  <c r="S693" i="31"/>
  <c r="S694" i="31"/>
  <c r="S695" i="31"/>
  <c r="S696" i="31"/>
  <c r="S697" i="31"/>
  <c r="S698" i="31"/>
  <c r="S699" i="31"/>
  <c r="S700" i="31"/>
  <c r="S701" i="31"/>
  <c r="S702" i="31"/>
  <c r="S703" i="31"/>
  <c r="S704" i="31"/>
  <c r="S705" i="31"/>
  <c r="S706" i="31"/>
  <c r="S707" i="31"/>
  <c r="S708" i="31"/>
  <c r="S709" i="31"/>
  <c r="S710" i="31"/>
  <c r="S711" i="31"/>
  <c r="S712" i="31"/>
  <c r="S713" i="31"/>
  <c r="S714" i="31"/>
  <c r="S715" i="31"/>
  <c r="S716" i="31"/>
  <c r="S717" i="31"/>
  <c r="S718" i="31"/>
  <c r="S719" i="31"/>
  <c r="S720" i="31"/>
  <c r="S721" i="31"/>
  <c r="S722" i="31"/>
  <c r="S723" i="31"/>
  <c r="S724" i="31"/>
  <c r="S725" i="31"/>
  <c r="S726" i="31"/>
  <c r="S727" i="31"/>
  <c r="S728" i="31"/>
  <c r="S729" i="31"/>
  <c r="S730" i="31"/>
  <c r="S731" i="31"/>
  <c r="S732" i="31"/>
  <c r="S733" i="31"/>
  <c r="S734" i="31"/>
  <c r="S735" i="31"/>
  <c r="S736" i="31"/>
  <c r="S737" i="31"/>
  <c r="S738" i="31"/>
  <c r="S739" i="31"/>
  <c r="S740" i="31"/>
  <c r="S741" i="31"/>
  <c r="S742" i="31"/>
  <c r="S743" i="31"/>
  <c r="S744" i="31"/>
  <c r="S745" i="31"/>
  <c r="S746" i="31"/>
  <c r="S747" i="31"/>
  <c r="S748" i="31"/>
  <c r="S749" i="31"/>
  <c r="S750" i="31"/>
  <c r="S751" i="31"/>
  <c r="S752" i="31"/>
  <c r="S753" i="31"/>
  <c r="S754" i="31"/>
  <c r="S755" i="31"/>
  <c r="S756" i="31"/>
  <c r="S757" i="31"/>
  <c r="S758" i="31"/>
  <c r="S759" i="31"/>
  <c r="S760" i="31"/>
  <c r="S761" i="31"/>
  <c r="S762" i="31"/>
  <c r="S763" i="31"/>
  <c r="S764" i="31"/>
  <c r="S765" i="31"/>
  <c r="S766" i="31"/>
  <c r="S767" i="31"/>
  <c r="S768" i="31"/>
  <c r="S769" i="31"/>
  <c r="S770" i="31"/>
  <c r="S771" i="31"/>
  <c r="S772" i="31"/>
  <c r="S773" i="31"/>
  <c r="S774" i="31"/>
  <c r="S775" i="31"/>
  <c r="S776" i="31"/>
  <c r="S777" i="31"/>
  <c r="S778" i="31"/>
  <c r="S779" i="31"/>
  <c r="S780" i="31"/>
  <c r="S781" i="31"/>
  <c r="S782" i="31"/>
  <c r="S783" i="31"/>
  <c r="S784" i="31"/>
  <c r="S785" i="31"/>
  <c r="S786" i="31"/>
  <c r="S787" i="31"/>
  <c r="S788" i="31"/>
  <c r="S789" i="31"/>
  <c r="S790" i="31"/>
  <c r="S791" i="31"/>
  <c r="S792" i="31"/>
  <c r="S793" i="31"/>
  <c r="S794" i="31"/>
  <c r="S795" i="31"/>
  <c r="S796" i="31"/>
  <c r="S797" i="31"/>
  <c r="S798" i="31"/>
  <c r="S799" i="31"/>
  <c r="S800" i="31"/>
  <c r="S801" i="31"/>
  <c r="S802" i="31"/>
  <c r="S803" i="31"/>
  <c r="S804" i="31"/>
  <c r="S805" i="31"/>
  <c r="S806" i="31"/>
  <c r="S807" i="31"/>
  <c r="S808" i="31"/>
  <c r="S809" i="31"/>
  <c r="S810" i="31"/>
  <c r="S811" i="31"/>
  <c r="S812" i="31"/>
  <c r="S813" i="31"/>
  <c r="S814" i="31"/>
  <c r="S815" i="31"/>
  <c r="S816" i="31"/>
  <c r="S817" i="31"/>
  <c r="S818" i="31"/>
  <c r="S819" i="31"/>
  <c r="S820" i="31"/>
  <c r="S821" i="31"/>
  <c r="S822" i="31"/>
  <c r="S823" i="31"/>
  <c r="S824" i="31"/>
  <c r="S825" i="31"/>
  <c r="S826" i="31"/>
  <c r="S827" i="31"/>
  <c r="S828" i="31"/>
  <c r="S829" i="31"/>
  <c r="S830" i="31"/>
  <c r="S831" i="31"/>
  <c r="S832" i="31"/>
  <c r="S833" i="31"/>
  <c r="S834" i="31"/>
  <c r="S835" i="31"/>
  <c r="S836" i="31"/>
  <c r="S837" i="31"/>
  <c r="S838" i="31"/>
  <c r="S839" i="31"/>
  <c r="S840" i="31"/>
  <c r="S841" i="31"/>
  <c r="S842" i="31"/>
  <c r="S843" i="31"/>
  <c r="S844" i="31"/>
  <c r="S845" i="31"/>
  <c r="S846" i="31"/>
  <c r="S847" i="31"/>
  <c r="S848" i="31"/>
  <c r="S849" i="31"/>
  <c r="S850" i="31"/>
  <c r="S851" i="31"/>
  <c r="S852" i="31"/>
  <c r="S853" i="31"/>
  <c r="S854" i="31"/>
  <c r="S855" i="31"/>
  <c r="S856" i="31"/>
  <c r="S857" i="31"/>
  <c r="S858" i="31"/>
  <c r="S859" i="31"/>
  <c r="S860" i="31"/>
  <c r="S861" i="31"/>
  <c r="S862" i="31"/>
  <c r="S863" i="31"/>
  <c r="S864" i="31"/>
  <c r="S865" i="31"/>
  <c r="S866" i="31"/>
  <c r="S867" i="31"/>
  <c r="S868" i="31"/>
  <c r="S869" i="31"/>
  <c r="S870" i="31"/>
  <c r="S871" i="31"/>
  <c r="S872" i="31"/>
  <c r="S873" i="31"/>
  <c r="S874" i="31"/>
  <c r="S875" i="31"/>
  <c r="S876" i="31"/>
  <c r="S877" i="31"/>
  <c r="S878" i="31"/>
  <c r="S879" i="31"/>
  <c r="S880" i="31"/>
  <c r="S881" i="31"/>
  <c r="S882" i="31"/>
  <c r="S883" i="31"/>
  <c r="S884" i="31"/>
  <c r="S885" i="31"/>
  <c r="S886" i="31"/>
  <c r="S887" i="31"/>
  <c r="S888" i="31"/>
  <c r="S889" i="31"/>
  <c r="S890" i="31"/>
  <c r="S891" i="31"/>
  <c r="S892" i="31"/>
  <c r="S893" i="31"/>
  <c r="S894" i="31"/>
  <c r="S895" i="31"/>
  <c r="S896" i="31"/>
  <c r="S897" i="31"/>
  <c r="S898" i="31"/>
  <c r="S899" i="31"/>
  <c r="S900" i="31"/>
  <c r="S901" i="31"/>
  <c r="S902" i="31"/>
  <c r="S903" i="31"/>
  <c r="S904" i="31"/>
  <c r="S905" i="31"/>
  <c r="S906" i="31"/>
  <c r="S907" i="31"/>
  <c r="S908" i="31"/>
  <c r="S909" i="31"/>
  <c r="S910" i="31"/>
  <c r="S911" i="31"/>
  <c r="S912" i="31"/>
  <c r="S913" i="31"/>
  <c r="S914" i="31"/>
  <c r="S915" i="31"/>
  <c r="S916" i="31"/>
  <c r="S917" i="31"/>
  <c r="S918" i="31"/>
  <c r="S919" i="31"/>
  <c r="S920" i="31"/>
  <c r="S921" i="31"/>
  <c r="S922" i="31"/>
  <c r="S923" i="31"/>
  <c r="S924" i="31"/>
  <c r="S925" i="31"/>
  <c r="S926" i="31"/>
  <c r="S927" i="31"/>
  <c r="S928" i="31"/>
  <c r="S929" i="31"/>
  <c r="S930" i="31"/>
  <c r="S931" i="31"/>
  <c r="S932" i="31"/>
  <c r="S933" i="31"/>
  <c r="S934" i="31"/>
  <c r="S935" i="31"/>
  <c r="S936" i="31"/>
  <c r="S937" i="31"/>
  <c r="S938" i="31"/>
  <c r="S939" i="31"/>
  <c r="S940" i="31"/>
  <c r="S941" i="31"/>
  <c r="S942" i="31"/>
  <c r="S943" i="31"/>
  <c r="S944" i="31"/>
  <c r="S945" i="31"/>
  <c r="S946" i="31"/>
  <c r="S947" i="31"/>
  <c r="S948" i="31"/>
  <c r="S949" i="31"/>
  <c r="S950" i="31"/>
  <c r="S951" i="31"/>
  <c r="S952" i="31"/>
  <c r="S953" i="31"/>
  <c r="S954" i="31"/>
  <c r="S955" i="31"/>
  <c r="S956" i="31"/>
  <c r="S957" i="31"/>
  <c r="S958" i="31"/>
  <c r="S959" i="31"/>
  <c r="S960" i="31"/>
  <c r="S961" i="31"/>
  <c r="S962" i="31"/>
  <c r="S963" i="31"/>
  <c r="S964" i="31"/>
  <c r="S965" i="31"/>
  <c r="S966" i="31"/>
  <c r="S967" i="31"/>
  <c r="S968" i="31"/>
  <c r="S969" i="31"/>
  <c r="S970" i="31"/>
  <c r="S971" i="31"/>
  <c r="S972" i="31"/>
  <c r="S973" i="31"/>
  <c r="S974" i="31"/>
  <c r="S975" i="31"/>
  <c r="S976" i="31"/>
  <c r="S977" i="31"/>
  <c r="S978" i="31"/>
  <c r="S979" i="31"/>
  <c r="S980" i="31"/>
  <c r="S981" i="31"/>
  <c r="S982" i="31"/>
  <c r="S983" i="31"/>
  <c r="S984" i="31"/>
  <c r="S985" i="31"/>
  <c r="S986" i="31"/>
  <c r="S987" i="31"/>
  <c r="S988" i="31"/>
  <c r="S989" i="31"/>
  <c r="S990" i="31"/>
  <c r="S991" i="31"/>
  <c r="S992" i="31"/>
  <c r="S993" i="31"/>
  <c r="S994" i="31"/>
  <c r="S995" i="31"/>
  <c r="S996" i="31"/>
  <c r="S997" i="31"/>
  <c r="S998" i="31"/>
  <c r="S999" i="31"/>
  <c r="S1000" i="31"/>
  <c r="S1001" i="31"/>
  <c r="S1002" i="31"/>
  <c r="S1003" i="31"/>
  <c r="S1004" i="31"/>
  <c r="S1005" i="31"/>
  <c r="F1" i="38"/>
  <c r="D12" i="31"/>
  <c r="D12" i="38"/>
  <c r="G1006" i="38"/>
  <c r="D1006" i="38"/>
  <c r="E1006" i="38" s="1"/>
  <c r="G1005" i="38"/>
  <c r="D1005" i="38"/>
  <c r="E1005" i="38" s="1"/>
  <c r="G1004" i="38"/>
  <c r="D1004" i="38"/>
  <c r="E1004" i="38" s="1"/>
  <c r="G1003" i="38"/>
  <c r="D1003" i="38"/>
  <c r="E1003" i="38" s="1"/>
  <c r="G1002" i="38"/>
  <c r="D1002" i="38"/>
  <c r="E1002" i="38" s="1"/>
  <c r="G1001" i="38"/>
  <c r="D1001" i="38"/>
  <c r="E1001" i="38" s="1"/>
  <c r="G1000" i="38"/>
  <c r="D1000" i="38"/>
  <c r="E1000" i="38" s="1"/>
  <c r="G999" i="38"/>
  <c r="D999" i="38"/>
  <c r="E999" i="38" s="1"/>
  <c r="G998" i="38"/>
  <c r="D998" i="38"/>
  <c r="E998" i="38" s="1"/>
  <c r="G997" i="38"/>
  <c r="D997" i="38"/>
  <c r="E997" i="38" s="1"/>
  <c r="G996" i="38"/>
  <c r="D996" i="38"/>
  <c r="E996" i="38" s="1"/>
  <c r="G995" i="38"/>
  <c r="D995" i="38"/>
  <c r="E995" i="38" s="1"/>
  <c r="G994" i="38"/>
  <c r="D994" i="38"/>
  <c r="E994" i="38" s="1"/>
  <c r="G993" i="38"/>
  <c r="D993" i="38"/>
  <c r="E993" i="38" s="1"/>
  <c r="G992" i="38"/>
  <c r="D992" i="38"/>
  <c r="E992" i="38" s="1"/>
  <c r="G991" i="38"/>
  <c r="D991" i="38"/>
  <c r="E991" i="38" s="1"/>
  <c r="G990" i="38"/>
  <c r="D990" i="38"/>
  <c r="E990" i="38" s="1"/>
  <c r="G989" i="38"/>
  <c r="D989" i="38"/>
  <c r="E989" i="38" s="1"/>
  <c r="G988" i="38"/>
  <c r="D988" i="38"/>
  <c r="E988" i="38" s="1"/>
  <c r="G987" i="38"/>
  <c r="D987" i="38"/>
  <c r="E987" i="38" s="1"/>
  <c r="G986" i="38"/>
  <c r="D986" i="38"/>
  <c r="E986" i="38" s="1"/>
  <c r="G985" i="38"/>
  <c r="D985" i="38"/>
  <c r="E985" i="38" s="1"/>
  <c r="G984" i="38"/>
  <c r="D984" i="38"/>
  <c r="E984" i="38" s="1"/>
  <c r="G983" i="38"/>
  <c r="D983" i="38"/>
  <c r="E983" i="38" s="1"/>
  <c r="G982" i="38"/>
  <c r="D982" i="38"/>
  <c r="E982" i="38" s="1"/>
  <c r="G981" i="38"/>
  <c r="D981" i="38"/>
  <c r="E981" i="38" s="1"/>
  <c r="G980" i="38"/>
  <c r="D980" i="38"/>
  <c r="E980" i="38" s="1"/>
  <c r="G979" i="38"/>
  <c r="D979" i="38"/>
  <c r="E979" i="38" s="1"/>
  <c r="G978" i="38"/>
  <c r="D978" i="38"/>
  <c r="E978" i="38" s="1"/>
  <c r="G977" i="38"/>
  <c r="D977" i="38"/>
  <c r="E977" i="38" s="1"/>
  <c r="G976" i="38"/>
  <c r="D976" i="38"/>
  <c r="E976" i="38" s="1"/>
  <c r="G975" i="38"/>
  <c r="D975" i="38"/>
  <c r="E975" i="38" s="1"/>
  <c r="G974" i="38"/>
  <c r="D974" i="38"/>
  <c r="E974" i="38" s="1"/>
  <c r="G973" i="38"/>
  <c r="D973" i="38"/>
  <c r="E973" i="38" s="1"/>
  <c r="G972" i="38"/>
  <c r="D972" i="38"/>
  <c r="E972" i="38" s="1"/>
  <c r="G971" i="38"/>
  <c r="D971" i="38"/>
  <c r="E971" i="38" s="1"/>
  <c r="G970" i="38"/>
  <c r="D970" i="38"/>
  <c r="E970" i="38" s="1"/>
  <c r="G969" i="38"/>
  <c r="D969" i="38"/>
  <c r="E969" i="38" s="1"/>
  <c r="G968" i="38"/>
  <c r="D968" i="38"/>
  <c r="E968" i="38" s="1"/>
  <c r="G967" i="38"/>
  <c r="D967" i="38"/>
  <c r="E967" i="38" s="1"/>
  <c r="G966" i="38"/>
  <c r="D966" i="38"/>
  <c r="E966" i="38" s="1"/>
  <c r="G965" i="38"/>
  <c r="D965" i="38"/>
  <c r="E965" i="38" s="1"/>
  <c r="G964" i="38"/>
  <c r="D964" i="38"/>
  <c r="E964" i="38" s="1"/>
  <c r="G963" i="38"/>
  <c r="D963" i="38"/>
  <c r="E963" i="38" s="1"/>
  <c r="G962" i="38"/>
  <c r="D962" i="38"/>
  <c r="E962" i="38" s="1"/>
  <c r="G961" i="38"/>
  <c r="D961" i="38"/>
  <c r="E961" i="38" s="1"/>
  <c r="G960" i="38"/>
  <c r="D960" i="38"/>
  <c r="E960" i="38" s="1"/>
  <c r="G959" i="38"/>
  <c r="D959" i="38"/>
  <c r="E959" i="38" s="1"/>
  <c r="G958" i="38"/>
  <c r="D958" i="38"/>
  <c r="E958" i="38" s="1"/>
  <c r="G957" i="38"/>
  <c r="D957" i="38"/>
  <c r="E957" i="38" s="1"/>
  <c r="G956" i="38"/>
  <c r="D956" i="38"/>
  <c r="E956" i="38" s="1"/>
  <c r="G955" i="38"/>
  <c r="D955" i="38"/>
  <c r="E955" i="38" s="1"/>
  <c r="G954" i="38"/>
  <c r="D954" i="38"/>
  <c r="E954" i="38" s="1"/>
  <c r="G953" i="38"/>
  <c r="D953" i="38"/>
  <c r="E953" i="38" s="1"/>
  <c r="G952" i="38"/>
  <c r="D952" i="38"/>
  <c r="E952" i="38" s="1"/>
  <c r="G951" i="38"/>
  <c r="D951" i="38"/>
  <c r="E951" i="38" s="1"/>
  <c r="G950" i="38"/>
  <c r="D950" i="38"/>
  <c r="E950" i="38" s="1"/>
  <c r="G949" i="38"/>
  <c r="D949" i="38"/>
  <c r="E949" i="38" s="1"/>
  <c r="G948" i="38"/>
  <c r="D948" i="38"/>
  <c r="E948" i="38" s="1"/>
  <c r="G947" i="38"/>
  <c r="D947" i="38"/>
  <c r="E947" i="38" s="1"/>
  <c r="G946" i="38"/>
  <c r="D946" i="38"/>
  <c r="E946" i="38" s="1"/>
  <c r="G945" i="38"/>
  <c r="D945" i="38"/>
  <c r="E945" i="38" s="1"/>
  <c r="G944" i="38"/>
  <c r="D944" i="38"/>
  <c r="E944" i="38" s="1"/>
  <c r="G943" i="38"/>
  <c r="D943" i="38"/>
  <c r="E943" i="38" s="1"/>
  <c r="G942" i="38"/>
  <c r="D942" i="38"/>
  <c r="E942" i="38" s="1"/>
  <c r="G941" i="38"/>
  <c r="D941" i="38"/>
  <c r="E941" i="38" s="1"/>
  <c r="G940" i="38"/>
  <c r="D940" i="38"/>
  <c r="E940" i="38" s="1"/>
  <c r="G939" i="38"/>
  <c r="D939" i="38"/>
  <c r="E939" i="38" s="1"/>
  <c r="G938" i="38"/>
  <c r="D938" i="38"/>
  <c r="E938" i="38" s="1"/>
  <c r="G937" i="38"/>
  <c r="D937" i="38"/>
  <c r="E937" i="38" s="1"/>
  <c r="G936" i="38"/>
  <c r="D936" i="38"/>
  <c r="E936" i="38" s="1"/>
  <c r="G935" i="38"/>
  <c r="D935" i="38"/>
  <c r="E935" i="38" s="1"/>
  <c r="G934" i="38"/>
  <c r="D934" i="38"/>
  <c r="E934" i="38" s="1"/>
  <c r="G933" i="38"/>
  <c r="D933" i="38"/>
  <c r="E933" i="38" s="1"/>
  <c r="G932" i="38"/>
  <c r="D932" i="38"/>
  <c r="E932" i="38" s="1"/>
  <c r="G931" i="38"/>
  <c r="D931" i="38"/>
  <c r="E931" i="38" s="1"/>
  <c r="G930" i="38"/>
  <c r="D930" i="38"/>
  <c r="E930" i="38" s="1"/>
  <c r="G929" i="38"/>
  <c r="D929" i="38"/>
  <c r="E929" i="38" s="1"/>
  <c r="G928" i="38"/>
  <c r="D928" i="38"/>
  <c r="E928" i="38" s="1"/>
  <c r="G927" i="38"/>
  <c r="D927" i="38"/>
  <c r="E927" i="38" s="1"/>
  <c r="G926" i="38"/>
  <c r="D926" i="38"/>
  <c r="E926" i="38" s="1"/>
  <c r="G925" i="38"/>
  <c r="D925" i="38"/>
  <c r="E925" i="38" s="1"/>
  <c r="G924" i="38"/>
  <c r="D924" i="38"/>
  <c r="E924" i="38" s="1"/>
  <c r="G923" i="38"/>
  <c r="D923" i="38"/>
  <c r="E923" i="38" s="1"/>
  <c r="G922" i="38"/>
  <c r="D922" i="38"/>
  <c r="E922" i="38" s="1"/>
  <c r="G921" i="38"/>
  <c r="D921" i="38"/>
  <c r="E921" i="38" s="1"/>
  <c r="G920" i="38"/>
  <c r="D920" i="38"/>
  <c r="E920" i="38" s="1"/>
  <c r="G919" i="38"/>
  <c r="D919" i="38"/>
  <c r="E919" i="38" s="1"/>
  <c r="G918" i="38"/>
  <c r="D918" i="38"/>
  <c r="E918" i="38" s="1"/>
  <c r="G917" i="38"/>
  <c r="D917" i="38"/>
  <c r="E917" i="38" s="1"/>
  <c r="G916" i="38"/>
  <c r="D916" i="38"/>
  <c r="E916" i="38" s="1"/>
  <c r="G915" i="38"/>
  <c r="D915" i="38"/>
  <c r="E915" i="38" s="1"/>
  <c r="G914" i="38"/>
  <c r="D914" i="38"/>
  <c r="E914" i="38" s="1"/>
  <c r="G913" i="38"/>
  <c r="D913" i="38"/>
  <c r="E913" i="38" s="1"/>
  <c r="G912" i="38"/>
  <c r="D912" i="38"/>
  <c r="E912" i="38" s="1"/>
  <c r="G911" i="38"/>
  <c r="D911" i="38"/>
  <c r="E911" i="38" s="1"/>
  <c r="G910" i="38"/>
  <c r="D910" i="38"/>
  <c r="E910" i="38" s="1"/>
  <c r="G909" i="38"/>
  <c r="D909" i="38"/>
  <c r="E909" i="38" s="1"/>
  <c r="G908" i="38"/>
  <c r="D908" i="38"/>
  <c r="E908" i="38" s="1"/>
  <c r="G907" i="38"/>
  <c r="D907" i="38"/>
  <c r="E907" i="38" s="1"/>
  <c r="G906" i="38"/>
  <c r="D906" i="38"/>
  <c r="E906" i="38" s="1"/>
  <c r="G905" i="38"/>
  <c r="D905" i="38"/>
  <c r="E905" i="38" s="1"/>
  <c r="G904" i="38"/>
  <c r="D904" i="38"/>
  <c r="E904" i="38" s="1"/>
  <c r="G903" i="38"/>
  <c r="D903" i="38"/>
  <c r="E903" i="38" s="1"/>
  <c r="G902" i="38"/>
  <c r="D902" i="38"/>
  <c r="E902" i="38" s="1"/>
  <c r="G901" i="38"/>
  <c r="D901" i="38"/>
  <c r="E901" i="38" s="1"/>
  <c r="G900" i="38"/>
  <c r="D900" i="38"/>
  <c r="E900" i="38" s="1"/>
  <c r="G899" i="38"/>
  <c r="D899" i="38"/>
  <c r="E899" i="38" s="1"/>
  <c r="G898" i="38"/>
  <c r="D898" i="38"/>
  <c r="E898" i="38" s="1"/>
  <c r="G897" i="38"/>
  <c r="D897" i="38"/>
  <c r="E897" i="38" s="1"/>
  <c r="G896" i="38"/>
  <c r="D896" i="38"/>
  <c r="E896" i="38" s="1"/>
  <c r="G895" i="38"/>
  <c r="D895" i="38"/>
  <c r="E895" i="38" s="1"/>
  <c r="G894" i="38"/>
  <c r="D894" i="38"/>
  <c r="E894" i="38" s="1"/>
  <c r="G893" i="38"/>
  <c r="D893" i="38"/>
  <c r="E893" i="38" s="1"/>
  <c r="G892" i="38"/>
  <c r="D892" i="38"/>
  <c r="E892" i="38" s="1"/>
  <c r="G891" i="38"/>
  <c r="D891" i="38"/>
  <c r="E891" i="38" s="1"/>
  <c r="G890" i="38"/>
  <c r="D890" i="38"/>
  <c r="E890" i="38" s="1"/>
  <c r="G889" i="38"/>
  <c r="D889" i="38"/>
  <c r="E889" i="38" s="1"/>
  <c r="G888" i="38"/>
  <c r="D888" i="38"/>
  <c r="E888" i="38" s="1"/>
  <c r="G887" i="38"/>
  <c r="D887" i="38"/>
  <c r="E887" i="38" s="1"/>
  <c r="G886" i="38"/>
  <c r="D886" i="38"/>
  <c r="E886" i="38" s="1"/>
  <c r="G885" i="38"/>
  <c r="D885" i="38"/>
  <c r="E885" i="38" s="1"/>
  <c r="G884" i="38"/>
  <c r="D884" i="38"/>
  <c r="E884" i="38" s="1"/>
  <c r="G883" i="38"/>
  <c r="D883" i="38"/>
  <c r="E883" i="38" s="1"/>
  <c r="G882" i="38"/>
  <c r="D882" i="38"/>
  <c r="E882" i="38" s="1"/>
  <c r="G881" i="38"/>
  <c r="D881" i="38"/>
  <c r="E881" i="38" s="1"/>
  <c r="G880" i="38"/>
  <c r="D880" i="38"/>
  <c r="E880" i="38" s="1"/>
  <c r="G879" i="38"/>
  <c r="D879" i="38"/>
  <c r="E879" i="38" s="1"/>
  <c r="G878" i="38"/>
  <c r="D878" i="38"/>
  <c r="E878" i="38" s="1"/>
  <c r="G877" i="38"/>
  <c r="D877" i="38"/>
  <c r="E877" i="38" s="1"/>
  <c r="G876" i="38"/>
  <c r="D876" i="38"/>
  <c r="E876" i="38" s="1"/>
  <c r="G875" i="38"/>
  <c r="D875" i="38"/>
  <c r="E875" i="38" s="1"/>
  <c r="G874" i="38"/>
  <c r="D874" i="38"/>
  <c r="E874" i="38" s="1"/>
  <c r="G873" i="38"/>
  <c r="D873" i="38"/>
  <c r="E873" i="38" s="1"/>
  <c r="G872" i="38"/>
  <c r="D872" i="38"/>
  <c r="E872" i="38" s="1"/>
  <c r="G871" i="38"/>
  <c r="D871" i="38"/>
  <c r="E871" i="38" s="1"/>
  <c r="G870" i="38"/>
  <c r="D870" i="38"/>
  <c r="E870" i="38" s="1"/>
  <c r="G869" i="38"/>
  <c r="D869" i="38"/>
  <c r="E869" i="38" s="1"/>
  <c r="G868" i="38"/>
  <c r="D868" i="38"/>
  <c r="E868" i="38" s="1"/>
  <c r="G867" i="38"/>
  <c r="D867" i="38"/>
  <c r="E867" i="38" s="1"/>
  <c r="G866" i="38"/>
  <c r="D866" i="38"/>
  <c r="E866" i="38" s="1"/>
  <c r="G865" i="38"/>
  <c r="D865" i="38"/>
  <c r="E865" i="38" s="1"/>
  <c r="G864" i="38"/>
  <c r="D864" i="38"/>
  <c r="E864" i="38" s="1"/>
  <c r="G863" i="38"/>
  <c r="D863" i="38"/>
  <c r="E863" i="38" s="1"/>
  <c r="G862" i="38"/>
  <c r="D862" i="38"/>
  <c r="E862" i="38" s="1"/>
  <c r="G861" i="38"/>
  <c r="D861" i="38"/>
  <c r="E861" i="38" s="1"/>
  <c r="G860" i="38"/>
  <c r="D860" i="38"/>
  <c r="E860" i="38" s="1"/>
  <c r="G859" i="38"/>
  <c r="D859" i="38"/>
  <c r="E859" i="38" s="1"/>
  <c r="G858" i="38"/>
  <c r="D858" i="38"/>
  <c r="E858" i="38" s="1"/>
  <c r="G857" i="38"/>
  <c r="D857" i="38"/>
  <c r="E857" i="38" s="1"/>
  <c r="G856" i="38"/>
  <c r="D856" i="38"/>
  <c r="E856" i="38" s="1"/>
  <c r="G855" i="38"/>
  <c r="D855" i="38"/>
  <c r="E855" i="38" s="1"/>
  <c r="G854" i="38"/>
  <c r="D854" i="38"/>
  <c r="E854" i="38" s="1"/>
  <c r="G853" i="38"/>
  <c r="D853" i="38"/>
  <c r="E853" i="38" s="1"/>
  <c r="G852" i="38"/>
  <c r="D852" i="38"/>
  <c r="E852" i="38" s="1"/>
  <c r="G851" i="38"/>
  <c r="D851" i="38"/>
  <c r="E851" i="38" s="1"/>
  <c r="G850" i="38"/>
  <c r="D850" i="38"/>
  <c r="E850" i="38" s="1"/>
  <c r="G849" i="38"/>
  <c r="D849" i="38"/>
  <c r="E849" i="38" s="1"/>
  <c r="G848" i="38"/>
  <c r="D848" i="38"/>
  <c r="E848" i="38" s="1"/>
  <c r="G847" i="38"/>
  <c r="D847" i="38"/>
  <c r="E847" i="38" s="1"/>
  <c r="G846" i="38"/>
  <c r="D846" i="38"/>
  <c r="E846" i="38" s="1"/>
  <c r="G845" i="38"/>
  <c r="D845" i="38"/>
  <c r="E845" i="38" s="1"/>
  <c r="G844" i="38"/>
  <c r="D844" i="38"/>
  <c r="E844" i="38" s="1"/>
  <c r="G843" i="38"/>
  <c r="D843" i="38"/>
  <c r="E843" i="38" s="1"/>
  <c r="G842" i="38"/>
  <c r="D842" i="38"/>
  <c r="E842" i="38" s="1"/>
  <c r="G841" i="38"/>
  <c r="D841" i="38"/>
  <c r="E841" i="38" s="1"/>
  <c r="G840" i="38"/>
  <c r="D840" i="38"/>
  <c r="E840" i="38" s="1"/>
  <c r="G839" i="38"/>
  <c r="D839" i="38"/>
  <c r="E839" i="38" s="1"/>
  <c r="G838" i="38"/>
  <c r="D838" i="38"/>
  <c r="E838" i="38" s="1"/>
  <c r="G837" i="38"/>
  <c r="D837" i="38"/>
  <c r="E837" i="38" s="1"/>
  <c r="G836" i="38"/>
  <c r="D836" i="38"/>
  <c r="E836" i="38" s="1"/>
  <c r="G835" i="38"/>
  <c r="D835" i="38"/>
  <c r="E835" i="38" s="1"/>
  <c r="G834" i="38"/>
  <c r="D834" i="38"/>
  <c r="E834" i="38" s="1"/>
  <c r="G833" i="38"/>
  <c r="D833" i="38"/>
  <c r="E833" i="38" s="1"/>
  <c r="G832" i="38"/>
  <c r="D832" i="38"/>
  <c r="E832" i="38" s="1"/>
  <c r="G831" i="38"/>
  <c r="D831" i="38"/>
  <c r="E831" i="38" s="1"/>
  <c r="G830" i="38"/>
  <c r="D830" i="38"/>
  <c r="E830" i="38" s="1"/>
  <c r="G829" i="38"/>
  <c r="D829" i="38"/>
  <c r="E829" i="38" s="1"/>
  <c r="G828" i="38"/>
  <c r="D828" i="38"/>
  <c r="E828" i="38" s="1"/>
  <c r="G827" i="38"/>
  <c r="D827" i="38"/>
  <c r="E827" i="38" s="1"/>
  <c r="G826" i="38"/>
  <c r="D826" i="38"/>
  <c r="E826" i="38" s="1"/>
  <c r="G825" i="38"/>
  <c r="D825" i="38"/>
  <c r="E825" i="38" s="1"/>
  <c r="G824" i="38"/>
  <c r="D824" i="38"/>
  <c r="E824" i="38" s="1"/>
  <c r="G823" i="38"/>
  <c r="D823" i="38"/>
  <c r="E823" i="38" s="1"/>
  <c r="G822" i="38"/>
  <c r="D822" i="38"/>
  <c r="E822" i="38" s="1"/>
  <c r="G821" i="38"/>
  <c r="D821" i="38"/>
  <c r="E821" i="38" s="1"/>
  <c r="G820" i="38"/>
  <c r="D820" i="38"/>
  <c r="E820" i="38" s="1"/>
  <c r="G819" i="38"/>
  <c r="D819" i="38"/>
  <c r="E819" i="38" s="1"/>
  <c r="G818" i="38"/>
  <c r="D818" i="38"/>
  <c r="E818" i="38" s="1"/>
  <c r="G817" i="38"/>
  <c r="D817" i="38"/>
  <c r="E817" i="38" s="1"/>
  <c r="G816" i="38"/>
  <c r="D816" i="38"/>
  <c r="E816" i="38" s="1"/>
  <c r="G815" i="38"/>
  <c r="D815" i="38"/>
  <c r="E815" i="38" s="1"/>
  <c r="G814" i="38"/>
  <c r="D814" i="38"/>
  <c r="E814" i="38" s="1"/>
  <c r="G813" i="38"/>
  <c r="D813" i="38"/>
  <c r="E813" i="38" s="1"/>
  <c r="G812" i="38"/>
  <c r="D812" i="38"/>
  <c r="E812" i="38" s="1"/>
  <c r="G811" i="38"/>
  <c r="D811" i="38"/>
  <c r="E811" i="38" s="1"/>
  <c r="G810" i="38"/>
  <c r="D810" i="38"/>
  <c r="E810" i="38" s="1"/>
  <c r="G809" i="38"/>
  <c r="D809" i="38"/>
  <c r="E809" i="38" s="1"/>
  <c r="G808" i="38"/>
  <c r="D808" i="38"/>
  <c r="E808" i="38" s="1"/>
  <c r="G807" i="38"/>
  <c r="D807" i="38"/>
  <c r="E807" i="38" s="1"/>
  <c r="G806" i="38"/>
  <c r="D806" i="38"/>
  <c r="E806" i="38" s="1"/>
  <c r="G805" i="38"/>
  <c r="D805" i="38"/>
  <c r="E805" i="38" s="1"/>
  <c r="G804" i="38"/>
  <c r="D804" i="38"/>
  <c r="E804" i="38" s="1"/>
  <c r="G803" i="38"/>
  <c r="D803" i="38"/>
  <c r="E803" i="38" s="1"/>
  <c r="G802" i="38"/>
  <c r="D802" i="38"/>
  <c r="E802" i="38" s="1"/>
  <c r="G801" i="38"/>
  <c r="D801" i="38"/>
  <c r="E801" i="38" s="1"/>
  <c r="G800" i="38"/>
  <c r="D800" i="38"/>
  <c r="E800" i="38" s="1"/>
  <c r="G799" i="38"/>
  <c r="D799" i="38"/>
  <c r="E799" i="38" s="1"/>
  <c r="G798" i="38"/>
  <c r="D798" i="38"/>
  <c r="E798" i="38" s="1"/>
  <c r="G797" i="38"/>
  <c r="D797" i="38"/>
  <c r="E797" i="38" s="1"/>
  <c r="G796" i="38"/>
  <c r="D796" i="38"/>
  <c r="E796" i="38" s="1"/>
  <c r="G795" i="38"/>
  <c r="D795" i="38"/>
  <c r="E795" i="38" s="1"/>
  <c r="G794" i="38"/>
  <c r="D794" i="38"/>
  <c r="E794" i="38" s="1"/>
  <c r="G793" i="38"/>
  <c r="D793" i="38"/>
  <c r="E793" i="38" s="1"/>
  <c r="G792" i="38"/>
  <c r="D792" i="38"/>
  <c r="E792" i="38" s="1"/>
  <c r="G791" i="38"/>
  <c r="D791" i="38"/>
  <c r="E791" i="38" s="1"/>
  <c r="G790" i="38"/>
  <c r="D790" i="38"/>
  <c r="E790" i="38" s="1"/>
  <c r="G789" i="38"/>
  <c r="D789" i="38"/>
  <c r="E789" i="38" s="1"/>
  <c r="G788" i="38"/>
  <c r="D788" i="38"/>
  <c r="E788" i="38" s="1"/>
  <c r="G787" i="38"/>
  <c r="D787" i="38"/>
  <c r="E787" i="38" s="1"/>
  <c r="G786" i="38"/>
  <c r="D786" i="38"/>
  <c r="E786" i="38" s="1"/>
  <c r="G785" i="38"/>
  <c r="D785" i="38"/>
  <c r="E785" i="38" s="1"/>
  <c r="G784" i="38"/>
  <c r="D784" i="38"/>
  <c r="E784" i="38" s="1"/>
  <c r="G783" i="38"/>
  <c r="D783" i="38"/>
  <c r="E783" i="38" s="1"/>
  <c r="G782" i="38"/>
  <c r="D782" i="38"/>
  <c r="E782" i="38" s="1"/>
  <c r="G781" i="38"/>
  <c r="D781" i="38"/>
  <c r="E781" i="38" s="1"/>
  <c r="G780" i="38"/>
  <c r="D780" i="38"/>
  <c r="E780" i="38" s="1"/>
  <c r="G779" i="38"/>
  <c r="D779" i="38"/>
  <c r="E779" i="38" s="1"/>
  <c r="G778" i="38"/>
  <c r="D778" i="38"/>
  <c r="E778" i="38" s="1"/>
  <c r="G777" i="38"/>
  <c r="D777" i="38"/>
  <c r="E777" i="38" s="1"/>
  <c r="G776" i="38"/>
  <c r="D776" i="38"/>
  <c r="E776" i="38" s="1"/>
  <c r="G775" i="38"/>
  <c r="D775" i="38"/>
  <c r="E775" i="38" s="1"/>
  <c r="G774" i="38"/>
  <c r="D774" i="38"/>
  <c r="E774" i="38" s="1"/>
  <c r="G773" i="38"/>
  <c r="D773" i="38"/>
  <c r="E773" i="38" s="1"/>
  <c r="G772" i="38"/>
  <c r="D772" i="38"/>
  <c r="E772" i="38" s="1"/>
  <c r="G771" i="38"/>
  <c r="D771" i="38"/>
  <c r="E771" i="38" s="1"/>
  <c r="G770" i="38"/>
  <c r="D770" i="38"/>
  <c r="E770" i="38" s="1"/>
  <c r="G769" i="38"/>
  <c r="D769" i="38"/>
  <c r="E769" i="38" s="1"/>
  <c r="G768" i="38"/>
  <c r="D768" i="38"/>
  <c r="E768" i="38" s="1"/>
  <c r="G767" i="38"/>
  <c r="D767" i="38"/>
  <c r="E767" i="38" s="1"/>
  <c r="G766" i="38"/>
  <c r="D766" i="38"/>
  <c r="E766" i="38" s="1"/>
  <c r="G765" i="38"/>
  <c r="D765" i="38"/>
  <c r="E765" i="38" s="1"/>
  <c r="G764" i="38"/>
  <c r="D764" i="38"/>
  <c r="E764" i="38" s="1"/>
  <c r="G763" i="38"/>
  <c r="D763" i="38"/>
  <c r="E763" i="38" s="1"/>
  <c r="G762" i="38"/>
  <c r="D762" i="38"/>
  <c r="E762" i="38" s="1"/>
  <c r="G761" i="38"/>
  <c r="D761" i="38"/>
  <c r="E761" i="38" s="1"/>
  <c r="G760" i="38"/>
  <c r="D760" i="38"/>
  <c r="E760" i="38" s="1"/>
  <c r="G759" i="38"/>
  <c r="D759" i="38"/>
  <c r="E759" i="38" s="1"/>
  <c r="G758" i="38"/>
  <c r="D758" i="38"/>
  <c r="E758" i="38" s="1"/>
  <c r="G757" i="38"/>
  <c r="D757" i="38"/>
  <c r="E757" i="38" s="1"/>
  <c r="G756" i="38"/>
  <c r="D756" i="38"/>
  <c r="E756" i="38" s="1"/>
  <c r="G755" i="38"/>
  <c r="D755" i="38"/>
  <c r="E755" i="38" s="1"/>
  <c r="G754" i="38"/>
  <c r="D754" i="38"/>
  <c r="E754" i="38" s="1"/>
  <c r="G753" i="38"/>
  <c r="D753" i="38"/>
  <c r="E753" i="38" s="1"/>
  <c r="G752" i="38"/>
  <c r="D752" i="38"/>
  <c r="E752" i="38" s="1"/>
  <c r="G751" i="38"/>
  <c r="D751" i="38"/>
  <c r="E751" i="38" s="1"/>
  <c r="G750" i="38"/>
  <c r="D750" i="38"/>
  <c r="E750" i="38" s="1"/>
  <c r="G749" i="38"/>
  <c r="D749" i="38"/>
  <c r="E749" i="38" s="1"/>
  <c r="G748" i="38"/>
  <c r="D748" i="38"/>
  <c r="E748" i="38" s="1"/>
  <c r="G747" i="38"/>
  <c r="D747" i="38"/>
  <c r="E747" i="38" s="1"/>
  <c r="G746" i="38"/>
  <c r="D746" i="38"/>
  <c r="E746" i="38" s="1"/>
  <c r="G745" i="38"/>
  <c r="D745" i="38"/>
  <c r="E745" i="38" s="1"/>
  <c r="G744" i="38"/>
  <c r="D744" i="38"/>
  <c r="E744" i="38" s="1"/>
  <c r="G743" i="38"/>
  <c r="D743" i="38"/>
  <c r="E743" i="38" s="1"/>
  <c r="G742" i="38"/>
  <c r="D742" i="38"/>
  <c r="E742" i="38" s="1"/>
  <c r="G741" i="38"/>
  <c r="D741" i="38"/>
  <c r="E741" i="38" s="1"/>
  <c r="G740" i="38"/>
  <c r="D740" i="38"/>
  <c r="E740" i="38" s="1"/>
  <c r="G739" i="38"/>
  <c r="D739" i="38"/>
  <c r="E739" i="38" s="1"/>
  <c r="G738" i="38"/>
  <c r="D738" i="38"/>
  <c r="E738" i="38" s="1"/>
  <c r="G737" i="38"/>
  <c r="D737" i="38"/>
  <c r="E737" i="38" s="1"/>
  <c r="G736" i="38"/>
  <c r="D736" i="38"/>
  <c r="E736" i="38" s="1"/>
  <c r="G735" i="38"/>
  <c r="D735" i="38"/>
  <c r="E735" i="38" s="1"/>
  <c r="G734" i="38"/>
  <c r="D734" i="38"/>
  <c r="E734" i="38" s="1"/>
  <c r="G733" i="38"/>
  <c r="D733" i="38"/>
  <c r="E733" i="38" s="1"/>
  <c r="G732" i="38"/>
  <c r="D732" i="38"/>
  <c r="E732" i="38" s="1"/>
  <c r="G731" i="38"/>
  <c r="D731" i="38"/>
  <c r="E731" i="38" s="1"/>
  <c r="G730" i="38"/>
  <c r="D730" i="38"/>
  <c r="E730" i="38" s="1"/>
  <c r="G729" i="38"/>
  <c r="D729" i="38"/>
  <c r="E729" i="38" s="1"/>
  <c r="G728" i="38"/>
  <c r="D728" i="38"/>
  <c r="E728" i="38" s="1"/>
  <c r="G727" i="38"/>
  <c r="D727" i="38"/>
  <c r="E727" i="38" s="1"/>
  <c r="G726" i="38"/>
  <c r="D726" i="38"/>
  <c r="E726" i="38" s="1"/>
  <c r="G725" i="38"/>
  <c r="D725" i="38"/>
  <c r="E725" i="38" s="1"/>
  <c r="G724" i="38"/>
  <c r="D724" i="38"/>
  <c r="E724" i="38" s="1"/>
  <c r="G723" i="38"/>
  <c r="D723" i="38"/>
  <c r="E723" i="38" s="1"/>
  <c r="G722" i="38"/>
  <c r="D722" i="38"/>
  <c r="E722" i="38" s="1"/>
  <c r="G721" i="38"/>
  <c r="D721" i="38"/>
  <c r="E721" i="38" s="1"/>
  <c r="G720" i="38"/>
  <c r="D720" i="38"/>
  <c r="E720" i="38" s="1"/>
  <c r="G719" i="38"/>
  <c r="D719" i="38"/>
  <c r="E719" i="38" s="1"/>
  <c r="G718" i="38"/>
  <c r="D718" i="38"/>
  <c r="E718" i="38" s="1"/>
  <c r="G717" i="38"/>
  <c r="D717" i="38"/>
  <c r="E717" i="38" s="1"/>
  <c r="G716" i="38"/>
  <c r="D716" i="38"/>
  <c r="E716" i="38" s="1"/>
  <c r="G715" i="38"/>
  <c r="D715" i="38"/>
  <c r="E715" i="38" s="1"/>
  <c r="G714" i="38"/>
  <c r="D714" i="38"/>
  <c r="E714" i="38" s="1"/>
  <c r="G713" i="38"/>
  <c r="D713" i="38"/>
  <c r="E713" i="38" s="1"/>
  <c r="G712" i="38"/>
  <c r="D712" i="38"/>
  <c r="E712" i="38" s="1"/>
  <c r="G711" i="38"/>
  <c r="D711" i="38"/>
  <c r="E711" i="38" s="1"/>
  <c r="G710" i="38"/>
  <c r="D710" i="38"/>
  <c r="E710" i="38" s="1"/>
  <c r="G709" i="38"/>
  <c r="D709" i="38"/>
  <c r="E709" i="38" s="1"/>
  <c r="G708" i="38"/>
  <c r="D708" i="38"/>
  <c r="E708" i="38" s="1"/>
  <c r="G707" i="38"/>
  <c r="D707" i="38"/>
  <c r="E707" i="38" s="1"/>
  <c r="G706" i="38"/>
  <c r="D706" i="38"/>
  <c r="E706" i="38" s="1"/>
  <c r="G705" i="38"/>
  <c r="D705" i="38"/>
  <c r="E705" i="38" s="1"/>
  <c r="G704" i="38"/>
  <c r="D704" i="38"/>
  <c r="E704" i="38" s="1"/>
  <c r="G703" i="38"/>
  <c r="D703" i="38"/>
  <c r="E703" i="38" s="1"/>
  <c r="G702" i="38"/>
  <c r="D702" i="38"/>
  <c r="E702" i="38" s="1"/>
  <c r="G701" i="38"/>
  <c r="D701" i="38"/>
  <c r="E701" i="38" s="1"/>
  <c r="G700" i="38"/>
  <c r="D700" i="38"/>
  <c r="E700" i="38" s="1"/>
  <c r="G699" i="38"/>
  <c r="D699" i="38"/>
  <c r="E699" i="38" s="1"/>
  <c r="G698" i="38"/>
  <c r="D698" i="38"/>
  <c r="E698" i="38" s="1"/>
  <c r="G697" i="38"/>
  <c r="D697" i="38"/>
  <c r="E697" i="38" s="1"/>
  <c r="G696" i="38"/>
  <c r="D696" i="38"/>
  <c r="E696" i="38" s="1"/>
  <c r="G695" i="38"/>
  <c r="D695" i="38"/>
  <c r="E695" i="38" s="1"/>
  <c r="G694" i="38"/>
  <c r="D694" i="38"/>
  <c r="E694" i="38" s="1"/>
  <c r="G693" i="38"/>
  <c r="D693" i="38"/>
  <c r="E693" i="38" s="1"/>
  <c r="G692" i="38"/>
  <c r="D692" i="38"/>
  <c r="E692" i="38" s="1"/>
  <c r="G691" i="38"/>
  <c r="D691" i="38"/>
  <c r="E691" i="38" s="1"/>
  <c r="G690" i="38"/>
  <c r="D690" i="38"/>
  <c r="E690" i="38" s="1"/>
  <c r="G689" i="38"/>
  <c r="D689" i="38"/>
  <c r="E689" i="38" s="1"/>
  <c r="G688" i="38"/>
  <c r="D688" i="38"/>
  <c r="E688" i="38" s="1"/>
  <c r="G687" i="38"/>
  <c r="D687" i="38"/>
  <c r="E687" i="38" s="1"/>
  <c r="G686" i="38"/>
  <c r="D686" i="38"/>
  <c r="E686" i="38" s="1"/>
  <c r="G685" i="38"/>
  <c r="D685" i="38"/>
  <c r="E685" i="38" s="1"/>
  <c r="G684" i="38"/>
  <c r="D684" i="38"/>
  <c r="E684" i="38" s="1"/>
  <c r="G683" i="38"/>
  <c r="D683" i="38"/>
  <c r="E683" i="38" s="1"/>
  <c r="G682" i="38"/>
  <c r="D682" i="38"/>
  <c r="E682" i="38" s="1"/>
  <c r="G681" i="38"/>
  <c r="D681" i="38"/>
  <c r="E681" i="38" s="1"/>
  <c r="G680" i="38"/>
  <c r="D680" i="38"/>
  <c r="E680" i="38" s="1"/>
  <c r="G679" i="38"/>
  <c r="D679" i="38"/>
  <c r="E679" i="38" s="1"/>
  <c r="G678" i="38"/>
  <c r="D678" i="38"/>
  <c r="E678" i="38" s="1"/>
  <c r="G677" i="38"/>
  <c r="D677" i="38"/>
  <c r="E677" i="38" s="1"/>
  <c r="G676" i="38"/>
  <c r="D676" i="38"/>
  <c r="E676" i="38" s="1"/>
  <c r="G675" i="38"/>
  <c r="D675" i="38"/>
  <c r="E675" i="38" s="1"/>
  <c r="G674" i="38"/>
  <c r="D674" i="38"/>
  <c r="E674" i="38" s="1"/>
  <c r="G673" i="38"/>
  <c r="D673" i="38"/>
  <c r="E673" i="38" s="1"/>
  <c r="G672" i="38"/>
  <c r="D672" i="38"/>
  <c r="E672" i="38" s="1"/>
  <c r="G671" i="38"/>
  <c r="D671" i="38"/>
  <c r="E671" i="38" s="1"/>
  <c r="G670" i="38"/>
  <c r="D670" i="38"/>
  <c r="E670" i="38" s="1"/>
  <c r="G669" i="38"/>
  <c r="D669" i="38"/>
  <c r="E669" i="38" s="1"/>
  <c r="G668" i="38"/>
  <c r="D668" i="38"/>
  <c r="E668" i="38" s="1"/>
  <c r="G667" i="38"/>
  <c r="D667" i="38"/>
  <c r="E667" i="38" s="1"/>
  <c r="G666" i="38"/>
  <c r="D666" i="38"/>
  <c r="E666" i="38" s="1"/>
  <c r="G665" i="38"/>
  <c r="D665" i="38"/>
  <c r="E665" i="38" s="1"/>
  <c r="G664" i="38"/>
  <c r="D664" i="38"/>
  <c r="E664" i="38" s="1"/>
  <c r="G663" i="38"/>
  <c r="D663" i="38"/>
  <c r="E663" i="38" s="1"/>
  <c r="G662" i="38"/>
  <c r="D662" i="38"/>
  <c r="E662" i="38" s="1"/>
  <c r="G661" i="38"/>
  <c r="D661" i="38"/>
  <c r="E661" i="38" s="1"/>
  <c r="G660" i="38"/>
  <c r="D660" i="38"/>
  <c r="E660" i="38" s="1"/>
  <c r="G659" i="38"/>
  <c r="D659" i="38"/>
  <c r="E659" i="38" s="1"/>
  <c r="G658" i="38"/>
  <c r="D658" i="38"/>
  <c r="E658" i="38" s="1"/>
  <c r="G657" i="38"/>
  <c r="D657" i="38"/>
  <c r="E657" i="38" s="1"/>
  <c r="G656" i="38"/>
  <c r="D656" i="38"/>
  <c r="E656" i="38" s="1"/>
  <c r="G655" i="38"/>
  <c r="D655" i="38"/>
  <c r="E655" i="38" s="1"/>
  <c r="G654" i="38"/>
  <c r="D654" i="38"/>
  <c r="E654" i="38" s="1"/>
  <c r="G653" i="38"/>
  <c r="D653" i="38"/>
  <c r="E653" i="38" s="1"/>
  <c r="G652" i="38"/>
  <c r="D652" i="38"/>
  <c r="E652" i="38" s="1"/>
  <c r="G651" i="38"/>
  <c r="D651" i="38"/>
  <c r="E651" i="38" s="1"/>
  <c r="G650" i="38"/>
  <c r="D650" i="38"/>
  <c r="E650" i="38" s="1"/>
  <c r="G649" i="38"/>
  <c r="D649" i="38"/>
  <c r="E649" i="38" s="1"/>
  <c r="G648" i="38"/>
  <c r="D648" i="38"/>
  <c r="E648" i="38" s="1"/>
  <c r="G647" i="38"/>
  <c r="D647" i="38"/>
  <c r="E647" i="38" s="1"/>
  <c r="G646" i="38"/>
  <c r="D646" i="38"/>
  <c r="E646" i="38" s="1"/>
  <c r="G645" i="38"/>
  <c r="D645" i="38"/>
  <c r="E645" i="38" s="1"/>
  <c r="G644" i="38"/>
  <c r="D644" i="38"/>
  <c r="E644" i="38" s="1"/>
  <c r="G643" i="38"/>
  <c r="D643" i="38"/>
  <c r="E643" i="38" s="1"/>
  <c r="G642" i="38"/>
  <c r="D642" i="38"/>
  <c r="E642" i="38" s="1"/>
  <c r="G641" i="38"/>
  <c r="D641" i="38"/>
  <c r="E641" i="38" s="1"/>
  <c r="G640" i="38"/>
  <c r="D640" i="38"/>
  <c r="E640" i="38" s="1"/>
  <c r="G639" i="38"/>
  <c r="D639" i="38"/>
  <c r="E639" i="38" s="1"/>
  <c r="G638" i="38"/>
  <c r="D638" i="38"/>
  <c r="E638" i="38" s="1"/>
  <c r="G637" i="38"/>
  <c r="D637" i="38"/>
  <c r="E637" i="38" s="1"/>
  <c r="G636" i="38"/>
  <c r="D636" i="38"/>
  <c r="E636" i="38" s="1"/>
  <c r="G635" i="38"/>
  <c r="D635" i="38"/>
  <c r="E635" i="38" s="1"/>
  <c r="G634" i="38"/>
  <c r="D634" i="38"/>
  <c r="E634" i="38" s="1"/>
  <c r="G633" i="38"/>
  <c r="D633" i="38"/>
  <c r="E633" i="38" s="1"/>
  <c r="G632" i="38"/>
  <c r="D632" i="38"/>
  <c r="E632" i="38" s="1"/>
  <c r="G631" i="38"/>
  <c r="D631" i="38"/>
  <c r="E631" i="38" s="1"/>
  <c r="G630" i="38"/>
  <c r="D630" i="38"/>
  <c r="E630" i="38" s="1"/>
  <c r="G629" i="38"/>
  <c r="D629" i="38"/>
  <c r="E629" i="38" s="1"/>
  <c r="G628" i="38"/>
  <c r="D628" i="38"/>
  <c r="E628" i="38" s="1"/>
  <c r="G627" i="38"/>
  <c r="D627" i="38"/>
  <c r="E627" i="38" s="1"/>
  <c r="G626" i="38"/>
  <c r="D626" i="38"/>
  <c r="E626" i="38" s="1"/>
  <c r="G625" i="38"/>
  <c r="D625" i="38"/>
  <c r="E625" i="38" s="1"/>
  <c r="G624" i="38"/>
  <c r="D624" i="38"/>
  <c r="E624" i="38" s="1"/>
  <c r="G623" i="38"/>
  <c r="D623" i="38"/>
  <c r="E623" i="38" s="1"/>
  <c r="G622" i="38"/>
  <c r="D622" i="38"/>
  <c r="E622" i="38" s="1"/>
  <c r="G621" i="38"/>
  <c r="D621" i="38"/>
  <c r="E621" i="38" s="1"/>
  <c r="G620" i="38"/>
  <c r="D620" i="38"/>
  <c r="E620" i="38" s="1"/>
  <c r="G619" i="38"/>
  <c r="D619" i="38"/>
  <c r="E619" i="38" s="1"/>
  <c r="G618" i="38"/>
  <c r="D618" i="38"/>
  <c r="E618" i="38" s="1"/>
  <c r="G617" i="38"/>
  <c r="D617" i="38"/>
  <c r="E617" i="38" s="1"/>
  <c r="G616" i="38"/>
  <c r="D616" i="38"/>
  <c r="E616" i="38" s="1"/>
  <c r="G615" i="38"/>
  <c r="D615" i="38"/>
  <c r="E615" i="38" s="1"/>
  <c r="G614" i="38"/>
  <c r="D614" i="38"/>
  <c r="E614" i="38" s="1"/>
  <c r="G613" i="38"/>
  <c r="D613" i="38"/>
  <c r="E613" i="38" s="1"/>
  <c r="G612" i="38"/>
  <c r="D612" i="38"/>
  <c r="E612" i="38" s="1"/>
  <c r="G611" i="38"/>
  <c r="D611" i="38"/>
  <c r="E611" i="38" s="1"/>
  <c r="G610" i="38"/>
  <c r="D610" i="38"/>
  <c r="E610" i="38" s="1"/>
  <c r="G609" i="38"/>
  <c r="D609" i="38"/>
  <c r="E609" i="38" s="1"/>
  <c r="G608" i="38"/>
  <c r="D608" i="38"/>
  <c r="E608" i="38" s="1"/>
  <c r="G607" i="38"/>
  <c r="D607" i="38"/>
  <c r="E607" i="38" s="1"/>
  <c r="G606" i="38"/>
  <c r="D606" i="38"/>
  <c r="E606" i="38" s="1"/>
  <c r="G605" i="38"/>
  <c r="D605" i="38"/>
  <c r="E605" i="38" s="1"/>
  <c r="G604" i="38"/>
  <c r="D604" i="38"/>
  <c r="E604" i="38" s="1"/>
  <c r="G603" i="38"/>
  <c r="D603" i="38"/>
  <c r="E603" i="38" s="1"/>
  <c r="G602" i="38"/>
  <c r="D602" i="38"/>
  <c r="E602" i="38" s="1"/>
  <c r="G601" i="38"/>
  <c r="D601" i="38"/>
  <c r="E601" i="38" s="1"/>
  <c r="G600" i="38"/>
  <c r="D600" i="38"/>
  <c r="E600" i="38" s="1"/>
  <c r="G599" i="38"/>
  <c r="D599" i="38"/>
  <c r="E599" i="38" s="1"/>
  <c r="G598" i="38"/>
  <c r="D598" i="38"/>
  <c r="E598" i="38" s="1"/>
  <c r="G597" i="38"/>
  <c r="D597" i="38"/>
  <c r="E597" i="38" s="1"/>
  <c r="G596" i="38"/>
  <c r="D596" i="38"/>
  <c r="E596" i="38" s="1"/>
  <c r="G595" i="38"/>
  <c r="D595" i="38"/>
  <c r="E595" i="38" s="1"/>
  <c r="G594" i="38"/>
  <c r="D594" i="38"/>
  <c r="E594" i="38" s="1"/>
  <c r="G593" i="38"/>
  <c r="D593" i="38"/>
  <c r="E593" i="38" s="1"/>
  <c r="G592" i="38"/>
  <c r="D592" i="38"/>
  <c r="E592" i="38" s="1"/>
  <c r="G591" i="38"/>
  <c r="D591" i="38"/>
  <c r="E591" i="38" s="1"/>
  <c r="G590" i="38"/>
  <c r="D590" i="38"/>
  <c r="E590" i="38" s="1"/>
  <c r="G589" i="38"/>
  <c r="D589" i="38"/>
  <c r="E589" i="38" s="1"/>
  <c r="G588" i="38"/>
  <c r="D588" i="38"/>
  <c r="E588" i="38" s="1"/>
  <c r="G587" i="38"/>
  <c r="D587" i="38"/>
  <c r="E587" i="38" s="1"/>
  <c r="G586" i="38"/>
  <c r="D586" i="38"/>
  <c r="E586" i="38" s="1"/>
  <c r="G585" i="38"/>
  <c r="D585" i="38"/>
  <c r="E585" i="38" s="1"/>
  <c r="G584" i="38"/>
  <c r="D584" i="38"/>
  <c r="E584" i="38" s="1"/>
  <c r="G583" i="38"/>
  <c r="D583" i="38"/>
  <c r="E583" i="38" s="1"/>
  <c r="G582" i="38"/>
  <c r="D582" i="38"/>
  <c r="E582" i="38" s="1"/>
  <c r="G581" i="38"/>
  <c r="D581" i="38"/>
  <c r="E581" i="38" s="1"/>
  <c r="G580" i="38"/>
  <c r="D580" i="38"/>
  <c r="E580" i="38" s="1"/>
  <c r="G579" i="38"/>
  <c r="D579" i="38"/>
  <c r="E579" i="38" s="1"/>
  <c r="G578" i="38"/>
  <c r="D578" i="38"/>
  <c r="E578" i="38" s="1"/>
  <c r="G577" i="38"/>
  <c r="D577" i="38"/>
  <c r="E577" i="38" s="1"/>
  <c r="G576" i="38"/>
  <c r="D576" i="38"/>
  <c r="E576" i="38" s="1"/>
  <c r="G575" i="38"/>
  <c r="D575" i="38"/>
  <c r="E575" i="38" s="1"/>
  <c r="G574" i="38"/>
  <c r="D574" i="38"/>
  <c r="E574" i="38" s="1"/>
  <c r="G573" i="38"/>
  <c r="D573" i="38"/>
  <c r="E573" i="38" s="1"/>
  <c r="G572" i="38"/>
  <c r="D572" i="38"/>
  <c r="E572" i="38" s="1"/>
  <c r="G571" i="38"/>
  <c r="D571" i="38"/>
  <c r="E571" i="38" s="1"/>
  <c r="G570" i="38"/>
  <c r="D570" i="38"/>
  <c r="E570" i="38" s="1"/>
  <c r="G569" i="38"/>
  <c r="D569" i="38"/>
  <c r="E569" i="38" s="1"/>
  <c r="G568" i="38"/>
  <c r="D568" i="38"/>
  <c r="E568" i="38" s="1"/>
  <c r="G567" i="38"/>
  <c r="D567" i="38"/>
  <c r="E567" i="38" s="1"/>
  <c r="G566" i="38"/>
  <c r="D566" i="38"/>
  <c r="E566" i="38" s="1"/>
  <c r="G565" i="38"/>
  <c r="D565" i="38"/>
  <c r="E565" i="38" s="1"/>
  <c r="G564" i="38"/>
  <c r="D564" i="38"/>
  <c r="E564" i="38" s="1"/>
  <c r="G563" i="38"/>
  <c r="D563" i="38"/>
  <c r="E563" i="38" s="1"/>
  <c r="G562" i="38"/>
  <c r="D562" i="38"/>
  <c r="E562" i="38" s="1"/>
  <c r="G561" i="38"/>
  <c r="D561" i="38"/>
  <c r="E561" i="38" s="1"/>
  <c r="G560" i="38"/>
  <c r="D560" i="38"/>
  <c r="E560" i="38" s="1"/>
  <c r="G559" i="38"/>
  <c r="D559" i="38"/>
  <c r="E559" i="38" s="1"/>
  <c r="G558" i="38"/>
  <c r="D558" i="38"/>
  <c r="E558" i="38" s="1"/>
  <c r="G557" i="38"/>
  <c r="D557" i="38"/>
  <c r="E557" i="38" s="1"/>
  <c r="G556" i="38"/>
  <c r="D556" i="38"/>
  <c r="E556" i="38" s="1"/>
  <c r="G555" i="38"/>
  <c r="D555" i="38"/>
  <c r="E555" i="38" s="1"/>
  <c r="G554" i="38"/>
  <c r="D554" i="38"/>
  <c r="E554" i="38" s="1"/>
  <c r="G553" i="38"/>
  <c r="D553" i="38"/>
  <c r="E553" i="38" s="1"/>
  <c r="G552" i="38"/>
  <c r="D552" i="38"/>
  <c r="E552" i="38" s="1"/>
  <c r="G551" i="38"/>
  <c r="D551" i="38"/>
  <c r="E551" i="38" s="1"/>
  <c r="G550" i="38"/>
  <c r="D550" i="38"/>
  <c r="E550" i="38" s="1"/>
  <c r="G549" i="38"/>
  <c r="D549" i="38"/>
  <c r="E549" i="38" s="1"/>
  <c r="G548" i="38"/>
  <c r="D548" i="38"/>
  <c r="E548" i="38" s="1"/>
  <c r="G547" i="38"/>
  <c r="D547" i="38"/>
  <c r="E547" i="38" s="1"/>
  <c r="G546" i="38"/>
  <c r="D546" i="38"/>
  <c r="E546" i="38" s="1"/>
  <c r="G545" i="38"/>
  <c r="D545" i="38"/>
  <c r="E545" i="38" s="1"/>
  <c r="G544" i="38"/>
  <c r="D544" i="38"/>
  <c r="E544" i="38" s="1"/>
  <c r="G543" i="38"/>
  <c r="D543" i="38"/>
  <c r="E543" i="38" s="1"/>
  <c r="G542" i="38"/>
  <c r="D542" i="38"/>
  <c r="E542" i="38" s="1"/>
  <c r="G541" i="38"/>
  <c r="D541" i="38"/>
  <c r="E541" i="38" s="1"/>
  <c r="G540" i="38"/>
  <c r="D540" i="38"/>
  <c r="E540" i="38" s="1"/>
  <c r="G539" i="38"/>
  <c r="D539" i="38"/>
  <c r="E539" i="38" s="1"/>
  <c r="G538" i="38"/>
  <c r="D538" i="38"/>
  <c r="E538" i="38" s="1"/>
  <c r="G537" i="38"/>
  <c r="D537" i="38"/>
  <c r="E537" i="38" s="1"/>
  <c r="G536" i="38"/>
  <c r="D536" i="38"/>
  <c r="E536" i="38" s="1"/>
  <c r="G535" i="38"/>
  <c r="D535" i="38"/>
  <c r="E535" i="38" s="1"/>
  <c r="G534" i="38"/>
  <c r="D534" i="38"/>
  <c r="E534" i="38" s="1"/>
  <c r="G533" i="38"/>
  <c r="D533" i="38"/>
  <c r="E533" i="38" s="1"/>
  <c r="G532" i="38"/>
  <c r="D532" i="38"/>
  <c r="E532" i="38" s="1"/>
  <c r="G531" i="38"/>
  <c r="D531" i="38"/>
  <c r="E531" i="38" s="1"/>
  <c r="G530" i="38"/>
  <c r="D530" i="38"/>
  <c r="E530" i="38" s="1"/>
  <c r="G529" i="38"/>
  <c r="D529" i="38"/>
  <c r="E529" i="38" s="1"/>
  <c r="G528" i="38"/>
  <c r="D528" i="38"/>
  <c r="E528" i="38" s="1"/>
  <c r="G527" i="38"/>
  <c r="D527" i="38"/>
  <c r="E527" i="38" s="1"/>
  <c r="G526" i="38"/>
  <c r="D526" i="38"/>
  <c r="E526" i="38" s="1"/>
  <c r="G525" i="38"/>
  <c r="D525" i="38"/>
  <c r="E525" i="38" s="1"/>
  <c r="G524" i="38"/>
  <c r="D524" i="38"/>
  <c r="E524" i="38" s="1"/>
  <c r="G523" i="38"/>
  <c r="D523" i="38"/>
  <c r="E523" i="38" s="1"/>
  <c r="G522" i="38"/>
  <c r="D522" i="38"/>
  <c r="E522" i="38" s="1"/>
  <c r="G521" i="38"/>
  <c r="D521" i="38"/>
  <c r="E521" i="38" s="1"/>
  <c r="G520" i="38"/>
  <c r="D520" i="38"/>
  <c r="E520" i="38" s="1"/>
  <c r="G519" i="38"/>
  <c r="D519" i="38"/>
  <c r="E519" i="38" s="1"/>
  <c r="G518" i="38"/>
  <c r="D518" i="38"/>
  <c r="E518" i="38" s="1"/>
  <c r="G517" i="38"/>
  <c r="D517" i="38"/>
  <c r="E517" i="38" s="1"/>
  <c r="G516" i="38"/>
  <c r="D516" i="38"/>
  <c r="E516" i="38" s="1"/>
  <c r="G515" i="38"/>
  <c r="D515" i="38"/>
  <c r="E515" i="38" s="1"/>
  <c r="G514" i="38"/>
  <c r="D514" i="38"/>
  <c r="E514" i="38" s="1"/>
  <c r="G513" i="38"/>
  <c r="D513" i="38"/>
  <c r="E513" i="38" s="1"/>
  <c r="G512" i="38"/>
  <c r="D512" i="38"/>
  <c r="E512" i="38" s="1"/>
  <c r="G511" i="38"/>
  <c r="D511" i="38"/>
  <c r="E511" i="38" s="1"/>
  <c r="G510" i="38"/>
  <c r="D510" i="38"/>
  <c r="E510" i="38" s="1"/>
  <c r="G509" i="38"/>
  <c r="D509" i="38"/>
  <c r="E509" i="38" s="1"/>
  <c r="G508" i="38"/>
  <c r="D508" i="38"/>
  <c r="E508" i="38" s="1"/>
  <c r="G507" i="38"/>
  <c r="D507" i="38"/>
  <c r="E507" i="38" s="1"/>
  <c r="G506" i="38"/>
  <c r="D506" i="38"/>
  <c r="E506" i="38" s="1"/>
  <c r="G505" i="38"/>
  <c r="D505" i="38"/>
  <c r="E505" i="38" s="1"/>
  <c r="G504" i="38"/>
  <c r="D504" i="38"/>
  <c r="E504" i="38" s="1"/>
  <c r="G503" i="38"/>
  <c r="D503" i="38"/>
  <c r="E503" i="38" s="1"/>
  <c r="G502" i="38"/>
  <c r="D502" i="38"/>
  <c r="E502" i="38" s="1"/>
  <c r="G501" i="38"/>
  <c r="D501" i="38"/>
  <c r="E501" i="38" s="1"/>
  <c r="G500" i="38"/>
  <c r="D500" i="38"/>
  <c r="E500" i="38" s="1"/>
  <c r="G499" i="38"/>
  <c r="D499" i="38"/>
  <c r="E499" i="38" s="1"/>
  <c r="G498" i="38"/>
  <c r="D498" i="38"/>
  <c r="E498" i="38" s="1"/>
  <c r="G497" i="38"/>
  <c r="D497" i="38"/>
  <c r="E497" i="38" s="1"/>
  <c r="G496" i="38"/>
  <c r="D496" i="38"/>
  <c r="E496" i="38" s="1"/>
  <c r="G495" i="38"/>
  <c r="D495" i="38"/>
  <c r="E495" i="38" s="1"/>
  <c r="G494" i="38"/>
  <c r="D494" i="38"/>
  <c r="E494" i="38" s="1"/>
  <c r="G493" i="38"/>
  <c r="D493" i="38"/>
  <c r="E493" i="38" s="1"/>
  <c r="G492" i="38"/>
  <c r="D492" i="38"/>
  <c r="E492" i="38" s="1"/>
  <c r="G491" i="38"/>
  <c r="D491" i="38"/>
  <c r="E491" i="38" s="1"/>
  <c r="G490" i="38"/>
  <c r="D490" i="38"/>
  <c r="E490" i="38" s="1"/>
  <c r="G489" i="38"/>
  <c r="D489" i="38"/>
  <c r="E489" i="38" s="1"/>
  <c r="G488" i="38"/>
  <c r="D488" i="38"/>
  <c r="E488" i="38" s="1"/>
  <c r="G487" i="38"/>
  <c r="D487" i="38"/>
  <c r="E487" i="38" s="1"/>
  <c r="G486" i="38"/>
  <c r="D486" i="38"/>
  <c r="E486" i="38" s="1"/>
  <c r="G485" i="38"/>
  <c r="D485" i="38"/>
  <c r="E485" i="38" s="1"/>
  <c r="G484" i="38"/>
  <c r="D484" i="38"/>
  <c r="E484" i="38" s="1"/>
  <c r="G483" i="38"/>
  <c r="D483" i="38"/>
  <c r="E483" i="38" s="1"/>
  <c r="G482" i="38"/>
  <c r="D482" i="38"/>
  <c r="E482" i="38" s="1"/>
  <c r="G481" i="38"/>
  <c r="D481" i="38"/>
  <c r="E481" i="38" s="1"/>
  <c r="G480" i="38"/>
  <c r="D480" i="38"/>
  <c r="E480" i="38" s="1"/>
  <c r="G479" i="38"/>
  <c r="D479" i="38"/>
  <c r="E479" i="38" s="1"/>
  <c r="G478" i="38"/>
  <c r="D478" i="38"/>
  <c r="E478" i="38" s="1"/>
  <c r="G477" i="38"/>
  <c r="D477" i="38"/>
  <c r="E477" i="38" s="1"/>
  <c r="G476" i="38"/>
  <c r="D476" i="38"/>
  <c r="E476" i="38" s="1"/>
  <c r="G475" i="38"/>
  <c r="D475" i="38"/>
  <c r="E475" i="38" s="1"/>
  <c r="G474" i="38"/>
  <c r="D474" i="38"/>
  <c r="E474" i="38" s="1"/>
  <c r="G473" i="38"/>
  <c r="D473" i="38"/>
  <c r="E473" i="38" s="1"/>
  <c r="G472" i="38"/>
  <c r="D472" i="38"/>
  <c r="E472" i="38" s="1"/>
  <c r="G471" i="38"/>
  <c r="D471" i="38"/>
  <c r="E471" i="38" s="1"/>
  <c r="G470" i="38"/>
  <c r="D470" i="38"/>
  <c r="E470" i="38" s="1"/>
  <c r="G469" i="38"/>
  <c r="D469" i="38"/>
  <c r="E469" i="38" s="1"/>
  <c r="G468" i="38"/>
  <c r="D468" i="38"/>
  <c r="E468" i="38" s="1"/>
  <c r="G467" i="38"/>
  <c r="D467" i="38"/>
  <c r="E467" i="38" s="1"/>
  <c r="G466" i="38"/>
  <c r="D466" i="38"/>
  <c r="E466" i="38" s="1"/>
  <c r="G465" i="38"/>
  <c r="D465" i="38"/>
  <c r="E465" i="38" s="1"/>
  <c r="G464" i="38"/>
  <c r="D464" i="38"/>
  <c r="E464" i="38" s="1"/>
  <c r="G463" i="38"/>
  <c r="D463" i="38"/>
  <c r="E463" i="38" s="1"/>
  <c r="G462" i="38"/>
  <c r="D462" i="38"/>
  <c r="E462" i="38" s="1"/>
  <c r="G461" i="38"/>
  <c r="D461" i="38"/>
  <c r="E461" i="38" s="1"/>
  <c r="G460" i="38"/>
  <c r="D460" i="38"/>
  <c r="E460" i="38" s="1"/>
  <c r="G459" i="38"/>
  <c r="D459" i="38"/>
  <c r="E459" i="38" s="1"/>
  <c r="G458" i="38"/>
  <c r="D458" i="38"/>
  <c r="E458" i="38" s="1"/>
  <c r="G457" i="38"/>
  <c r="D457" i="38"/>
  <c r="E457" i="38" s="1"/>
  <c r="G456" i="38"/>
  <c r="D456" i="38"/>
  <c r="E456" i="38" s="1"/>
  <c r="G455" i="38"/>
  <c r="D455" i="38"/>
  <c r="E455" i="38" s="1"/>
  <c r="G454" i="38"/>
  <c r="D454" i="38"/>
  <c r="E454" i="38" s="1"/>
  <c r="G453" i="38"/>
  <c r="D453" i="38"/>
  <c r="E453" i="38" s="1"/>
  <c r="G452" i="38"/>
  <c r="D452" i="38"/>
  <c r="E452" i="38" s="1"/>
  <c r="G451" i="38"/>
  <c r="D451" i="38"/>
  <c r="E451" i="38" s="1"/>
  <c r="G450" i="38"/>
  <c r="D450" i="38"/>
  <c r="E450" i="38" s="1"/>
  <c r="G449" i="38"/>
  <c r="D449" i="38"/>
  <c r="E449" i="38" s="1"/>
  <c r="G448" i="38"/>
  <c r="D448" i="38"/>
  <c r="E448" i="38" s="1"/>
  <c r="G447" i="38"/>
  <c r="D447" i="38"/>
  <c r="E447" i="38" s="1"/>
  <c r="G446" i="38"/>
  <c r="D446" i="38"/>
  <c r="E446" i="38" s="1"/>
  <c r="G445" i="38"/>
  <c r="D445" i="38"/>
  <c r="E445" i="38" s="1"/>
  <c r="G444" i="38"/>
  <c r="D444" i="38"/>
  <c r="E444" i="38" s="1"/>
  <c r="G443" i="38"/>
  <c r="D443" i="38"/>
  <c r="E443" i="38" s="1"/>
  <c r="G442" i="38"/>
  <c r="D442" i="38"/>
  <c r="E442" i="38" s="1"/>
  <c r="G441" i="38"/>
  <c r="D441" i="38"/>
  <c r="E441" i="38" s="1"/>
  <c r="G440" i="38"/>
  <c r="D440" i="38"/>
  <c r="E440" i="38" s="1"/>
  <c r="G439" i="38"/>
  <c r="D439" i="38"/>
  <c r="E439" i="38" s="1"/>
  <c r="G438" i="38"/>
  <c r="D438" i="38"/>
  <c r="E438" i="38" s="1"/>
  <c r="G437" i="38"/>
  <c r="D437" i="38"/>
  <c r="E437" i="38" s="1"/>
  <c r="G436" i="38"/>
  <c r="D436" i="38"/>
  <c r="E436" i="38" s="1"/>
  <c r="G435" i="38"/>
  <c r="D435" i="38"/>
  <c r="E435" i="38" s="1"/>
  <c r="G434" i="38"/>
  <c r="D434" i="38"/>
  <c r="E434" i="38" s="1"/>
  <c r="G433" i="38"/>
  <c r="D433" i="38"/>
  <c r="E433" i="38" s="1"/>
  <c r="G432" i="38"/>
  <c r="D432" i="38"/>
  <c r="E432" i="38" s="1"/>
  <c r="G431" i="38"/>
  <c r="D431" i="38"/>
  <c r="E431" i="38" s="1"/>
  <c r="G430" i="38"/>
  <c r="D430" i="38"/>
  <c r="E430" i="38" s="1"/>
  <c r="G429" i="38"/>
  <c r="D429" i="38"/>
  <c r="E429" i="38" s="1"/>
  <c r="G428" i="38"/>
  <c r="D428" i="38"/>
  <c r="E428" i="38" s="1"/>
  <c r="G427" i="38"/>
  <c r="D427" i="38"/>
  <c r="E427" i="38" s="1"/>
  <c r="G426" i="38"/>
  <c r="D426" i="38"/>
  <c r="E426" i="38" s="1"/>
  <c r="G425" i="38"/>
  <c r="D425" i="38"/>
  <c r="E425" i="38" s="1"/>
  <c r="G424" i="38"/>
  <c r="D424" i="38"/>
  <c r="E424" i="38" s="1"/>
  <c r="G423" i="38"/>
  <c r="D423" i="38"/>
  <c r="E423" i="38" s="1"/>
  <c r="G422" i="38"/>
  <c r="D422" i="38"/>
  <c r="E422" i="38" s="1"/>
  <c r="G421" i="38"/>
  <c r="D421" i="38"/>
  <c r="E421" i="38" s="1"/>
  <c r="G420" i="38"/>
  <c r="D420" i="38"/>
  <c r="E420" i="38" s="1"/>
  <c r="G419" i="38"/>
  <c r="D419" i="38"/>
  <c r="E419" i="38" s="1"/>
  <c r="G418" i="38"/>
  <c r="D418" i="38"/>
  <c r="E418" i="38" s="1"/>
  <c r="G417" i="38"/>
  <c r="D417" i="38"/>
  <c r="E417" i="38" s="1"/>
  <c r="G416" i="38"/>
  <c r="D416" i="38"/>
  <c r="E416" i="38" s="1"/>
  <c r="G415" i="38"/>
  <c r="D415" i="38"/>
  <c r="E415" i="38" s="1"/>
  <c r="G414" i="38"/>
  <c r="D414" i="38"/>
  <c r="E414" i="38" s="1"/>
  <c r="G413" i="38"/>
  <c r="D413" i="38"/>
  <c r="E413" i="38" s="1"/>
  <c r="G412" i="38"/>
  <c r="D412" i="38"/>
  <c r="E412" i="38" s="1"/>
  <c r="G411" i="38"/>
  <c r="D411" i="38"/>
  <c r="E411" i="38" s="1"/>
  <c r="G410" i="38"/>
  <c r="D410" i="38"/>
  <c r="E410" i="38" s="1"/>
  <c r="G409" i="38"/>
  <c r="D409" i="38"/>
  <c r="E409" i="38" s="1"/>
  <c r="G408" i="38"/>
  <c r="D408" i="38"/>
  <c r="E408" i="38" s="1"/>
  <c r="G407" i="38"/>
  <c r="D407" i="38"/>
  <c r="E407" i="38" s="1"/>
  <c r="G406" i="38"/>
  <c r="D406" i="38"/>
  <c r="E406" i="38" s="1"/>
  <c r="G405" i="38"/>
  <c r="D405" i="38"/>
  <c r="E405" i="38" s="1"/>
  <c r="G404" i="38"/>
  <c r="D404" i="38"/>
  <c r="E404" i="38" s="1"/>
  <c r="G403" i="38"/>
  <c r="D403" i="38"/>
  <c r="E403" i="38" s="1"/>
  <c r="G402" i="38"/>
  <c r="D402" i="38"/>
  <c r="E402" i="38" s="1"/>
  <c r="G401" i="38"/>
  <c r="D401" i="38"/>
  <c r="E401" i="38" s="1"/>
  <c r="G400" i="38"/>
  <c r="D400" i="38"/>
  <c r="E400" i="38" s="1"/>
  <c r="G399" i="38"/>
  <c r="D399" i="38"/>
  <c r="E399" i="38" s="1"/>
  <c r="G398" i="38"/>
  <c r="D398" i="38"/>
  <c r="E398" i="38" s="1"/>
  <c r="G397" i="38"/>
  <c r="D397" i="38"/>
  <c r="E397" i="38" s="1"/>
  <c r="G396" i="38"/>
  <c r="D396" i="38"/>
  <c r="E396" i="38" s="1"/>
  <c r="G395" i="38"/>
  <c r="D395" i="38"/>
  <c r="E395" i="38" s="1"/>
  <c r="G394" i="38"/>
  <c r="D394" i="38"/>
  <c r="E394" i="38" s="1"/>
  <c r="G393" i="38"/>
  <c r="D393" i="38"/>
  <c r="E393" i="38" s="1"/>
  <c r="G392" i="38"/>
  <c r="D392" i="38"/>
  <c r="E392" i="38" s="1"/>
  <c r="G391" i="38"/>
  <c r="D391" i="38"/>
  <c r="E391" i="38" s="1"/>
  <c r="G390" i="38"/>
  <c r="D390" i="38"/>
  <c r="E390" i="38" s="1"/>
  <c r="G389" i="38"/>
  <c r="D389" i="38"/>
  <c r="E389" i="38" s="1"/>
  <c r="G388" i="38"/>
  <c r="D388" i="38"/>
  <c r="E388" i="38" s="1"/>
  <c r="G387" i="38"/>
  <c r="D387" i="38"/>
  <c r="E387" i="38" s="1"/>
  <c r="G386" i="38"/>
  <c r="D386" i="38"/>
  <c r="E386" i="38" s="1"/>
  <c r="G385" i="38"/>
  <c r="D385" i="38"/>
  <c r="E385" i="38" s="1"/>
  <c r="G384" i="38"/>
  <c r="D384" i="38"/>
  <c r="E384" i="38" s="1"/>
  <c r="G383" i="38"/>
  <c r="D383" i="38"/>
  <c r="E383" i="38" s="1"/>
  <c r="G382" i="38"/>
  <c r="D382" i="38"/>
  <c r="E382" i="38" s="1"/>
  <c r="G381" i="38"/>
  <c r="D381" i="38"/>
  <c r="E381" i="38" s="1"/>
  <c r="G380" i="38"/>
  <c r="D380" i="38"/>
  <c r="E380" i="38" s="1"/>
  <c r="G379" i="38"/>
  <c r="D379" i="38"/>
  <c r="E379" i="38" s="1"/>
  <c r="G378" i="38"/>
  <c r="D378" i="38"/>
  <c r="E378" i="38" s="1"/>
  <c r="G377" i="38"/>
  <c r="D377" i="38"/>
  <c r="E377" i="38" s="1"/>
  <c r="G376" i="38"/>
  <c r="D376" i="38"/>
  <c r="E376" i="38" s="1"/>
  <c r="G375" i="38"/>
  <c r="D375" i="38"/>
  <c r="E375" i="38" s="1"/>
  <c r="G374" i="38"/>
  <c r="D374" i="38"/>
  <c r="E374" i="38" s="1"/>
  <c r="G373" i="38"/>
  <c r="D373" i="38"/>
  <c r="E373" i="38" s="1"/>
  <c r="G372" i="38"/>
  <c r="D372" i="38"/>
  <c r="E372" i="38" s="1"/>
  <c r="G371" i="38"/>
  <c r="D371" i="38"/>
  <c r="E371" i="38" s="1"/>
  <c r="G370" i="38"/>
  <c r="D370" i="38"/>
  <c r="E370" i="38" s="1"/>
  <c r="G369" i="38"/>
  <c r="D369" i="38"/>
  <c r="E369" i="38" s="1"/>
  <c r="G368" i="38"/>
  <c r="D368" i="38"/>
  <c r="E368" i="38" s="1"/>
  <c r="G367" i="38"/>
  <c r="D367" i="38"/>
  <c r="E367" i="38" s="1"/>
  <c r="G366" i="38"/>
  <c r="D366" i="38"/>
  <c r="E366" i="38" s="1"/>
  <c r="G365" i="38"/>
  <c r="D365" i="38"/>
  <c r="E365" i="38" s="1"/>
  <c r="G364" i="38"/>
  <c r="D364" i="38"/>
  <c r="E364" i="38" s="1"/>
  <c r="G363" i="38"/>
  <c r="D363" i="38"/>
  <c r="E363" i="38" s="1"/>
  <c r="G362" i="38"/>
  <c r="D362" i="38"/>
  <c r="E362" i="38" s="1"/>
  <c r="G361" i="38"/>
  <c r="D361" i="38"/>
  <c r="E361" i="38" s="1"/>
  <c r="G360" i="38"/>
  <c r="D360" i="38"/>
  <c r="E360" i="38" s="1"/>
  <c r="G359" i="38"/>
  <c r="D359" i="38"/>
  <c r="E359" i="38" s="1"/>
  <c r="G358" i="38"/>
  <c r="D358" i="38"/>
  <c r="E358" i="38" s="1"/>
  <c r="G357" i="38"/>
  <c r="D357" i="38"/>
  <c r="E357" i="38" s="1"/>
  <c r="G356" i="38"/>
  <c r="D356" i="38"/>
  <c r="E356" i="38" s="1"/>
  <c r="G355" i="38"/>
  <c r="D355" i="38"/>
  <c r="E355" i="38" s="1"/>
  <c r="G354" i="38"/>
  <c r="D354" i="38"/>
  <c r="E354" i="38" s="1"/>
  <c r="G353" i="38"/>
  <c r="D353" i="38"/>
  <c r="E353" i="38" s="1"/>
  <c r="G352" i="38"/>
  <c r="D352" i="38"/>
  <c r="E352" i="38" s="1"/>
  <c r="G351" i="38"/>
  <c r="D351" i="38"/>
  <c r="E351" i="38" s="1"/>
  <c r="G350" i="38"/>
  <c r="D350" i="38"/>
  <c r="E350" i="38" s="1"/>
  <c r="G349" i="38"/>
  <c r="D349" i="38"/>
  <c r="E349" i="38" s="1"/>
  <c r="G348" i="38"/>
  <c r="D348" i="38"/>
  <c r="E348" i="38" s="1"/>
  <c r="G347" i="38"/>
  <c r="D347" i="38"/>
  <c r="E347" i="38" s="1"/>
  <c r="G346" i="38"/>
  <c r="D346" i="38"/>
  <c r="E346" i="38" s="1"/>
  <c r="G345" i="38"/>
  <c r="D345" i="38"/>
  <c r="E345" i="38" s="1"/>
  <c r="G344" i="38"/>
  <c r="D344" i="38"/>
  <c r="E344" i="38" s="1"/>
  <c r="G343" i="38"/>
  <c r="D343" i="38"/>
  <c r="E343" i="38" s="1"/>
  <c r="G342" i="38"/>
  <c r="D342" i="38"/>
  <c r="E342" i="38" s="1"/>
  <c r="G341" i="38"/>
  <c r="D341" i="38"/>
  <c r="E341" i="38" s="1"/>
  <c r="G340" i="38"/>
  <c r="D340" i="38"/>
  <c r="E340" i="38" s="1"/>
  <c r="G339" i="38"/>
  <c r="D339" i="38"/>
  <c r="E339" i="38" s="1"/>
  <c r="G338" i="38"/>
  <c r="D338" i="38"/>
  <c r="E338" i="38" s="1"/>
  <c r="G337" i="38"/>
  <c r="D337" i="38"/>
  <c r="E337" i="38" s="1"/>
  <c r="G336" i="38"/>
  <c r="D336" i="38"/>
  <c r="E336" i="38" s="1"/>
  <c r="G335" i="38"/>
  <c r="D335" i="38"/>
  <c r="E335" i="38" s="1"/>
  <c r="G334" i="38"/>
  <c r="D334" i="38"/>
  <c r="E334" i="38" s="1"/>
  <c r="G333" i="38"/>
  <c r="D333" i="38"/>
  <c r="E333" i="38" s="1"/>
  <c r="G332" i="38"/>
  <c r="D332" i="38"/>
  <c r="E332" i="38" s="1"/>
  <c r="G331" i="38"/>
  <c r="D331" i="38"/>
  <c r="E331" i="38" s="1"/>
  <c r="G330" i="38"/>
  <c r="D330" i="38"/>
  <c r="E330" i="38" s="1"/>
  <c r="G329" i="38"/>
  <c r="D329" i="38"/>
  <c r="E329" i="38" s="1"/>
  <c r="G328" i="38"/>
  <c r="D328" i="38"/>
  <c r="E328" i="38" s="1"/>
  <c r="G327" i="38"/>
  <c r="D327" i="38"/>
  <c r="E327" i="38" s="1"/>
  <c r="G326" i="38"/>
  <c r="D326" i="38"/>
  <c r="E326" i="38" s="1"/>
  <c r="G325" i="38"/>
  <c r="D325" i="38"/>
  <c r="E325" i="38" s="1"/>
  <c r="G324" i="38"/>
  <c r="D324" i="38"/>
  <c r="E324" i="38" s="1"/>
  <c r="G323" i="38"/>
  <c r="D323" i="38"/>
  <c r="E323" i="38" s="1"/>
  <c r="G322" i="38"/>
  <c r="D322" i="38"/>
  <c r="E322" i="38" s="1"/>
  <c r="G321" i="38"/>
  <c r="D321" i="38"/>
  <c r="E321" i="38" s="1"/>
  <c r="G320" i="38"/>
  <c r="D320" i="38"/>
  <c r="E320" i="38" s="1"/>
  <c r="G319" i="38"/>
  <c r="D319" i="38"/>
  <c r="E319" i="38" s="1"/>
  <c r="G318" i="38"/>
  <c r="D318" i="38"/>
  <c r="E318" i="38" s="1"/>
  <c r="G317" i="38"/>
  <c r="D317" i="38"/>
  <c r="E317" i="38" s="1"/>
  <c r="G316" i="38"/>
  <c r="D316" i="38"/>
  <c r="E316" i="38" s="1"/>
  <c r="G315" i="38"/>
  <c r="D315" i="38"/>
  <c r="E315" i="38" s="1"/>
  <c r="G314" i="38"/>
  <c r="D314" i="38"/>
  <c r="E314" i="38" s="1"/>
  <c r="G313" i="38"/>
  <c r="D313" i="38"/>
  <c r="E313" i="38" s="1"/>
  <c r="G312" i="38"/>
  <c r="D312" i="38"/>
  <c r="E312" i="38" s="1"/>
  <c r="G311" i="38"/>
  <c r="D311" i="38"/>
  <c r="E311" i="38" s="1"/>
  <c r="G310" i="38"/>
  <c r="D310" i="38"/>
  <c r="E310" i="38" s="1"/>
  <c r="G309" i="38"/>
  <c r="D309" i="38"/>
  <c r="E309" i="38" s="1"/>
  <c r="G308" i="38"/>
  <c r="D308" i="38"/>
  <c r="E308" i="38" s="1"/>
  <c r="G307" i="38"/>
  <c r="D307" i="38"/>
  <c r="E307" i="38" s="1"/>
  <c r="G306" i="38"/>
  <c r="D306" i="38"/>
  <c r="E306" i="38" s="1"/>
  <c r="G305" i="38"/>
  <c r="D305" i="38"/>
  <c r="E305" i="38" s="1"/>
  <c r="G304" i="38"/>
  <c r="D304" i="38"/>
  <c r="E304" i="38" s="1"/>
  <c r="G303" i="38"/>
  <c r="D303" i="38"/>
  <c r="E303" i="38" s="1"/>
  <c r="G302" i="38"/>
  <c r="D302" i="38"/>
  <c r="E302" i="38" s="1"/>
  <c r="G301" i="38"/>
  <c r="D301" i="38"/>
  <c r="E301" i="38" s="1"/>
  <c r="G300" i="38"/>
  <c r="D300" i="38"/>
  <c r="E300" i="38" s="1"/>
  <c r="G299" i="38"/>
  <c r="D299" i="38"/>
  <c r="E299" i="38" s="1"/>
  <c r="G298" i="38"/>
  <c r="D298" i="38"/>
  <c r="E298" i="38" s="1"/>
  <c r="G297" i="38"/>
  <c r="D297" i="38"/>
  <c r="E297" i="38" s="1"/>
  <c r="G296" i="38"/>
  <c r="D296" i="38"/>
  <c r="E296" i="38" s="1"/>
  <c r="G295" i="38"/>
  <c r="D295" i="38"/>
  <c r="E295" i="38" s="1"/>
  <c r="G294" i="38"/>
  <c r="D294" i="38"/>
  <c r="E294" i="38" s="1"/>
  <c r="G293" i="38"/>
  <c r="D293" i="38"/>
  <c r="E293" i="38" s="1"/>
  <c r="G292" i="38"/>
  <c r="D292" i="38"/>
  <c r="E292" i="38" s="1"/>
  <c r="G291" i="38"/>
  <c r="D291" i="38"/>
  <c r="E291" i="38" s="1"/>
  <c r="G290" i="38"/>
  <c r="D290" i="38"/>
  <c r="E290" i="38" s="1"/>
  <c r="G289" i="38"/>
  <c r="D289" i="38"/>
  <c r="E289" i="38" s="1"/>
  <c r="G288" i="38"/>
  <c r="D288" i="38"/>
  <c r="E288" i="38" s="1"/>
  <c r="G287" i="38"/>
  <c r="D287" i="38"/>
  <c r="E287" i="38" s="1"/>
  <c r="G286" i="38"/>
  <c r="D286" i="38"/>
  <c r="E286" i="38" s="1"/>
  <c r="G285" i="38"/>
  <c r="D285" i="38"/>
  <c r="E285" i="38" s="1"/>
  <c r="G284" i="38"/>
  <c r="D284" i="38"/>
  <c r="E284" i="38" s="1"/>
  <c r="G283" i="38"/>
  <c r="D283" i="38"/>
  <c r="E283" i="38" s="1"/>
  <c r="G282" i="38"/>
  <c r="D282" i="38"/>
  <c r="E282" i="38" s="1"/>
  <c r="G281" i="38"/>
  <c r="D281" i="38"/>
  <c r="E281" i="38" s="1"/>
  <c r="G280" i="38"/>
  <c r="D280" i="38"/>
  <c r="E280" i="38" s="1"/>
  <c r="G279" i="38"/>
  <c r="D279" i="38"/>
  <c r="E279" i="38" s="1"/>
  <c r="G278" i="38"/>
  <c r="D278" i="38"/>
  <c r="E278" i="38" s="1"/>
  <c r="G277" i="38"/>
  <c r="D277" i="38"/>
  <c r="E277" i="38" s="1"/>
  <c r="G276" i="38"/>
  <c r="D276" i="38"/>
  <c r="E276" i="38" s="1"/>
  <c r="G275" i="38"/>
  <c r="D275" i="38"/>
  <c r="E275" i="38" s="1"/>
  <c r="G274" i="38"/>
  <c r="D274" i="38"/>
  <c r="E274" i="38" s="1"/>
  <c r="G273" i="38"/>
  <c r="D273" i="38"/>
  <c r="E273" i="38" s="1"/>
  <c r="G272" i="38"/>
  <c r="D272" i="38"/>
  <c r="E272" i="38" s="1"/>
  <c r="G271" i="38"/>
  <c r="D271" i="38"/>
  <c r="E271" i="38" s="1"/>
  <c r="G270" i="38"/>
  <c r="D270" i="38"/>
  <c r="E270" i="38" s="1"/>
  <c r="G269" i="38"/>
  <c r="D269" i="38"/>
  <c r="E269" i="38" s="1"/>
  <c r="G268" i="38"/>
  <c r="D268" i="38"/>
  <c r="E268" i="38" s="1"/>
  <c r="G267" i="38"/>
  <c r="D267" i="38"/>
  <c r="E267" i="38" s="1"/>
  <c r="G266" i="38"/>
  <c r="D266" i="38"/>
  <c r="E266" i="38" s="1"/>
  <c r="G265" i="38"/>
  <c r="D265" i="38"/>
  <c r="E265" i="38" s="1"/>
  <c r="G264" i="38"/>
  <c r="D264" i="38"/>
  <c r="E264" i="38" s="1"/>
  <c r="G263" i="38"/>
  <c r="D263" i="38"/>
  <c r="E263" i="38" s="1"/>
  <c r="G262" i="38"/>
  <c r="D262" i="38"/>
  <c r="E262" i="38" s="1"/>
  <c r="G261" i="38"/>
  <c r="D261" i="38"/>
  <c r="E261" i="38" s="1"/>
  <c r="G260" i="38"/>
  <c r="D260" i="38"/>
  <c r="E260" i="38" s="1"/>
  <c r="G259" i="38"/>
  <c r="D259" i="38"/>
  <c r="E259" i="38" s="1"/>
  <c r="G258" i="38"/>
  <c r="D258" i="38"/>
  <c r="E258" i="38" s="1"/>
  <c r="G257" i="38"/>
  <c r="D257" i="38"/>
  <c r="E257" i="38" s="1"/>
  <c r="G256" i="38"/>
  <c r="D256" i="38"/>
  <c r="E256" i="38" s="1"/>
  <c r="G255" i="38"/>
  <c r="D255" i="38"/>
  <c r="E255" i="38" s="1"/>
  <c r="G254" i="38"/>
  <c r="D254" i="38"/>
  <c r="E254" i="38" s="1"/>
  <c r="G253" i="38"/>
  <c r="D253" i="38"/>
  <c r="E253" i="38" s="1"/>
  <c r="G252" i="38"/>
  <c r="D252" i="38"/>
  <c r="E252" i="38" s="1"/>
  <c r="G251" i="38"/>
  <c r="D251" i="38"/>
  <c r="E251" i="38" s="1"/>
  <c r="G250" i="38"/>
  <c r="D250" i="38"/>
  <c r="E250" i="38" s="1"/>
  <c r="G249" i="38"/>
  <c r="D249" i="38"/>
  <c r="E249" i="38" s="1"/>
  <c r="G248" i="38"/>
  <c r="D248" i="38"/>
  <c r="E248" i="38" s="1"/>
  <c r="G247" i="38"/>
  <c r="D247" i="38"/>
  <c r="E247" i="38" s="1"/>
  <c r="G246" i="38"/>
  <c r="D246" i="38"/>
  <c r="E246" i="38" s="1"/>
  <c r="G245" i="38"/>
  <c r="D245" i="38"/>
  <c r="E245" i="38" s="1"/>
  <c r="G244" i="38"/>
  <c r="D244" i="38"/>
  <c r="E244" i="38" s="1"/>
  <c r="G243" i="38"/>
  <c r="D243" i="38"/>
  <c r="E243" i="38" s="1"/>
  <c r="G242" i="38"/>
  <c r="D242" i="38"/>
  <c r="E242" i="38" s="1"/>
  <c r="G241" i="38"/>
  <c r="D241" i="38"/>
  <c r="E241" i="38" s="1"/>
  <c r="G240" i="38"/>
  <c r="D240" i="38"/>
  <c r="E240" i="38" s="1"/>
  <c r="G239" i="38"/>
  <c r="D239" i="38"/>
  <c r="E239" i="38" s="1"/>
  <c r="G238" i="38"/>
  <c r="D238" i="38"/>
  <c r="E238" i="38" s="1"/>
  <c r="G237" i="38"/>
  <c r="D237" i="38"/>
  <c r="E237" i="38" s="1"/>
  <c r="G236" i="38"/>
  <c r="D236" i="38"/>
  <c r="E236" i="38" s="1"/>
  <c r="G235" i="38"/>
  <c r="D235" i="38"/>
  <c r="E235" i="38" s="1"/>
  <c r="G234" i="38"/>
  <c r="D234" i="38"/>
  <c r="E234" i="38" s="1"/>
  <c r="G233" i="38"/>
  <c r="D233" i="38"/>
  <c r="E233" i="38" s="1"/>
  <c r="G232" i="38"/>
  <c r="D232" i="38"/>
  <c r="E232" i="38" s="1"/>
  <c r="G231" i="38"/>
  <c r="D231" i="38"/>
  <c r="E231" i="38" s="1"/>
  <c r="G230" i="38"/>
  <c r="D230" i="38"/>
  <c r="E230" i="38" s="1"/>
  <c r="G229" i="38"/>
  <c r="D229" i="38"/>
  <c r="E229" i="38" s="1"/>
  <c r="G228" i="38"/>
  <c r="D228" i="38"/>
  <c r="E228" i="38" s="1"/>
  <c r="G227" i="38"/>
  <c r="D227" i="38"/>
  <c r="E227" i="38" s="1"/>
  <c r="G226" i="38"/>
  <c r="D226" i="38"/>
  <c r="E226" i="38" s="1"/>
  <c r="G225" i="38"/>
  <c r="D225" i="38"/>
  <c r="E225" i="38" s="1"/>
  <c r="G224" i="38"/>
  <c r="D224" i="38"/>
  <c r="E224" i="38" s="1"/>
  <c r="G223" i="38"/>
  <c r="D223" i="38"/>
  <c r="E223" i="38" s="1"/>
  <c r="G222" i="38"/>
  <c r="D222" i="38"/>
  <c r="E222" i="38" s="1"/>
  <c r="G221" i="38"/>
  <c r="D221" i="38"/>
  <c r="E221" i="38" s="1"/>
  <c r="G220" i="38"/>
  <c r="D220" i="38"/>
  <c r="E220" i="38" s="1"/>
  <c r="G219" i="38"/>
  <c r="D219" i="38"/>
  <c r="E219" i="38" s="1"/>
  <c r="G218" i="38"/>
  <c r="D218" i="38"/>
  <c r="E218" i="38" s="1"/>
  <c r="G217" i="38"/>
  <c r="D217" i="38"/>
  <c r="E217" i="38" s="1"/>
  <c r="G216" i="38"/>
  <c r="D216" i="38"/>
  <c r="E216" i="38" s="1"/>
  <c r="G215" i="38"/>
  <c r="D215" i="38"/>
  <c r="E215" i="38" s="1"/>
  <c r="G214" i="38"/>
  <c r="D214" i="38"/>
  <c r="E214" i="38" s="1"/>
  <c r="G213" i="38"/>
  <c r="D213" i="38"/>
  <c r="E213" i="38" s="1"/>
  <c r="G212" i="38"/>
  <c r="D212" i="38"/>
  <c r="E212" i="38" s="1"/>
  <c r="G211" i="38"/>
  <c r="D211" i="38"/>
  <c r="E211" i="38" s="1"/>
  <c r="G210" i="38"/>
  <c r="D210" i="38"/>
  <c r="E210" i="38" s="1"/>
  <c r="G209" i="38"/>
  <c r="D209" i="38"/>
  <c r="E209" i="38" s="1"/>
  <c r="G208" i="38"/>
  <c r="D208" i="38"/>
  <c r="E208" i="38" s="1"/>
  <c r="G207" i="38"/>
  <c r="D207" i="38"/>
  <c r="E207" i="38" s="1"/>
  <c r="G206" i="38"/>
  <c r="D206" i="38"/>
  <c r="E206" i="38" s="1"/>
  <c r="G205" i="38"/>
  <c r="D205" i="38"/>
  <c r="E205" i="38" s="1"/>
  <c r="G204" i="38"/>
  <c r="D204" i="38"/>
  <c r="E204" i="38" s="1"/>
  <c r="G203" i="38"/>
  <c r="D203" i="38"/>
  <c r="E203" i="38" s="1"/>
  <c r="G202" i="38"/>
  <c r="D202" i="38"/>
  <c r="E202" i="38" s="1"/>
  <c r="G201" i="38"/>
  <c r="D201" i="38"/>
  <c r="E201" i="38" s="1"/>
  <c r="G200" i="38"/>
  <c r="D200" i="38"/>
  <c r="E200" i="38" s="1"/>
  <c r="G199" i="38"/>
  <c r="D199" i="38"/>
  <c r="E199" i="38" s="1"/>
  <c r="G198" i="38"/>
  <c r="D198" i="38"/>
  <c r="E198" i="38" s="1"/>
  <c r="G197" i="38"/>
  <c r="D197" i="38"/>
  <c r="E197" i="38" s="1"/>
  <c r="G196" i="38"/>
  <c r="D196" i="38"/>
  <c r="E196" i="38" s="1"/>
  <c r="G195" i="38"/>
  <c r="D195" i="38"/>
  <c r="E195" i="38" s="1"/>
  <c r="G194" i="38"/>
  <c r="D194" i="38"/>
  <c r="E194" i="38" s="1"/>
  <c r="G193" i="38"/>
  <c r="D193" i="38"/>
  <c r="E193" i="38" s="1"/>
  <c r="G192" i="38"/>
  <c r="D192" i="38"/>
  <c r="E192" i="38" s="1"/>
  <c r="G191" i="38"/>
  <c r="D191" i="38"/>
  <c r="E191" i="38" s="1"/>
  <c r="G190" i="38"/>
  <c r="D190" i="38"/>
  <c r="E190" i="38" s="1"/>
  <c r="G189" i="38"/>
  <c r="D189" i="38"/>
  <c r="E189" i="38" s="1"/>
  <c r="G188" i="38"/>
  <c r="D188" i="38"/>
  <c r="E188" i="38" s="1"/>
  <c r="G187" i="38"/>
  <c r="D187" i="38"/>
  <c r="E187" i="38" s="1"/>
  <c r="G186" i="38"/>
  <c r="D186" i="38"/>
  <c r="E186" i="38" s="1"/>
  <c r="G185" i="38"/>
  <c r="D185" i="38"/>
  <c r="E185" i="38" s="1"/>
  <c r="G184" i="38"/>
  <c r="D184" i="38"/>
  <c r="E184" i="38" s="1"/>
  <c r="G183" i="38"/>
  <c r="D183" i="38"/>
  <c r="E183" i="38" s="1"/>
  <c r="G182" i="38"/>
  <c r="D182" i="38"/>
  <c r="E182" i="38" s="1"/>
  <c r="G181" i="38"/>
  <c r="D181" i="38"/>
  <c r="E181" i="38" s="1"/>
  <c r="G180" i="38"/>
  <c r="D180" i="38"/>
  <c r="E180" i="38" s="1"/>
  <c r="G179" i="38"/>
  <c r="D179" i="38"/>
  <c r="E179" i="38" s="1"/>
  <c r="G178" i="38"/>
  <c r="D178" i="38"/>
  <c r="E178" i="38" s="1"/>
  <c r="G177" i="38"/>
  <c r="D177" i="38"/>
  <c r="E177" i="38" s="1"/>
  <c r="G176" i="38"/>
  <c r="D176" i="38"/>
  <c r="E176" i="38" s="1"/>
  <c r="G175" i="38"/>
  <c r="D175" i="38"/>
  <c r="E175" i="38" s="1"/>
  <c r="G174" i="38"/>
  <c r="D174" i="38"/>
  <c r="E174" i="38" s="1"/>
  <c r="G173" i="38"/>
  <c r="D173" i="38"/>
  <c r="E173" i="38" s="1"/>
  <c r="G172" i="38"/>
  <c r="D172" i="38"/>
  <c r="E172" i="38" s="1"/>
  <c r="G171" i="38"/>
  <c r="D171" i="38"/>
  <c r="E171" i="38" s="1"/>
  <c r="G170" i="38"/>
  <c r="D170" i="38"/>
  <c r="E170" i="38" s="1"/>
  <c r="G169" i="38"/>
  <c r="D169" i="38"/>
  <c r="E169" i="38" s="1"/>
  <c r="G168" i="38"/>
  <c r="D168" i="38"/>
  <c r="E168" i="38" s="1"/>
  <c r="G167" i="38"/>
  <c r="D167" i="38"/>
  <c r="E167" i="38" s="1"/>
  <c r="G166" i="38"/>
  <c r="D166" i="38"/>
  <c r="E166" i="38" s="1"/>
  <c r="G165" i="38"/>
  <c r="D165" i="38"/>
  <c r="E165" i="38" s="1"/>
  <c r="G164" i="38"/>
  <c r="D164" i="38"/>
  <c r="E164" i="38" s="1"/>
  <c r="G163" i="38"/>
  <c r="D163" i="38"/>
  <c r="E163" i="38" s="1"/>
  <c r="G162" i="38"/>
  <c r="D162" i="38"/>
  <c r="E162" i="38" s="1"/>
  <c r="G161" i="38"/>
  <c r="D161" i="38"/>
  <c r="E161" i="38" s="1"/>
  <c r="G160" i="38"/>
  <c r="D160" i="38"/>
  <c r="E160" i="38" s="1"/>
  <c r="G159" i="38"/>
  <c r="D159" i="38"/>
  <c r="E159" i="38" s="1"/>
  <c r="G158" i="38"/>
  <c r="D158" i="38"/>
  <c r="E158" i="38" s="1"/>
  <c r="G157" i="38"/>
  <c r="D157" i="38"/>
  <c r="E157" i="38" s="1"/>
  <c r="G156" i="38"/>
  <c r="D156" i="38"/>
  <c r="E156" i="38" s="1"/>
  <c r="G155" i="38"/>
  <c r="D155" i="38"/>
  <c r="E155" i="38" s="1"/>
  <c r="G154" i="38"/>
  <c r="D154" i="38"/>
  <c r="E154" i="38" s="1"/>
  <c r="G153" i="38"/>
  <c r="D153" i="38"/>
  <c r="E153" i="38" s="1"/>
  <c r="G152" i="38"/>
  <c r="D152" i="38"/>
  <c r="E152" i="38" s="1"/>
  <c r="G151" i="38"/>
  <c r="D151" i="38"/>
  <c r="E151" i="38" s="1"/>
  <c r="G150" i="38"/>
  <c r="D150" i="38"/>
  <c r="E150" i="38" s="1"/>
  <c r="G149" i="38"/>
  <c r="D149" i="38"/>
  <c r="E149" i="38" s="1"/>
  <c r="G148" i="38"/>
  <c r="D148" i="38"/>
  <c r="E148" i="38" s="1"/>
  <c r="G147" i="38"/>
  <c r="D147" i="38"/>
  <c r="E147" i="38" s="1"/>
  <c r="G146" i="38"/>
  <c r="D146" i="38"/>
  <c r="E146" i="38" s="1"/>
  <c r="G145" i="38"/>
  <c r="D145" i="38"/>
  <c r="E145" i="38" s="1"/>
  <c r="G144" i="38"/>
  <c r="D144" i="38"/>
  <c r="E144" i="38" s="1"/>
  <c r="G143" i="38"/>
  <c r="D143" i="38"/>
  <c r="E143" i="38" s="1"/>
  <c r="G142" i="38"/>
  <c r="D142" i="38"/>
  <c r="E142" i="38" s="1"/>
  <c r="G141" i="38"/>
  <c r="D141" i="38"/>
  <c r="E141" i="38" s="1"/>
  <c r="G140" i="38"/>
  <c r="D140" i="38"/>
  <c r="E140" i="38" s="1"/>
  <c r="G139" i="38"/>
  <c r="D139" i="38"/>
  <c r="E139" i="38" s="1"/>
  <c r="G138" i="38"/>
  <c r="D138" i="38"/>
  <c r="E138" i="38" s="1"/>
  <c r="G137" i="38"/>
  <c r="D137" i="38"/>
  <c r="E137" i="38" s="1"/>
  <c r="G136" i="38"/>
  <c r="D136" i="38"/>
  <c r="E136" i="38" s="1"/>
  <c r="G135" i="38"/>
  <c r="D135" i="38"/>
  <c r="E135" i="38" s="1"/>
  <c r="G134" i="38"/>
  <c r="D134" i="38"/>
  <c r="E134" i="38" s="1"/>
  <c r="G133" i="38"/>
  <c r="D133" i="38"/>
  <c r="E133" i="38" s="1"/>
  <c r="G132" i="38"/>
  <c r="D132" i="38"/>
  <c r="E132" i="38" s="1"/>
  <c r="G131" i="38"/>
  <c r="D131" i="38"/>
  <c r="E131" i="38" s="1"/>
  <c r="G130" i="38"/>
  <c r="D130" i="38"/>
  <c r="E130" i="38" s="1"/>
  <c r="G129" i="38"/>
  <c r="D129" i="38"/>
  <c r="E129" i="38" s="1"/>
  <c r="G128" i="38"/>
  <c r="D128" i="38"/>
  <c r="E128" i="38" s="1"/>
  <c r="G127" i="38"/>
  <c r="D127" i="38"/>
  <c r="E127" i="38" s="1"/>
  <c r="G126" i="38"/>
  <c r="D126" i="38"/>
  <c r="E126" i="38" s="1"/>
  <c r="G125" i="38"/>
  <c r="D125" i="38"/>
  <c r="E125" i="38" s="1"/>
  <c r="G124" i="38"/>
  <c r="D124" i="38"/>
  <c r="E124" i="38" s="1"/>
  <c r="G123" i="38"/>
  <c r="D123" i="38"/>
  <c r="E123" i="38" s="1"/>
  <c r="G122" i="38"/>
  <c r="D122" i="38"/>
  <c r="E122" i="38" s="1"/>
  <c r="G121" i="38"/>
  <c r="D121" i="38"/>
  <c r="E121" i="38" s="1"/>
  <c r="G120" i="38"/>
  <c r="D120" i="38"/>
  <c r="E120" i="38" s="1"/>
  <c r="G119" i="38"/>
  <c r="D119" i="38"/>
  <c r="E119" i="38" s="1"/>
  <c r="G118" i="38"/>
  <c r="D118" i="38"/>
  <c r="E118" i="38" s="1"/>
  <c r="G117" i="38"/>
  <c r="D117" i="38"/>
  <c r="E117" i="38" s="1"/>
  <c r="G116" i="38"/>
  <c r="D116" i="38"/>
  <c r="E116" i="38" s="1"/>
  <c r="G115" i="38"/>
  <c r="D115" i="38"/>
  <c r="E115" i="38" s="1"/>
  <c r="G114" i="38"/>
  <c r="D114" i="38"/>
  <c r="E114" i="38" s="1"/>
  <c r="G113" i="38"/>
  <c r="D113" i="38"/>
  <c r="E113" i="38" s="1"/>
  <c r="G112" i="38"/>
  <c r="D112" i="38"/>
  <c r="E112" i="38" s="1"/>
  <c r="G111" i="38"/>
  <c r="D111" i="38"/>
  <c r="E111" i="38" s="1"/>
  <c r="G110" i="38"/>
  <c r="D110" i="38"/>
  <c r="E110" i="38" s="1"/>
  <c r="G109" i="38"/>
  <c r="D109" i="38"/>
  <c r="E109" i="38" s="1"/>
  <c r="G108" i="38"/>
  <c r="D108" i="38"/>
  <c r="E108" i="38" s="1"/>
  <c r="G107" i="38"/>
  <c r="D107" i="38"/>
  <c r="E107" i="38" s="1"/>
  <c r="G106" i="38"/>
  <c r="D106" i="38"/>
  <c r="E106" i="38" s="1"/>
  <c r="G105" i="38"/>
  <c r="D105" i="38"/>
  <c r="E105" i="38" s="1"/>
  <c r="G104" i="38"/>
  <c r="D104" i="38"/>
  <c r="E104" i="38" s="1"/>
  <c r="G103" i="38"/>
  <c r="D103" i="38"/>
  <c r="E103" i="38" s="1"/>
  <c r="G102" i="38"/>
  <c r="D102" i="38"/>
  <c r="E102" i="38" s="1"/>
  <c r="G101" i="38"/>
  <c r="D101" i="38"/>
  <c r="E101" i="38" s="1"/>
  <c r="G100" i="38"/>
  <c r="D100" i="38"/>
  <c r="E100" i="38" s="1"/>
  <c r="G99" i="38"/>
  <c r="D99" i="38"/>
  <c r="E99" i="38" s="1"/>
  <c r="G98" i="38"/>
  <c r="D98" i="38"/>
  <c r="E98" i="38" s="1"/>
  <c r="G97" i="38"/>
  <c r="D97" i="38"/>
  <c r="E97" i="38" s="1"/>
  <c r="G96" i="38"/>
  <c r="D96" i="38"/>
  <c r="E96" i="38" s="1"/>
  <c r="G95" i="38"/>
  <c r="D95" i="38"/>
  <c r="E95" i="38" s="1"/>
  <c r="G94" i="38"/>
  <c r="D94" i="38"/>
  <c r="E94" i="38" s="1"/>
  <c r="G93" i="38"/>
  <c r="D93" i="38"/>
  <c r="E93" i="38" s="1"/>
  <c r="G92" i="38"/>
  <c r="D92" i="38"/>
  <c r="E92" i="38" s="1"/>
  <c r="G91" i="38"/>
  <c r="D91" i="38"/>
  <c r="E91" i="38" s="1"/>
  <c r="G90" i="38"/>
  <c r="D90" i="38"/>
  <c r="E90" i="38" s="1"/>
  <c r="G89" i="38"/>
  <c r="D89" i="38"/>
  <c r="E89" i="38" s="1"/>
  <c r="G88" i="38"/>
  <c r="D88" i="38"/>
  <c r="E88" i="38" s="1"/>
  <c r="G87" i="38"/>
  <c r="D87" i="38"/>
  <c r="E87" i="38" s="1"/>
  <c r="G86" i="38"/>
  <c r="D86" i="38"/>
  <c r="E86" i="38" s="1"/>
  <c r="G85" i="38"/>
  <c r="D85" i="38"/>
  <c r="E85" i="38" s="1"/>
  <c r="G84" i="38"/>
  <c r="D84" i="38"/>
  <c r="E84" i="38" s="1"/>
  <c r="G83" i="38"/>
  <c r="D83" i="38"/>
  <c r="E83" i="38" s="1"/>
  <c r="G82" i="38"/>
  <c r="D82" i="38"/>
  <c r="E82" i="38" s="1"/>
  <c r="G81" i="38"/>
  <c r="D81" i="38"/>
  <c r="E81" i="38" s="1"/>
  <c r="G80" i="38"/>
  <c r="D80" i="38"/>
  <c r="E80" i="38" s="1"/>
  <c r="G79" i="38"/>
  <c r="D79" i="38"/>
  <c r="E79" i="38" s="1"/>
  <c r="G78" i="38"/>
  <c r="D78" i="38"/>
  <c r="E78" i="38" s="1"/>
  <c r="G77" i="38"/>
  <c r="D77" i="38"/>
  <c r="E77" i="38" s="1"/>
  <c r="G76" i="38"/>
  <c r="D76" i="38"/>
  <c r="E76" i="38" s="1"/>
  <c r="G75" i="38"/>
  <c r="D75" i="38"/>
  <c r="E75" i="38" s="1"/>
  <c r="G74" i="38"/>
  <c r="D74" i="38"/>
  <c r="E74" i="38" s="1"/>
  <c r="G73" i="38"/>
  <c r="D73" i="38"/>
  <c r="E73" i="38" s="1"/>
  <c r="G72" i="38"/>
  <c r="D72" i="38"/>
  <c r="E72" i="38" s="1"/>
  <c r="G71" i="38"/>
  <c r="D71" i="38"/>
  <c r="E71" i="38" s="1"/>
  <c r="G70" i="38"/>
  <c r="D70" i="38"/>
  <c r="E70" i="38" s="1"/>
  <c r="G69" i="38"/>
  <c r="D69" i="38"/>
  <c r="E69" i="38" s="1"/>
  <c r="G68" i="38"/>
  <c r="D68" i="38"/>
  <c r="E68" i="38" s="1"/>
  <c r="G67" i="38"/>
  <c r="D67" i="38"/>
  <c r="E67" i="38" s="1"/>
  <c r="G66" i="38"/>
  <c r="D66" i="38"/>
  <c r="E66" i="38" s="1"/>
  <c r="G65" i="38"/>
  <c r="D65" i="38"/>
  <c r="E65" i="38" s="1"/>
  <c r="G64" i="38"/>
  <c r="D64" i="38"/>
  <c r="E64" i="38" s="1"/>
  <c r="G63" i="38"/>
  <c r="D63" i="38"/>
  <c r="E63" i="38" s="1"/>
  <c r="G62" i="38"/>
  <c r="D62" i="38"/>
  <c r="E62" i="38" s="1"/>
  <c r="G61" i="38"/>
  <c r="D61" i="38"/>
  <c r="E61" i="38" s="1"/>
  <c r="G60" i="38"/>
  <c r="D60" i="38"/>
  <c r="E60" i="38" s="1"/>
  <c r="G59" i="38"/>
  <c r="D59" i="38"/>
  <c r="E59" i="38" s="1"/>
  <c r="G58" i="38"/>
  <c r="D58" i="38"/>
  <c r="E58" i="38" s="1"/>
  <c r="G57" i="38"/>
  <c r="D57" i="38"/>
  <c r="E57" i="38" s="1"/>
  <c r="G56" i="38"/>
  <c r="D56" i="38"/>
  <c r="E56" i="38" s="1"/>
  <c r="G55" i="38"/>
  <c r="D55" i="38"/>
  <c r="E55" i="38" s="1"/>
  <c r="G54" i="38"/>
  <c r="D54" i="38"/>
  <c r="E54" i="38" s="1"/>
  <c r="G53" i="38"/>
  <c r="D53" i="38"/>
  <c r="E53" i="38" s="1"/>
  <c r="G52" i="38"/>
  <c r="D52" i="38"/>
  <c r="E52" i="38" s="1"/>
  <c r="G51" i="38"/>
  <c r="D51" i="38"/>
  <c r="E51" i="38" s="1"/>
  <c r="G50" i="38"/>
  <c r="D50" i="38"/>
  <c r="E50" i="38" s="1"/>
  <c r="G49" i="38"/>
  <c r="D49" i="38"/>
  <c r="E49" i="38" s="1"/>
  <c r="G48" i="38"/>
  <c r="D48" i="38"/>
  <c r="E48" i="38" s="1"/>
  <c r="G47" i="38"/>
  <c r="D47" i="38"/>
  <c r="E47" i="38" s="1"/>
  <c r="G46" i="38"/>
  <c r="D46" i="38"/>
  <c r="E46" i="38" s="1"/>
  <c r="G45" i="38"/>
  <c r="D45" i="38"/>
  <c r="E45" i="38" s="1"/>
  <c r="G44" i="38"/>
  <c r="D44" i="38"/>
  <c r="E44" i="38" s="1"/>
  <c r="G43" i="38"/>
  <c r="D43" i="38"/>
  <c r="E43" i="38" s="1"/>
  <c r="G42" i="38"/>
  <c r="D42" i="38"/>
  <c r="E42" i="38" s="1"/>
  <c r="G41" i="38"/>
  <c r="D41" i="38"/>
  <c r="E41" i="38" s="1"/>
  <c r="G40" i="38"/>
  <c r="D40" i="38"/>
  <c r="E40" i="38" s="1"/>
  <c r="G39" i="38"/>
  <c r="D39" i="38"/>
  <c r="E39" i="38" s="1"/>
  <c r="G38" i="38"/>
  <c r="D38" i="38"/>
  <c r="E38" i="38" s="1"/>
  <c r="G37" i="38"/>
  <c r="D37" i="38"/>
  <c r="E37" i="38" s="1"/>
  <c r="G36" i="38"/>
  <c r="D36" i="38"/>
  <c r="E36" i="38" s="1"/>
  <c r="G35" i="38"/>
  <c r="D35" i="38"/>
  <c r="E35" i="38" s="1"/>
  <c r="G34" i="38"/>
  <c r="D34" i="38"/>
  <c r="E34" i="38" s="1"/>
  <c r="G33" i="38"/>
  <c r="D33" i="38"/>
  <c r="E33" i="38" s="1"/>
  <c r="G32" i="38"/>
  <c r="D32" i="38"/>
  <c r="E32" i="38" s="1"/>
  <c r="G31" i="38"/>
  <c r="D31" i="38"/>
  <c r="E31" i="38" s="1"/>
  <c r="G30" i="38"/>
  <c r="D30" i="38"/>
  <c r="E30" i="38" s="1"/>
  <c r="G29" i="38"/>
  <c r="D29" i="38"/>
  <c r="E29" i="38" s="1"/>
  <c r="G28" i="38"/>
  <c r="D28" i="38"/>
  <c r="E28" i="38" s="1"/>
  <c r="G27" i="38"/>
  <c r="D27" i="38"/>
  <c r="E27" i="38" s="1"/>
  <c r="G26" i="38"/>
  <c r="D26" i="38"/>
  <c r="E26" i="38" s="1"/>
  <c r="G25" i="38"/>
  <c r="D25" i="38"/>
  <c r="E25" i="38" s="1"/>
  <c r="G24" i="38"/>
  <c r="D24" i="38"/>
  <c r="E24" i="38" s="1"/>
  <c r="G23" i="38"/>
  <c r="D23" i="38"/>
  <c r="E23" i="38" s="1"/>
  <c r="G22" i="38"/>
  <c r="D22" i="38"/>
  <c r="E22" i="38" s="1"/>
  <c r="G21" i="38"/>
  <c r="D21" i="38"/>
  <c r="E21" i="38" s="1"/>
  <c r="G20" i="38"/>
  <c r="D20" i="38"/>
  <c r="E20" i="38" s="1"/>
  <c r="G19" i="38"/>
  <c r="D19" i="38"/>
  <c r="E19" i="38" s="1"/>
  <c r="G18" i="38"/>
  <c r="D18" i="38"/>
  <c r="E18" i="38" s="1"/>
  <c r="G17" i="38"/>
  <c r="D17" i="38"/>
  <c r="E17" i="38" s="1"/>
  <c r="G16" i="38"/>
  <c r="D16" i="38"/>
  <c r="E16" i="38" s="1"/>
  <c r="G15" i="38"/>
  <c r="D15" i="38"/>
  <c r="E15" i="38" s="1"/>
  <c r="G14" i="38"/>
  <c r="D14" i="38"/>
  <c r="E14" i="38" s="1"/>
  <c r="G13" i="38"/>
  <c r="D13" i="38"/>
  <c r="E13" i="38" s="1"/>
  <c r="D11" i="38"/>
  <c r="D10" i="38"/>
  <c r="D9" i="38"/>
  <c r="D8" i="38"/>
  <c r="D7" i="38"/>
  <c r="C6" i="38"/>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G124" i="31"/>
  <c r="G125" i="31"/>
  <c r="G126" i="31"/>
  <c r="G127" i="31"/>
  <c r="G128" i="31"/>
  <c r="G129" i="31"/>
  <c r="G130" i="31"/>
  <c r="G131" i="31"/>
  <c r="G132" i="31"/>
  <c r="G133" i="31"/>
  <c r="G134" i="31"/>
  <c r="G135" i="31"/>
  <c r="G136" i="31"/>
  <c r="G137" i="31"/>
  <c r="G138" i="31"/>
  <c r="G139" i="31"/>
  <c r="G140" i="31"/>
  <c r="G141" i="31"/>
  <c r="G142" i="31"/>
  <c r="G143" i="31"/>
  <c r="G144" i="31"/>
  <c r="G145" i="31"/>
  <c r="G146" i="31"/>
  <c r="G147" i="31"/>
  <c r="G148" i="31"/>
  <c r="G149" i="31"/>
  <c r="G150" i="31"/>
  <c r="G151" i="31"/>
  <c r="G152" i="31"/>
  <c r="G153" i="31"/>
  <c r="G154" i="31"/>
  <c r="G155" i="31"/>
  <c r="G156" i="31"/>
  <c r="G157" i="31"/>
  <c r="G158" i="31"/>
  <c r="G159" i="31"/>
  <c r="G160" i="31"/>
  <c r="G161" i="31"/>
  <c r="G162" i="31"/>
  <c r="G163" i="31"/>
  <c r="G164" i="31"/>
  <c r="G165" i="31"/>
  <c r="G166" i="31"/>
  <c r="G167" i="31"/>
  <c r="G168" i="31"/>
  <c r="G169" i="31"/>
  <c r="G170" i="31"/>
  <c r="G171" i="31"/>
  <c r="G172" i="31"/>
  <c r="G173" i="31"/>
  <c r="G174" i="31"/>
  <c r="G175" i="31"/>
  <c r="G176" i="31"/>
  <c r="G177" i="31"/>
  <c r="G178" i="31"/>
  <c r="G179" i="31"/>
  <c r="G180" i="31"/>
  <c r="G181" i="31"/>
  <c r="G182" i="31"/>
  <c r="G183" i="31"/>
  <c r="G184" i="31"/>
  <c r="G185" i="31"/>
  <c r="G186" i="31"/>
  <c r="G187" i="31"/>
  <c r="G188" i="31"/>
  <c r="G189" i="31"/>
  <c r="G190" i="31"/>
  <c r="G191" i="31"/>
  <c r="G192" i="31"/>
  <c r="G193" i="31"/>
  <c r="G194" i="31"/>
  <c r="G195" i="31"/>
  <c r="G196" i="31"/>
  <c r="G197" i="31"/>
  <c r="G198" i="31"/>
  <c r="G199" i="31"/>
  <c r="G200" i="31"/>
  <c r="G201" i="31"/>
  <c r="G202" i="31"/>
  <c r="G203" i="31"/>
  <c r="G204" i="31"/>
  <c r="G205" i="31"/>
  <c r="G206" i="31"/>
  <c r="G207" i="31"/>
  <c r="G208" i="31"/>
  <c r="G209" i="31"/>
  <c r="G210" i="31"/>
  <c r="G211" i="31"/>
  <c r="G212" i="31"/>
  <c r="G213" i="31"/>
  <c r="G214" i="31"/>
  <c r="G215" i="31"/>
  <c r="G216" i="31"/>
  <c r="G217" i="31"/>
  <c r="G218" i="31"/>
  <c r="G219" i="31"/>
  <c r="G220" i="31"/>
  <c r="G221" i="31"/>
  <c r="G222" i="31"/>
  <c r="G223" i="31"/>
  <c r="G224" i="31"/>
  <c r="G225" i="31"/>
  <c r="G226" i="31"/>
  <c r="G227" i="31"/>
  <c r="G228" i="31"/>
  <c r="G229" i="31"/>
  <c r="G230" i="31"/>
  <c r="G231" i="31"/>
  <c r="G232" i="31"/>
  <c r="G233" i="31"/>
  <c r="G234" i="31"/>
  <c r="G235" i="31"/>
  <c r="G236" i="31"/>
  <c r="G237" i="31"/>
  <c r="G238" i="31"/>
  <c r="G239" i="31"/>
  <c r="G240" i="31"/>
  <c r="G241" i="31"/>
  <c r="G242" i="31"/>
  <c r="G243" i="31"/>
  <c r="G244" i="31"/>
  <c r="G245" i="31"/>
  <c r="G246" i="31"/>
  <c r="G247" i="31"/>
  <c r="G248" i="31"/>
  <c r="G249" i="31"/>
  <c r="G250" i="31"/>
  <c r="G251" i="31"/>
  <c r="G252" i="31"/>
  <c r="G253" i="31"/>
  <c r="G254" i="31"/>
  <c r="G255" i="31"/>
  <c r="G256" i="31"/>
  <c r="G257" i="31"/>
  <c r="G258" i="31"/>
  <c r="G259" i="31"/>
  <c r="G260" i="31"/>
  <c r="G261" i="31"/>
  <c r="G262" i="31"/>
  <c r="G263" i="31"/>
  <c r="G264" i="31"/>
  <c r="G265" i="31"/>
  <c r="G266" i="31"/>
  <c r="G267" i="31"/>
  <c r="G268" i="31"/>
  <c r="G269" i="31"/>
  <c r="G270" i="31"/>
  <c r="G271" i="31"/>
  <c r="G272" i="31"/>
  <c r="G273" i="31"/>
  <c r="G274" i="31"/>
  <c r="G275" i="31"/>
  <c r="G276" i="31"/>
  <c r="G277" i="31"/>
  <c r="G278" i="31"/>
  <c r="G279" i="31"/>
  <c r="G280" i="31"/>
  <c r="G281" i="31"/>
  <c r="G282" i="31"/>
  <c r="G283" i="31"/>
  <c r="G284" i="31"/>
  <c r="G285" i="31"/>
  <c r="G286" i="31"/>
  <c r="G287" i="31"/>
  <c r="G288" i="31"/>
  <c r="G289" i="31"/>
  <c r="G290" i="31"/>
  <c r="G291" i="31"/>
  <c r="G292" i="31"/>
  <c r="G293" i="31"/>
  <c r="G294" i="31"/>
  <c r="G295" i="31"/>
  <c r="G296" i="31"/>
  <c r="G297" i="31"/>
  <c r="G298" i="31"/>
  <c r="G299" i="31"/>
  <c r="G300" i="31"/>
  <c r="G301" i="31"/>
  <c r="G302" i="31"/>
  <c r="G303" i="31"/>
  <c r="G304" i="31"/>
  <c r="G305" i="31"/>
  <c r="G306" i="31"/>
  <c r="G307" i="31"/>
  <c r="G308" i="31"/>
  <c r="G309" i="31"/>
  <c r="G310" i="31"/>
  <c r="G311" i="31"/>
  <c r="G312" i="31"/>
  <c r="G313" i="31"/>
  <c r="G314" i="31"/>
  <c r="G315" i="31"/>
  <c r="G316" i="31"/>
  <c r="G317" i="31"/>
  <c r="G318" i="31"/>
  <c r="G319" i="31"/>
  <c r="G320" i="31"/>
  <c r="G321" i="31"/>
  <c r="G322" i="31"/>
  <c r="G323" i="31"/>
  <c r="G324" i="31"/>
  <c r="G325" i="31"/>
  <c r="G326" i="31"/>
  <c r="G327" i="31"/>
  <c r="G328" i="31"/>
  <c r="G329" i="31"/>
  <c r="G330" i="31"/>
  <c r="G331" i="31"/>
  <c r="G332" i="31"/>
  <c r="G333" i="31"/>
  <c r="G334" i="31"/>
  <c r="G335" i="31"/>
  <c r="G336" i="31"/>
  <c r="G337" i="31"/>
  <c r="G338" i="31"/>
  <c r="G339" i="31"/>
  <c r="G340" i="31"/>
  <c r="G341" i="31"/>
  <c r="G342" i="31"/>
  <c r="G343" i="31"/>
  <c r="G344" i="31"/>
  <c r="G345" i="31"/>
  <c r="G346" i="31"/>
  <c r="G347" i="31"/>
  <c r="G348" i="31"/>
  <c r="G349" i="31"/>
  <c r="G350" i="31"/>
  <c r="G351" i="31"/>
  <c r="G352" i="31"/>
  <c r="G353" i="31"/>
  <c r="G354" i="31"/>
  <c r="G355" i="31"/>
  <c r="G356" i="31"/>
  <c r="G357" i="31"/>
  <c r="G358" i="31"/>
  <c r="G359" i="31"/>
  <c r="G360" i="31"/>
  <c r="G361" i="31"/>
  <c r="G362" i="31"/>
  <c r="G363" i="31"/>
  <c r="G364" i="31"/>
  <c r="G365" i="31"/>
  <c r="G366" i="31"/>
  <c r="G367" i="31"/>
  <c r="G368" i="31"/>
  <c r="G369" i="31"/>
  <c r="G370" i="31"/>
  <c r="G371" i="31"/>
  <c r="G372" i="31"/>
  <c r="G373" i="31"/>
  <c r="G374" i="31"/>
  <c r="G375" i="31"/>
  <c r="G376" i="31"/>
  <c r="G377" i="31"/>
  <c r="G378" i="31"/>
  <c r="G379" i="31"/>
  <c r="G380" i="31"/>
  <c r="G381" i="31"/>
  <c r="G382" i="31"/>
  <c r="G383" i="31"/>
  <c r="G384" i="31"/>
  <c r="G385" i="31"/>
  <c r="G386" i="31"/>
  <c r="G387" i="31"/>
  <c r="G388" i="31"/>
  <c r="G389" i="31"/>
  <c r="G390" i="31"/>
  <c r="G391" i="31"/>
  <c r="G392" i="31"/>
  <c r="G393" i="31"/>
  <c r="G394" i="31"/>
  <c r="G395" i="31"/>
  <c r="G396" i="31"/>
  <c r="G397" i="31"/>
  <c r="G398" i="31"/>
  <c r="G399" i="31"/>
  <c r="G400" i="31"/>
  <c r="G401" i="31"/>
  <c r="G402" i="31"/>
  <c r="G403" i="31"/>
  <c r="G404" i="31"/>
  <c r="G405" i="31"/>
  <c r="G406" i="31"/>
  <c r="G407" i="31"/>
  <c r="G408" i="31"/>
  <c r="G409" i="31"/>
  <c r="G410" i="31"/>
  <c r="G411" i="31"/>
  <c r="G412" i="31"/>
  <c r="G413" i="31"/>
  <c r="G414" i="31"/>
  <c r="G415" i="31"/>
  <c r="G416" i="31"/>
  <c r="G417" i="31"/>
  <c r="G418" i="31"/>
  <c r="G419" i="31"/>
  <c r="G420" i="31"/>
  <c r="G421" i="31"/>
  <c r="G422" i="31"/>
  <c r="G423" i="31"/>
  <c r="G424" i="31"/>
  <c r="G425" i="31"/>
  <c r="G426" i="31"/>
  <c r="G427" i="31"/>
  <c r="G428" i="31"/>
  <c r="G429" i="31"/>
  <c r="G430" i="31"/>
  <c r="G431" i="31"/>
  <c r="G432" i="31"/>
  <c r="G433" i="31"/>
  <c r="G434" i="31"/>
  <c r="G435" i="31"/>
  <c r="G436" i="31"/>
  <c r="G437" i="31"/>
  <c r="G438" i="31"/>
  <c r="G439" i="31"/>
  <c r="G440" i="31"/>
  <c r="G441" i="31"/>
  <c r="G442" i="31"/>
  <c r="G443" i="31"/>
  <c r="G444" i="31"/>
  <c r="G445" i="31"/>
  <c r="G446" i="31"/>
  <c r="G447" i="31"/>
  <c r="G448" i="31"/>
  <c r="G449" i="31"/>
  <c r="G450" i="31"/>
  <c r="G451" i="31"/>
  <c r="G452" i="31"/>
  <c r="G453" i="31"/>
  <c r="G454" i="31"/>
  <c r="G455" i="31"/>
  <c r="G456" i="31"/>
  <c r="G457" i="31"/>
  <c r="G458" i="31"/>
  <c r="G459" i="31"/>
  <c r="G460" i="31"/>
  <c r="G461" i="31"/>
  <c r="G462" i="31"/>
  <c r="G463" i="31"/>
  <c r="G464" i="31"/>
  <c r="G465" i="31"/>
  <c r="G466" i="31"/>
  <c r="G467" i="31"/>
  <c r="G468" i="31"/>
  <c r="G469" i="31"/>
  <c r="G470" i="31"/>
  <c r="G471" i="31"/>
  <c r="G472" i="31"/>
  <c r="G473" i="31"/>
  <c r="G474" i="31"/>
  <c r="G475" i="31"/>
  <c r="G476" i="31"/>
  <c r="G477" i="31"/>
  <c r="G478" i="31"/>
  <c r="G479" i="31"/>
  <c r="G480" i="31"/>
  <c r="G481" i="31"/>
  <c r="G482" i="31"/>
  <c r="G483" i="31"/>
  <c r="G484" i="31"/>
  <c r="G485" i="31"/>
  <c r="G486" i="31"/>
  <c r="G487" i="31"/>
  <c r="G488" i="31"/>
  <c r="G489" i="31"/>
  <c r="G490" i="31"/>
  <c r="G491" i="31"/>
  <c r="G492" i="31"/>
  <c r="G493" i="31"/>
  <c r="G494" i="31"/>
  <c r="G495" i="31"/>
  <c r="G496" i="31"/>
  <c r="G497" i="31"/>
  <c r="G498" i="31"/>
  <c r="G499" i="31"/>
  <c r="G500" i="31"/>
  <c r="G501" i="31"/>
  <c r="G502" i="31"/>
  <c r="G503" i="31"/>
  <c r="G504" i="31"/>
  <c r="G505" i="31"/>
  <c r="G506" i="31"/>
  <c r="G507" i="31"/>
  <c r="G508" i="31"/>
  <c r="G509" i="31"/>
  <c r="G510" i="31"/>
  <c r="G511" i="31"/>
  <c r="G512" i="31"/>
  <c r="G513" i="31"/>
  <c r="G514" i="31"/>
  <c r="G515" i="31"/>
  <c r="G516" i="31"/>
  <c r="G517" i="31"/>
  <c r="G518" i="31"/>
  <c r="G519" i="31"/>
  <c r="G520" i="31"/>
  <c r="G521" i="31"/>
  <c r="G522" i="31"/>
  <c r="G523" i="31"/>
  <c r="G524" i="31"/>
  <c r="G525" i="31"/>
  <c r="G526" i="31"/>
  <c r="G527" i="31"/>
  <c r="G528" i="31"/>
  <c r="G529" i="31"/>
  <c r="G530" i="31"/>
  <c r="G531" i="31"/>
  <c r="G532" i="31"/>
  <c r="G533" i="31"/>
  <c r="G534" i="31"/>
  <c r="G535" i="31"/>
  <c r="G536" i="31"/>
  <c r="G537" i="31"/>
  <c r="G538" i="31"/>
  <c r="G539" i="31"/>
  <c r="G540" i="31"/>
  <c r="G541" i="31"/>
  <c r="G542" i="31"/>
  <c r="G543" i="31"/>
  <c r="G544" i="31"/>
  <c r="G545" i="31"/>
  <c r="G546" i="31"/>
  <c r="G547" i="31"/>
  <c r="G548" i="31"/>
  <c r="G549" i="31"/>
  <c r="G550" i="31"/>
  <c r="G551" i="31"/>
  <c r="G552" i="31"/>
  <c r="G553" i="31"/>
  <c r="G554" i="31"/>
  <c r="G555" i="31"/>
  <c r="G556" i="31"/>
  <c r="G557" i="31"/>
  <c r="G558" i="31"/>
  <c r="G559" i="31"/>
  <c r="G560" i="31"/>
  <c r="G561" i="31"/>
  <c r="G562" i="31"/>
  <c r="G563" i="31"/>
  <c r="G564" i="31"/>
  <c r="G565" i="31"/>
  <c r="G566" i="31"/>
  <c r="G567" i="31"/>
  <c r="G568" i="31"/>
  <c r="G569" i="31"/>
  <c r="G570" i="31"/>
  <c r="G571" i="31"/>
  <c r="G572" i="31"/>
  <c r="G573" i="31"/>
  <c r="G574" i="31"/>
  <c r="G575" i="31"/>
  <c r="G576" i="31"/>
  <c r="G577" i="31"/>
  <c r="G578" i="31"/>
  <c r="G579" i="31"/>
  <c r="G580" i="31"/>
  <c r="G581" i="31"/>
  <c r="G582" i="31"/>
  <c r="G583" i="31"/>
  <c r="G584" i="31"/>
  <c r="G585" i="31"/>
  <c r="G586" i="31"/>
  <c r="G587" i="31"/>
  <c r="G588" i="31"/>
  <c r="G589" i="31"/>
  <c r="G590" i="31"/>
  <c r="G591" i="31"/>
  <c r="G592" i="31"/>
  <c r="G593" i="31"/>
  <c r="G594" i="31"/>
  <c r="G595" i="31"/>
  <c r="G596" i="31"/>
  <c r="G597" i="31"/>
  <c r="G598" i="31"/>
  <c r="G599" i="31"/>
  <c r="G600" i="31"/>
  <c r="G601" i="31"/>
  <c r="G602" i="31"/>
  <c r="G603" i="31"/>
  <c r="G604" i="31"/>
  <c r="G605" i="31"/>
  <c r="G606" i="31"/>
  <c r="G607" i="31"/>
  <c r="G608" i="31"/>
  <c r="G609" i="31"/>
  <c r="G610" i="31"/>
  <c r="G611" i="31"/>
  <c r="G612" i="31"/>
  <c r="G613" i="31"/>
  <c r="G614" i="31"/>
  <c r="G615" i="31"/>
  <c r="G616" i="31"/>
  <c r="G617" i="31"/>
  <c r="G618" i="31"/>
  <c r="G619" i="31"/>
  <c r="G620" i="31"/>
  <c r="G621" i="31"/>
  <c r="G622" i="31"/>
  <c r="G623" i="31"/>
  <c r="G624" i="31"/>
  <c r="G625" i="31"/>
  <c r="G626" i="31"/>
  <c r="G627" i="31"/>
  <c r="G628" i="31"/>
  <c r="G629" i="31"/>
  <c r="G630" i="31"/>
  <c r="G631" i="31"/>
  <c r="G632" i="31"/>
  <c r="G633" i="31"/>
  <c r="G634" i="31"/>
  <c r="G635" i="31"/>
  <c r="G636" i="31"/>
  <c r="G637" i="31"/>
  <c r="G638" i="31"/>
  <c r="G639" i="31"/>
  <c r="G640" i="31"/>
  <c r="G641" i="31"/>
  <c r="G642" i="31"/>
  <c r="G643" i="31"/>
  <c r="G644" i="31"/>
  <c r="G645" i="31"/>
  <c r="G646" i="31"/>
  <c r="G647" i="31"/>
  <c r="G648" i="31"/>
  <c r="G649" i="31"/>
  <c r="G650" i="31"/>
  <c r="G651" i="31"/>
  <c r="G652" i="31"/>
  <c r="G653" i="31"/>
  <c r="G654" i="31"/>
  <c r="G655" i="31"/>
  <c r="G656" i="31"/>
  <c r="G657" i="31"/>
  <c r="G658" i="31"/>
  <c r="G659" i="31"/>
  <c r="G660" i="31"/>
  <c r="G661" i="31"/>
  <c r="G662" i="31"/>
  <c r="G663" i="31"/>
  <c r="G664" i="31"/>
  <c r="G665" i="31"/>
  <c r="G666" i="31"/>
  <c r="G667" i="31"/>
  <c r="G668" i="31"/>
  <c r="G669" i="31"/>
  <c r="G670" i="31"/>
  <c r="G671" i="31"/>
  <c r="G672" i="31"/>
  <c r="G673" i="31"/>
  <c r="G674" i="31"/>
  <c r="G675" i="31"/>
  <c r="G676" i="31"/>
  <c r="G677" i="31"/>
  <c r="G678" i="31"/>
  <c r="G679" i="31"/>
  <c r="G680" i="31"/>
  <c r="G681" i="31"/>
  <c r="G682" i="31"/>
  <c r="G683" i="31"/>
  <c r="G684" i="31"/>
  <c r="G685" i="31"/>
  <c r="G686" i="31"/>
  <c r="G687" i="31"/>
  <c r="G688" i="31"/>
  <c r="G689" i="31"/>
  <c r="G690" i="31"/>
  <c r="G691" i="31"/>
  <c r="G692" i="31"/>
  <c r="G693" i="31"/>
  <c r="G694" i="31"/>
  <c r="G695" i="31"/>
  <c r="G696" i="31"/>
  <c r="G697" i="31"/>
  <c r="G698" i="31"/>
  <c r="G699" i="31"/>
  <c r="G700" i="31"/>
  <c r="G701" i="31"/>
  <c r="G702" i="31"/>
  <c r="G703" i="31"/>
  <c r="G704" i="31"/>
  <c r="G705" i="31"/>
  <c r="G706" i="31"/>
  <c r="G707" i="31"/>
  <c r="G708" i="31"/>
  <c r="G709" i="31"/>
  <c r="G710" i="31"/>
  <c r="G711" i="31"/>
  <c r="G712" i="31"/>
  <c r="G713" i="31"/>
  <c r="G714" i="31"/>
  <c r="G715" i="31"/>
  <c r="G716" i="31"/>
  <c r="G717" i="31"/>
  <c r="G718" i="31"/>
  <c r="G719" i="31"/>
  <c r="G720" i="31"/>
  <c r="G721" i="31"/>
  <c r="G722" i="31"/>
  <c r="G723" i="31"/>
  <c r="G724" i="31"/>
  <c r="G725" i="31"/>
  <c r="G726" i="31"/>
  <c r="G727" i="31"/>
  <c r="G728" i="31"/>
  <c r="G729" i="31"/>
  <c r="G730" i="31"/>
  <c r="G731" i="31"/>
  <c r="G732" i="31"/>
  <c r="G733" i="31"/>
  <c r="G734" i="31"/>
  <c r="G735" i="31"/>
  <c r="G736" i="31"/>
  <c r="G737" i="31"/>
  <c r="G738" i="31"/>
  <c r="G739" i="31"/>
  <c r="G740" i="31"/>
  <c r="G741" i="31"/>
  <c r="G742" i="31"/>
  <c r="G743" i="31"/>
  <c r="G744" i="31"/>
  <c r="G745" i="31"/>
  <c r="G746" i="31"/>
  <c r="G747" i="31"/>
  <c r="G748" i="31"/>
  <c r="G749" i="31"/>
  <c r="G750" i="31"/>
  <c r="G751" i="31"/>
  <c r="G752" i="31"/>
  <c r="G753" i="31"/>
  <c r="G754" i="31"/>
  <c r="G755" i="31"/>
  <c r="G756" i="31"/>
  <c r="G757" i="31"/>
  <c r="G758" i="31"/>
  <c r="G759" i="31"/>
  <c r="G760" i="31"/>
  <c r="G761" i="31"/>
  <c r="G762" i="31"/>
  <c r="G763" i="31"/>
  <c r="G764" i="31"/>
  <c r="G765" i="31"/>
  <c r="G766" i="31"/>
  <c r="G767" i="31"/>
  <c r="G768" i="31"/>
  <c r="G769" i="31"/>
  <c r="G770" i="31"/>
  <c r="G771" i="31"/>
  <c r="G772" i="31"/>
  <c r="G773" i="31"/>
  <c r="G774" i="31"/>
  <c r="G775" i="31"/>
  <c r="G776" i="31"/>
  <c r="G777" i="31"/>
  <c r="G778" i="31"/>
  <c r="G779" i="31"/>
  <c r="G780" i="31"/>
  <c r="G781" i="31"/>
  <c r="G782" i="31"/>
  <c r="G783" i="31"/>
  <c r="G784" i="31"/>
  <c r="G785" i="31"/>
  <c r="G786" i="31"/>
  <c r="G787" i="31"/>
  <c r="G788" i="31"/>
  <c r="G789" i="31"/>
  <c r="G790" i="31"/>
  <c r="G791" i="31"/>
  <c r="G792" i="31"/>
  <c r="G793" i="31"/>
  <c r="G794" i="31"/>
  <c r="G795" i="31"/>
  <c r="G796" i="31"/>
  <c r="G797" i="31"/>
  <c r="G798" i="31"/>
  <c r="G799" i="31"/>
  <c r="G800" i="31"/>
  <c r="G801" i="31"/>
  <c r="G802" i="31"/>
  <c r="G803" i="31"/>
  <c r="G804" i="31"/>
  <c r="G805" i="31"/>
  <c r="G806" i="31"/>
  <c r="G807" i="31"/>
  <c r="G808" i="31"/>
  <c r="G809" i="31"/>
  <c r="G810" i="31"/>
  <c r="G811" i="31"/>
  <c r="G812" i="31"/>
  <c r="G813" i="31"/>
  <c r="G814" i="31"/>
  <c r="G815" i="31"/>
  <c r="G816" i="31"/>
  <c r="G817" i="31"/>
  <c r="G818" i="31"/>
  <c r="G819" i="31"/>
  <c r="G820" i="31"/>
  <c r="G821" i="31"/>
  <c r="G822" i="31"/>
  <c r="G823" i="31"/>
  <c r="G824" i="31"/>
  <c r="G825" i="31"/>
  <c r="G826" i="31"/>
  <c r="G827" i="31"/>
  <c r="G828" i="31"/>
  <c r="G829" i="31"/>
  <c r="G830" i="31"/>
  <c r="G831" i="31"/>
  <c r="G832" i="31"/>
  <c r="G833" i="31"/>
  <c r="G834" i="31"/>
  <c r="G835" i="31"/>
  <c r="G836" i="31"/>
  <c r="G837" i="31"/>
  <c r="G838" i="31"/>
  <c r="G839" i="31"/>
  <c r="G840" i="31"/>
  <c r="G841" i="31"/>
  <c r="G842" i="31"/>
  <c r="G843" i="31"/>
  <c r="G844" i="31"/>
  <c r="G845" i="31"/>
  <c r="G846" i="31"/>
  <c r="G847" i="31"/>
  <c r="G848" i="31"/>
  <c r="G849" i="31"/>
  <c r="G850" i="31"/>
  <c r="G851" i="31"/>
  <c r="G852" i="31"/>
  <c r="G853" i="31"/>
  <c r="G854" i="31"/>
  <c r="G855" i="31"/>
  <c r="G856" i="31"/>
  <c r="G857" i="31"/>
  <c r="G858" i="31"/>
  <c r="G859" i="31"/>
  <c r="G860" i="31"/>
  <c r="G861" i="31"/>
  <c r="G862" i="31"/>
  <c r="G863" i="31"/>
  <c r="G864" i="31"/>
  <c r="G865" i="31"/>
  <c r="G866" i="31"/>
  <c r="G867" i="31"/>
  <c r="G868" i="31"/>
  <c r="G869" i="31"/>
  <c r="G870" i="31"/>
  <c r="G871" i="31"/>
  <c r="G872" i="31"/>
  <c r="G873" i="31"/>
  <c r="G874" i="31"/>
  <c r="G875" i="31"/>
  <c r="G876" i="31"/>
  <c r="G877" i="31"/>
  <c r="G878" i="31"/>
  <c r="G879" i="31"/>
  <c r="G880" i="31"/>
  <c r="G881" i="31"/>
  <c r="G882" i="31"/>
  <c r="G883" i="31"/>
  <c r="G884" i="31"/>
  <c r="G885" i="31"/>
  <c r="G886" i="31"/>
  <c r="G887" i="31"/>
  <c r="G888" i="31"/>
  <c r="G889" i="31"/>
  <c r="G890" i="31"/>
  <c r="G891" i="31"/>
  <c r="G892" i="31"/>
  <c r="G893" i="31"/>
  <c r="G894" i="31"/>
  <c r="G895" i="31"/>
  <c r="G896" i="31"/>
  <c r="G897" i="31"/>
  <c r="G898" i="31"/>
  <c r="G899" i="31"/>
  <c r="G900" i="31"/>
  <c r="G901" i="31"/>
  <c r="G902" i="31"/>
  <c r="G903" i="31"/>
  <c r="G904" i="31"/>
  <c r="G905" i="31"/>
  <c r="G906" i="31"/>
  <c r="G907" i="31"/>
  <c r="G908" i="31"/>
  <c r="G909" i="31"/>
  <c r="G910" i="31"/>
  <c r="G911" i="31"/>
  <c r="G912" i="31"/>
  <c r="G913" i="31"/>
  <c r="G914" i="31"/>
  <c r="G915" i="31"/>
  <c r="G916" i="31"/>
  <c r="G917" i="31"/>
  <c r="G918" i="31"/>
  <c r="G919" i="31"/>
  <c r="G920" i="31"/>
  <c r="G921" i="31"/>
  <c r="G922" i="31"/>
  <c r="G923" i="31"/>
  <c r="G924" i="31"/>
  <c r="G925" i="31"/>
  <c r="G926" i="31"/>
  <c r="G927" i="31"/>
  <c r="G928" i="31"/>
  <c r="G929" i="31"/>
  <c r="G930" i="31"/>
  <c r="G931" i="31"/>
  <c r="G932" i="31"/>
  <c r="G933" i="31"/>
  <c r="G934" i="31"/>
  <c r="G935" i="31"/>
  <c r="G936" i="31"/>
  <c r="G937" i="31"/>
  <c r="G938" i="31"/>
  <c r="G939" i="31"/>
  <c r="G940" i="31"/>
  <c r="G941" i="31"/>
  <c r="G942" i="31"/>
  <c r="G943" i="31"/>
  <c r="G944" i="31"/>
  <c r="G945" i="31"/>
  <c r="G946" i="31"/>
  <c r="G947" i="31"/>
  <c r="G948" i="31"/>
  <c r="G949" i="31"/>
  <c r="G950" i="31"/>
  <c r="G951" i="31"/>
  <c r="G952" i="31"/>
  <c r="G953" i="31"/>
  <c r="G954" i="31"/>
  <c r="G955" i="31"/>
  <c r="G956" i="31"/>
  <c r="G957" i="31"/>
  <c r="G958" i="31"/>
  <c r="G959" i="31"/>
  <c r="G960" i="31"/>
  <c r="G961" i="31"/>
  <c r="G962" i="31"/>
  <c r="G963" i="31"/>
  <c r="G964" i="31"/>
  <c r="G965" i="31"/>
  <c r="G966" i="31"/>
  <c r="G967" i="31"/>
  <c r="G968" i="31"/>
  <c r="G969" i="31"/>
  <c r="G970" i="31"/>
  <c r="G971" i="31"/>
  <c r="G972" i="31"/>
  <c r="G973" i="31"/>
  <c r="G974" i="31"/>
  <c r="G975" i="31"/>
  <c r="G976" i="31"/>
  <c r="G977" i="31"/>
  <c r="G978" i="31"/>
  <c r="G979" i="31"/>
  <c r="G980" i="31"/>
  <c r="G981" i="31"/>
  <c r="G982" i="31"/>
  <c r="G983" i="31"/>
  <c r="G984" i="31"/>
  <c r="G985" i="31"/>
  <c r="G986" i="31"/>
  <c r="G987" i="31"/>
  <c r="G988" i="31"/>
  <c r="G989" i="31"/>
  <c r="G990" i="31"/>
  <c r="G991" i="31"/>
  <c r="G992" i="31"/>
  <c r="G993" i="31"/>
  <c r="G994" i="31"/>
  <c r="G995" i="31"/>
  <c r="G996" i="31"/>
  <c r="G997" i="31"/>
  <c r="G998" i="31"/>
  <c r="G999" i="31"/>
  <c r="G1000" i="31"/>
  <c r="G1001" i="31"/>
  <c r="G1002" i="31"/>
  <c r="G1003" i="31"/>
  <c r="G1004" i="31"/>
  <c r="G1005" i="31"/>
  <c r="G1006" i="31"/>
  <c r="G13" i="31"/>
  <c r="G14" i="31"/>
  <c r="G15" i="31"/>
  <c r="G16" i="31"/>
  <c r="G17" i="31"/>
  <c r="G18" i="31"/>
  <c r="G19" i="31"/>
  <c r="G20" i="31"/>
  <c r="G21" i="31"/>
  <c r="D9" i="31"/>
  <c r="D10" i="31"/>
  <c r="D11" i="31"/>
  <c r="D13" i="31"/>
  <c r="E13" i="31" s="1"/>
  <c r="D14" i="31"/>
  <c r="E14" i="31" s="1"/>
  <c r="D15" i="31"/>
  <c r="E15" i="31" s="1"/>
  <c r="D16" i="31"/>
  <c r="E16" i="31" s="1"/>
  <c r="D17" i="31"/>
  <c r="E17" i="31" s="1"/>
  <c r="D18" i="31"/>
  <c r="E18" i="31" s="1"/>
  <c r="D19" i="31"/>
  <c r="E19" i="31" s="1"/>
  <c r="D20" i="31"/>
  <c r="E20" i="31" s="1"/>
  <c r="D21" i="31"/>
  <c r="E21" i="31" s="1"/>
  <c r="D22" i="31"/>
  <c r="E22" i="31" s="1"/>
  <c r="D23" i="31"/>
  <c r="E23" i="31" s="1"/>
  <c r="D24" i="31"/>
  <c r="E24" i="31" s="1"/>
  <c r="D25" i="31"/>
  <c r="E25" i="31" s="1"/>
  <c r="D26" i="31"/>
  <c r="E26" i="31" s="1"/>
  <c r="D27" i="31"/>
  <c r="E27" i="31" s="1"/>
  <c r="D28" i="31"/>
  <c r="E28" i="31" s="1"/>
  <c r="D29" i="31"/>
  <c r="E29" i="31" s="1"/>
  <c r="D30" i="31"/>
  <c r="E30" i="31" s="1"/>
  <c r="D31" i="31"/>
  <c r="E31" i="31" s="1"/>
  <c r="D32" i="31"/>
  <c r="E32" i="31" s="1"/>
  <c r="D33" i="31"/>
  <c r="E33" i="31" s="1"/>
  <c r="D34" i="31"/>
  <c r="E34" i="31" s="1"/>
  <c r="D35" i="31"/>
  <c r="E35" i="31" s="1"/>
  <c r="D36" i="31"/>
  <c r="E36" i="31" s="1"/>
  <c r="D37" i="31"/>
  <c r="E37" i="31" s="1"/>
  <c r="D38" i="31"/>
  <c r="E38" i="31" s="1"/>
  <c r="D39" i="31"/>
  <c r="E39" i="31" s="1"/>
  <c r="D40" i="31"/>
  <c r="E40" i="31" s="1"/>
  <c r="D41" i="31"/>
  <c r="E41" i="31" s="1"/>
  <c r="D42" i="31"/>
  <c r="E42" i="31" s="1"/>
  <c r="D43" i="31"/>
  <c r="E43" i="31" s="1"/>
  <c r="D44" i="31"/>
  <c r="E44" i="31" s="1"/>
  <c r="D45" i="31"/>
  <c r="E45" i="31" s="1"/>
  <c r="D46" i="31"/>
  <c r="E46" i="31" s="1"/>
  <c r="D47" i="31"/>
  <c r="E47" i="31" s="1"/>
  <c r="D48" i="31"/>
  <c r="E48" i="31" s="1"/>
  <c r="D49" i="31"/>
  <c r="E49" i="31" s="1"/>
  <c r="D50" i="31"/>
  <c r="E50" i="31" s="1"/>
  <c r="D51" i="31"/>
  <c r="E51" i="31" s="1"/>
  <c r="D52" i="31"/>
  <c r="E52" i="31" s="1"/>
  <c r="D53" i="31"/>
  <c r="E53" i="31" s="1"/>
  <c r="D54" i="31"/>
  <c r="E54" i="31" s="1"/>
  <c r="D55" i="31"/>
  <c r="E55" i="31" s="1"/>
  <c r="D56" i="31"/>
  <c r="E56" i="31" s="1"/>
  <c r="D57" i="31"/>
  <c r="E57" i="31" s="1"/>
  <c r="D58" i="31"/>
  <c r="E58" i="31" s="1"/>
  <c r="D59" i="31"/>
  <c r="E59" i="31" s="1"/>
  <c r="D60" i="31"/>
  <c r="E60" i="31" s="1"/>
  <c r="D61" i="31"/>
  <c r="E61" i="31" s="1"/>
  <c r="D62" i="31"/>
  <c r="E62" i="31" s="1"/>
  <c r="D63" i="31"/>
  <c r="E63" i="31" s="1"/>
  <c r="D64" i="31"/>
  <c r="E64" i="31" s="1"/>
  <c r="D65" i="31"/>
  <c r="E65" i="31" s="1"/>
  <c r="D66" i="31"/>
  <c r="E66" i="31" s="1"/>
  <c r="D67" i="31"/>
  <c r="E67" i="31" s="1"/>
  <c r="D68" i="31"/>
  <c r="E68" i="31" s="1"/>
  <c r="D69" i="31"/>
  <c r="E69" i="31" s="1"/>
  <c r="D70" i="31"/>
  <c r="E70" i="31" s="1"/>
  <c r="D71" i="31"/>
  <c r="E71" i="31" s="1"/>
  <c r="D72" i="31"/>
  <c r="E72" i="31" s="1"/>
  <c r="D73" i="31"/>
  <c r="E73" i="31" s="1"/>
  <c r="D74" i="31"/>
  <c r="E74" i="31" s="1"/>
  <c r="D75" i="31"/>
  <c r="E75" i="31" s="1"/>
  <c r="D76" i="31"/>
  <c r="E76" i="31" s="1"/>
  <c r="D77" i="31"/>
  <c r="E77" i="31" s="1"/>
  <c r="D78" i="31"/>
  <c r="E78" i="31" s="1"/>
  <c r="D79" i="31"/>
  <c r="E79" i="31" s="1"/>
  <c r="D80" i="31"/>
  <c r="E80" i="31" s="1"/>
  <c r="D81" i="31"/>
  <c r="E81" i="31" s="1"/>
  <c r="D82" i="31"/>
  <c r="E82" i="31" s="1"/>
  <c r="D83" i="31"/>
  <c r="E83" i="31" s="1"/>
  <c r="D84" i="31"/>
  <c r="E84" i="31" s="1"/>
  <c r="D85" i="31"/>
  <c r="E85" i="31" s="1"/>
  <c r="D86" i="31"/>
  <c r="E86" i="31" s="1"/>
  <c r="D87" i="31"/>
  <c r="E87" i="31" s="1"/>
  <c r="D88" i="31"/>
  <c r="E88" i="31" s="1"/>
  <c r="D89" i="31"/>
  <c r="E89" i="31" s="1"/>
  <c r="D90" i="31"/>
  <c r="E90" i="31" s="1"/>
  <c r="D91" i="31"/>
  <c r="E91" i="31" s="1"/>
  <c r="D92" i="31"/>
  <c r="E92" i="31" s="1"/>
  <c r="D93" i="31"/>
  <c r="E93" i="31" s="1"/>
  <c r="D94" i="31"/>
  <c r="E94" i="31" s="1"/>
  <c r="D95" i="31"/>
  <c r="E95" i="31" s="1"/>
  <c r="D96" i="31"/>
  <c r="E96" i="31" s="1"/>
  <c r="D97" i="31"/>
  <c r="E97" i="31" s="1"/>
  <c r="D98" i="31"/>
  <c r="E98" i="31" s="1"/>
  <c r="D99" i="31"/>
  <c r="E99" i="31" s="1"/>
  <c r="D100" i="31"/>
  <c r="E100" i="31" s="1"/>
  <c r="D101" i="31"/>
  <c r="E101" i="31" s="1"/>
  <c r="D102" i="31"/>
  <c r="E102" i="31" s="1"/>
  <c r="D103" i="31"/>
  <c r="E103" i="31" s="1"/>
  <c r="D104" i="31"/>
  <c r="E104" i="31" s="1"/>
  <c r="D105" i="31"/>
  <c r="E105" i="31" s="1"/>
  <c r="D106" i="31"/>
  <c r="E106" i="31" s="1"/>
  <c r="D107" i="31"/>
  <c r="E107" i="31" s="1"/>
  <c r="D108" i="31"/>
  <c r="E108" i="31" s="1"/>
  <c r="D109" i="31"/>
  <c r="E109" i="31" s="1"/>
  <c r="D110" i="31"/>
  <c r="E110" i="31" s="1"/>
  <c r="D111" i="31"/>
  <c r="E111" i="31" s="1"/>
  <c r="D112" i="31"/>
  <c r="E112" i="31" s="1"/>
  <c r="D113" i="31"/>
  <c r="E113" i="31" s="1"/>
  <c r="D114" i="31"/>
  <c r="E114" i="31" s="1"/>
  <c r="D115" i="31"/>
  <c r="E115" i="31" s="1"/>
  <c r="D116" i="31"/>
  <c r="E116" i="31" s="1"/>
  <c r="D117" i="31"/>
  <c r="E117" i="31" s="1"/>
  <c r="D118" i="31"/>
  <c r="E118" i="31" s="1"/>
  <c r="D119" i="31"/>
  <c r="E119" i="31" s="1"/>
  <c r="D120" i="31"/>
  <c r="E120" i="31" s="1"/>
  <c r="D121" i="31"/>
  <c r="E121" i="31" s="1"/>
  <c r="D122" i="31"/>
  <c r="E122" i="31" s="1"/>
  <c r="D123" i="31"/>
  <c r="E123" i="31" s="1"/>
  <c r="D124" i="31"/>
  <c r="E124" i="31" s="1"/>
  <c r="D125" i="31"/>
  <c r="E125" i="31" s="1"/>
  <c r="D126" i="31"/>
  <c r="E126" i="31" s="1"/>
  <c r="D127" i="31"/>
  <c r="E127" i="31" s="1"/>
  <c r="D128" i="31"/>
  <c r="E128" i="31" s="1"/>
  <c r="D129" i="31"/>
  <c r="E129" i="31" s="1"/>
  <c r="D130" i="31"/>
  <c r="E130" i="31" s="1"/>
  <c r="D131" i="31"/>
  <c r="E131" i="31" s="1"/>
  <c r="D132" i="31"/>
  <c r="E132" i="31" s="1"/>
  <c r="D133" i="31"/>
  <c r="E133" i="31" s="1"/>
  <c r="D134" i="31"/>
  <c r="E134" i="31" s="1"/>
  <c r="D135" i="31"/>
  <c r="E135" i="31" s="1"/>
  <c r="D136" i="31"/>
  <c r="E136" i="31" s="1"/>
  <c r="D137" i="31"/>
  <c r="E137" i="31" s="1"/>
  <c r="D138" i="31"/>
  <c r="E138" i="31" s="1"/>
  <c r="D139" i="31"/>
  <c r="E139" i="31" s="1"/>
  <c r="D140" i="31"/>
  <c r="E140" i="31" s="1"/>
  <c r="D141" i="31"/>
  <c r="E141" i="31" s="1"/>
  <c r="D142" i="31"/>
  <c r="E142" i="31" s="1"/>
  <c r="D143" i="31"/>
  <c r="E143" i="31" s="1"/>
  <c r="D144" i="31"/>
  <c r="E144" i="31" s="1"/>
  <c r="D145" i="31"/>
  <c r="E145" i="31" s="1"/>
  <c r="D146" i="31"/>
  <c r="E146" i="31" s="1"/>
  <c r="D147" i="31"/>
  <c r="E147" i="31" s="1"/>
  <c r="D148" i="31"/>
  <c r="E148" i="31" s="1"/>
  <c r="D149" i="31"/>
  <c r="E149" i="31" s="1"/>
  <c r="D150" i="31"/>
  <c r="E150" i="31" s="1"/>
  <c r="D151" i="31"/>
  <c r="E151" i="31" s="1"/>
  <c r="D152" i="31"/>
  <c r="E152" i="31" s="1"/>
  <c r="D153" i="31"/>
  <c r="E153" i="31" s="1"/>
  <c r="D154" i="31"/>
  <c r="E154" i="31" s="1"/>
  <c r="D155" i="31"/>
  <c r="E155" i="31" s="1"/>
  <c r="D156" i="31"/>
  <c r="E156" i="31" s="1"/>
  <c r="D157" i="31"/>
  <c r="E157" i="31" s="1"/>
  <c r="D158" i="31"/>
  <c r="E158" i="31" s="1"/>
  <c r="D159" i="31"/>
  <c r="E159" i="31" s="1"/>
  <c r="D160" i="31"/>
  <c r="E160" i="31" s="1"/>
  <c r="D161" i="31"/>
  <c r="E161" i="31" s="1"/>
  <c r="D162" i="31"/>
  <c r="E162" i="31" s="1"/>
  <c r="D163" i="31"/>
  <c r="E163" i="31" s="1"/>
  <c r="D164" i="31"/>
  <c r="E164" i="31" s="1"/>
  <c r="D165" i="31"/>
  <c r="E165" i="31" s="1"/>
  <c r="D166" i="31"/>
  <c r="E166" i="31" s="1"/>
  <c r="D167" i="31"/>
  <c r="E167" i="31" s="1"/>
  <c r="D168" i="31"/>
  <c r="E168" i="31" s="1"/>
  <c r="D169" i="31"/>
  <c r="E169" i="31" s="1"/>
  <c r="D170" i="31"/>
  <c r="E170" i="31" s="1"/>
  <c r="D171" i="31"/>
  <c r="E171" i="31" s="1"/>
  <c r="D172" i="31"/>
  <c r="E172" i="31" s="1"/>
  <c r="D173" i="31"/>
  <c r="E173" i="31" s="1"/>
  <c r="D174" i="31"/>
  <c r="E174" i="31" s="1"/>
  <c r="D175" i="31"/>
  <c r="E175" i="31" s="1"/>
  <c r="D176" i="31"/>
  <c r="E176" i="31" s="1"/>
  <c r="D177" i="31"/>
  <c r="E177" i="31" s="1"/>
  <c r="D178" i="31"/>
  <c r="E178" i="31" s="1"/>
  <c r="D179" i="31"/>
  <c r="E179" i="31" s="1"/>
  <c r="D180" i="31"/>
  <c r="E180" i="31" s="1"/>
  <c r="D181" i="31"/>
  <c r="E181" i="31" s="1"/>
  <c r="D182" i="31"/>
  <c r="E182" i="31" s="1"/>
  <c r="D183" i="31"/>
  <c r="E183" i="31" s="1"/>
  <c r="D184" i="31"/>
  <c r="E184" i="31" s="1"/>
  <c r="D185" i="31"/>
  <c r="E185" i="31" s="1"/>
  <c r="D186" i="31"/>
  <c r="E186" i="31" s="1"/>
  <c r="D187" i="31"/>
  <c r="E187" i="31" s="1"/>
  <c r="D188" i="31"/>
  <c r="E188" i="31" s="1"/>
  <c r="D189" i="31"/>
  <c r="E189" i="31" s="1"/>
  <c r="D190" i="31"/>
  <c r="E190" i="31" s="1"/>
  <c r="D191" i="31"/>
  <c r="E191" i="31" s="1"/>
  <c r="D192" i="31"/>
  <c r="E192" i="31" s="1"/>
  <c r="D193" i="31"/>
  <c r="E193" i="31" s="1"/>
  <c r="D194" i="31"/>
  <c r="E194" i="31" s="1"/>
  <c r="D195" i="31"/>
  <c r="E195" i="31" s="1"/>
  <c r="D196" i="31"/>
  <c r="E196" i="31" s="1"/>
  <c r="D197" i="31"/>
  <c r="E197" i="31" s="1"/>
  <c r="D198" i="31"/>
  <c r="E198" i="31" s="1"/>
  <c r="D199" i="31"/>
  <c r="E199" i="31" s="1"/>
  <c r="D200" i="31"/>
  <c r="E200" i="31" s="1"/>
  <c r="D201" i="31"/>
  <c r="E201" i="31" s="1"/>
  <c r="D202" i="31"/>
  <c r="E202" i="31" s="1"/>
  <c r="D203" i="31"/>
  <c r="E203" i="31" s="1"/>
  <c r="D204" i="31"/>
  <c r="E204" i="31" s="1"/>
  <c r="D205" i="31"/>
  <c r="E205" i="31" s="1"/>
  <c r="D206" i="31"/>
  <c r="E206" i="31" s="1"/>
  <c r="D207" i="31"/>
  <c r="E207" i="31" s="1"/>
  <c r="D208" i="31"/>
  <c r="E208" i="31" s="1"/>
  <c r="D209" i="31"/>
  <c r="E209" i="31" s="1"/>
  <c r="D210" i="31"/>
  <c r="E210" i="31" s="1"/>
  <c r="D211" i="31"/>
  <c r="E211" i="31" s="1"/>
  <c r="D212" i="31"/>
  <c r="E212" i="31" s="1"/>
  <c r="D213" i="31"/>
  <c r="E213" i="31" s="1"/>
  <c r="D214" i="31"/>
  <c r="E214" i="31" s="1"/>
  <c r="D215" i="31"/>
  <c r="E215" i="31" s="1"/>
  <c r="D216" i="31"/>
  <c r="E216" i="31" s="1"/>
  <c r="D217" i="31"/>
  <c r="E217" i="31" s="1"/>
  <c r="D218" i="31"/>
  <c r="E218" i="31" s="1"/>
  <c r="D219" i="31"/>
  <c r="E219" i="31" s="1"/>
  <c r="D220" i="31"/>
  <c r="E220" i="31" s="1"/>
  <c r="D221" i="31"/>
  <c r="E221" i="31" s="1"/>
  <c r="D222" i="31"/>
  <c r="E222" i="31" s="1"/>
  <c r="D223" i="31"/>
  <c r="E223" i="31" s="1"/>
  <c r="D224" i="31"/>
  <c r="E224" i="31" s="1"/>
  <c r="D225" i="31"/>
  <c r="E225" i="31" s="1"/>
  <c r="D226" i="31"/>
  <c r="E226" i="31" s="1"/>
  <c r="D227" i="31"/>
  <c r="E227" i="31" s="1"/>
  <c r="D228" i="31"/>
  <c r="E228" i="31" s="1"/>
  <c r="D229" i="31"/>
  <c r="E229" i="31" s="1"/>
  <c r="D230" i="31"/>
  <c r="E230" i="31" s="1"/>
  <c r="D231" i="31"/>
  <c r="E231" i="31" s="1"/>
  <c r="D232" i="31"/>
  <c r="E232" i="31" s="1"/>
  <c r="D233" i="31"/>
  <c r="E233" i="31" s="1"/>
  <c r="D234" i="31"/>
  <c r="E234" i="31" s="1"/>
  <c r="D235" i="31"/>
  <c r="E235" i="31" s="1"/>
  <c r="D236" i="31"/>
  <c r="E236" i="31" s="1"/>
  <c r="D237" i="31"/>
  <c r="E237" i="31" s="1"/>
  <c r="D238" i="31"/>
  <c r="E238" i="31" s="1"/>
  <c r="D239" i="31"/>
  <c r="E239" i="31" s="1"/>
  <c r="D240" i="31"/>
  <c r="E240" i="31" s="1"/>
  <c r="D241" i="31"/>
  <c r="E241" i="31" s="1"/>
  <c r="D242" i="31"/>
  <c r="E242" i="31" s="1"/>
  <c r="D243" i="31"/>
  <c r="E243" i="31" s="1"/>
  <c r="D244" i="31"/>
  <c r="E244" i="31" s="1"/>
  <c r="D245" i="31"/>
  <c r="E245" i="31" s="1"/>
  <c r="D246" i="31"/>
  <c r="E246" i="31" s="1"/>
  <c r="D247" i="31"/>
  <c r="E247" i="31" s="1"/>
  <c r="D248" i="31"/>
  <c r="E248" i="31" s="1"/>
  <c r="D249" i="31"/>
  <c r="E249" i="31" s="1"/>
  <c r="D250" i="31"/>
  <c r="E250" i="31" s="1"/>
  <c r="D251" i="31"/>
  <c r="E251" i="31" s="1"/>
  <c r="D252" i="31"/>
  <c r="E252" i="31" s="1"/>
  <c r="D253" i="31"/>
  <c r="E253" i="31" s="1"/>
  <c r="D254" i="31"/>
  <c r="E254" i="31" s="1"/>
  <c r="D255" i="31"/>
  <c r="E255" i="31" s="1"/>
  <c r="D256" i="31"/>
  <c r="E256" i="31" s="1"/>
  <c r="D257" i="31"/>
  <c r="E257" i="31" s="1"/>
  <c r="D258" i="31"/>
  <c r="E258" i="31" s="1"/>
  <c r="D259" i="31"/>
  <c r="E259" i="31" s="1"/>
  <c r="D260" i="31"/>
  <c r="E260" i="31" s="1"/>
  <c r="D261" i="31"/>
  <c r="E261" i="31" s="1"/>
  <c r="D262" i="31"/>
  <c r="E262" i="31" s="1"/>
  <c r="D263" i="31"/>
  <c r="E263" i="31" s="1"/>
  <c r="D264" i="31"/>
  <c r="E264" i="31" s="1"/>
  <c r="D265" i="31"/>
  <c r="E265" i="31" s="1"/>
  <c r="D266" i="31"/>
  <c r="E266" i="31" s="1"/>
  <c r="D267" i="31"/>
  <c r="E267" i="31" s="1"/>
  <c r="D268" i="31"/>
  <c r="E268" i="31" s="1"/>
  <c r="D269" i="31"/>
  <c r="E269" i="31" s="1"/>
  <c r="D270" i="31"/>
  <c r="E270" i="31" s="1"/>
  <c r="D271" i="31"/>
  <c r="E271" i="31" s="1"/>
  <c r="D272" i="31"/>
  <c r="E272" i="31" s="1"/>
  <c r="D273" i="31"/>
  <c r="E273" i="31" s="1"/>
  <c r="D274" i="31"/>
  <c r="E274" i="31" s="1"/>
  <c r="D275" i="31"/>
  <c r="E275" i="31" s="1"/>
  <c r="D276" i="31"/>
  <c r="E276" i="31" s="1"/>
  <c r="D277" i="31"/>
  <c r="E277" i="31" s="1"/>
  <c r="D278" i="31"/>
  <c r="E278" i="31" s="1"/>
  <c r="D279" i="31"/>
  <c r="E279" i="31" s="1"/>
  <c r="D280" i="31"/>
  <c r="E280" i="31" s="1"/>
  <c r="D281" i="31"/>
  <c r="E281" i="31" s="1"/>
  <c r="D282" i="31"/>
  <c r="E282" i="31" s="1"/>
  <c r="D283" i="31"/>
  <c r="E283" i="31" s="1"/>
  <c r="D284" i="31"/>
  <c r="E284" i="31" s="1"/>
  <c r="D285" i="31"/>
  <c r="E285" i="31" s="1"/>
  <c r="D286" i="31"/>
  <c r="E286" i="31" s="1"/>
  <c r="D287" i="31"/>
  <c r="E287" i="31" s="1"/>
  <c r="D288" i="31"/>
  <c r="E288" i="31" s="1"/>
  <c r="D289" i="31"/>
  <c r="E289" i="31" s="1"/>
  <c r="D290" i="31"/>
  <c r="E290" i="31" s="1"/>
  <c r="D291" i="31"/>
  <c r="E291" i="31" s="1"/>
  <c r="D292" i="31"/>
  <c r="E292" i="31" s="1"/>
  <c r="D293" i="31"/>
  <c r="E293" i="31" s="1"/>
  <c r="D294" i="31"/>
  <c r="E294" i="31" s="1"/>
  <c r="D295" i="31"/>
  <c r="E295" i="31" s="1"/>
  <c r="D296" i="31"/>
  <c r="E296" i="31" s="1"/>
  <c r="D297" i="31"/>
  <c r="E297" i="31" s="1"/>
  <c r="D298" i="31"/>
  <c r="E298" i="31" s="1"/>
  <c r="D299" i="31"/>
  <c r="E299" i="31" s="1"/>
  <c r="D300" i="31"/>
  <c r="E300" i="31" s="1"/>
  <c r="D301" i="31"/>
  <c r="E301" i="31" s="1"/>
  <c r="D302" i="31"/>
  <c r="E302" i="31" s="1"/>
  <c r="D303" i="31"/>
  <c r="E303" i="31" s="1"/>
  <c r="D304" i="31"/>
  <c r="E304" i="31" s="1"/>
  <c r="D305" i="31"/>
  <c r="E305" i="31" s="1"/>
  <c r="D306" i="31"/>
  <c r="E306" i="31" s="1"/>
  <c r="D307" i="31"/>
  <c r="E307" i="31" s="1"/>
  <c r="D308" i="31"/>
  <c r="E308" i="31" s="1"/>
  <c r="D309" i="31"/>
  <c r="E309" i="31" s="1"/>
  <c r="D310" i="31"/>
  <c r="E310" i="31" s="1"/>
  <c r="D311" i="31"/>
  <c r="E311" i="31" s="1"/>
  <c r="D312" i="31"/>
  <c r="E312" i="31" s="1"/>
  <c r="D313" i="31"/>
  <c r="E313" i="31" s="1"/>
  <c r="D314" i="31"/>
  <c r="E314" i="31" s="1"/>
  <c r="D315" i="31"/>
  <c r="E315" i="31" s="1"/>
  <c r="D316" i="31"/>
  <c r="E316" i="31" s="1"/>
  <c r="D317" i="31"/>
  <c r="E317" i="31" s="1"/>
  <c r="D318" i="31"/>
  <c r="E318" i="31" s="1"/>
  <c r="D319" i="31"/>
  <c r="E319" i="31" s="1"/>
  <c r="D320" i="31"/>
  <c r="E320" i="31" s="1"/>
  <c r="D321" i="31"/>
  <c r="E321" i="31" s="1"/>
  <c r="D322" i="31"/>
  <c r="E322" i="31" s="1"/>
  <c r="D323" i="31"/>
  <c r="E323" i="31" s="1"/>
  <c r="D324" i="31"/>
  <c r="E324" i="31" s="1"/>
  <c r="D325" i="31"/>
  <c r="E325" i="31" s="1"/>
  <c r="D326" i="31"/>
  <c r="E326" i="31" s="1"/>
  <c r="D327" i="31"/>
  <c r="E327" i="31" s="1"/>
  <c r="D328" i="31"/>
  <c r="E328" i="31" s="1"/>
  <c r="D329" i="31"/>
  <c r="E329" i="31" s="1"/>
  <c r="D330" i="31"/>
  <c r="E330" i="31" s="1"/>
  <c r="D331" i="31"/>
  <c r="E331" i="31" s="1"/>
  <c r="D332" i="31"/>
  <c r="E332" i="31" s="1"/>
  <c r="D333" i="31"/>
  <c r="E333" i="31" s="1"/>
  <c r="D334" i="31"/>
  <c r="E334" i="31" s="1"/>
  <c r="D335" i="31"/>
  <c r="E335" i="31" s="1"/>
  <c r="D336" i="31"/>
  <c r="E336" i="31" s="1"/>
  <c r="D337" i="31"/>
  <c r="E337" i="31" s="1"/>
  <c r="D338" i="31"/>
  <c r="E338" i="31" s="1"/>
  <c r="D339" i="31"/>
  <c r="E339" i="31" s="1"/>
  <c r="D340" i="31"/>
  <c r="E340" i="31" s="1"/>
  <c r="D341" i="31"/>
  <c r="E341" i="31" s="1"/>
  <c r="D342" i="31"/>
  <c r="E342" i="31" s="1"/>
  <c r="D343" i="31"/>
  <c r="E343" i="31" s="1"/>
  <c r="D344" i="31"/>
  <c r="E344" i="31" s="1"/>
  <c r="D345" i="31"/>
  <c r="E345" i="31" s="1"/>
  <c r="D346" i="31"/>
  <c r="E346" i="31" s="1"/>
  <c r="D347" i="31"/>
  <c r="E347" i="31" s="1"/>
  <c r="D348" i="31"/>
  <c r="E348" i="31" s="1"/>
  <c r="D349" i="31"/>
  <c r="E349" i="31" s="1"/>
  <c r="D350" i="31"/>
  <c r="E350" i="31" s="1"/>
  <c r="D351" i="31"/>
  <c r="E351" i="31" s="1"/>
  <c r="D352" i="31"/>
  <c r="E352" i="31" s="1"/>
  <c r="D353" i="31"/>
  <c r="E353" i="31" s="1"/>
  <c r="D354" i="31"/>
  <c r="E354" i="31" s="1"/>
  <c r="D355" i="31"/>
  <c r="E355" i="31" s="1"/>
  <c r="D356" i="31"/>
  <c r="E356" i="31" s="1"/>
  <c r="D357" i="31"/>
  <c r="E357" i="31" s="1"/>
  <c r="D358" i="31"/>
  <c r="E358" i="31" s="1"/>
  <c r="D359" i="31"/>
  <c r="E359" i="31" s="1"/>
  <c r="D360" i="31"/>
  <c r="E360" i="31" s="1"/>
  <c r="D361" i="31"/>
  <c r="E361" i="31" s="1"/>
  <c r="D362" i="31"/>
  <c r="E362" i="31" s="1"/>
  <c r="D363" i="31"/>
  <c r="E363" i="31" s="1"/>
  <c r="D364" i="31"/>
  <c r="E364" i="31" s="1"/>
  <c r="D365" i="31"/>
  <c r="E365" i="31" s="1"/>
  <c r="D366" i="31"/>
  <c r="E366" i="31" s="1"/>
  <c r="D367" i="31"/>
  <c r="E367" i="31" s="1"/>
  <c r="D368" i="31"/>
  <c r="E368" i="31" s="1"/>
  <c r="D369" i="31"/>
  <c r="E369" i="31" s="1"/>
  <c r="D370" i="31"/>
  <c r="E370" i="31" s="1"/>
  <c r="D371" i="31"/>
  <c r="E371" i="31" s="1"/>
  <c r="D372" i="31"/>
  <c r="E372" i="31" s="1"/>
  <c r="D373" i="31"/>
  <c r="E373" i="31" s="1"/>
  <c r="D374" i="31"/>
  <c r="E374" i="31" s="1"/>
  <c r="D375" i="31"/>
  <c r="E375" i="31" s="1"/>
  <c r="D376" i="31"/>
  <c r="E376" i="31" s="1"/>
  <c r="D377" i="31"/>
  <c r="E377" i="31" s="1"/>
  <c r="D378" i="31"/>
  <c r="E378" i="31" s="1"/>
  <c r="D379" i="31"/>
  <c r="E379" i="31" s="1"/>
  <c r="D380" i="31"/>
  <c r="E380" i="31" s="1"/>
  <c r="D381" i="31"/>
  <c r="E381" i="31" s="1"/>
  <c r="D382" i="31"/>
  <c r="E382" i="31" s="1"/>
  <c r="D383" i="31"/>
  <c r="E383" i="31" s="1"/>
  <c r="D384" i="31"/>
  <c r="E384" i="31" s="1"/>
  <c r="D385" i="31"/>
  <c r="E385" i="31" s="1"/>
  <c r="D386" i="31"/>
  <c r="E386" i="31" s="1"/>
  <c r="D387" i="31"/>
  <c r="E387" i="31" s="1"/>
  <c r="D388" i="31"/>
  <c r="E388" i="31" s="1"/>
  <c r="D389" i="31"/>
  <c r="E389" i="31" s="1"/>
  <c r="D390" i="31"/>
  <c r="E390" i="31" s="1"/>
  <c r="D391" i="31"/>
  <c r="E391" i="31" s="1"/>
  <c r="D392" i="31"/>
  <c r="E392" i="31" s="1"/>
  <c r="D393" i="31"/>
  <c r="E393" i="31" s="1"/>
  <c r="D394" i="31"/>
  <c r="E394" i="31" s="1"/>
  <c r="D395" i="31"/>
  <c r="E395" i="31" s="1"/>
  <c r="D396" i="31"/>
  <c r="E396" i="31" s="1"/>
  <c r="D397" i="31"/>
  <c r="E397" i="31" s="1"/>
  <c r="D398" i="31"/>
  <c r="E398" i="31" s="1"/>
  <c r="D399" i="31"/>
  <c r="E399" i="31" s="1"/>
  <c r="D400" i="31"/>
  <c r="E400" i="31" s="1"/>
  <c r="D401" i="31"/>
  <c r="E401" i="31" s="1"/>
  <c r="D402" i="31"/>
  <c r="E402" i="31" s="1"/>
  <c r="D403" i="31"/>
  <c r="E403" i="31" s="1"/>
  <c r="D404" i="31"/>
  <c r="E404" i="31" s="1"/>
  <c r="D405" i="31"/>
  <c r="E405" i="31" s="1"/>
  <c r="D406" i="31"/>
  <c r="E406" i="31" s="1"/>
  <c r="D407" i="31"/>
  <c r="E407" i="31" s="1"/>
  <c r="D408" i="31"/>
  <c r="E408" i="31" s="1"/>
  <c r="D409" i="31"/>
  <c r="E409" i="31" s="1"/>
  <c r="D410" i="31"/>
  <c r="E410" i="31" s="1"/>
  <c r="D411" i="31"/>
  <c r="E411" i="31" s="1"/>
  <c r="D412" i="31"/>
  <c r="E412" i="31" s="1"/>
  <c r="D413" i="31"/>
  <c r="E413" i="31" s="1"/>
  <c r="D414" i="31"/>
  <c r="E414" i="31" s="1"/>
  <c r="D415" i="31"/>
  <c r="E415" i="31" s="1"/>
  <c r="D416" i="31"/>
  <c r="E416" i="31" s="1"/>
  <c r="D417" i="31"/>
  <c r="E417" i="31" s="1"/>
  <c r="D418" i="31"/>
  <c r="E418" i="31" s="1"/>
  <c r="D419" i="31"/>
  <c r="E419" i="31" s="1"/>
  <c r="D420" i="31"/>
  <c r="E420" i="31" s="1"/>
  <c r="D421" i="31"/>
  <c r="E421" i="31" s="1"/>
  <c r="D422" i="31"/>
  <c r="E422" i="31" s="1"/>
  <c r="D423" i="31"/>
  <c r="E423" i="31" s="1"/>
  <c r="D424" i="31"/>
  <c r="E424" i="31" s="1"/>
  <c r="D425" i="31"/>
  <c r="E425" i="31" s="1"/>
  <c r="D426" i="31"/>
  <c r="E426" i="31" s="1"/>
  <c r="D427" i="31"/>
  <c r="E427" i="31" s="1"/>
  <c r="D428" i="31"/>
  <c r="E428" i="31" s="1"/>
  <c r="D429" i="31"/>
  <c r="E429" i="31" s="1"/>
  <c r="D430" i="31"/>
  <c r="E430" i="31" s="1"/>
  <c r="D431" i="31"/>
  <c r="E431" i="31" s="1"/>
  <c r="D432" i="31"/>
  <c r="E432" i="31" s="1"/>
  <c r="D433" i="31"/>
  <c r="E433" i="31" s="1"/>
  <c r="D434" i="31"/>
  <c r="E434" i="31" s="1"/>
  <c r="D435" i="31"/>
  <c r="E435" i="31" s="1"/>
  <c r="D436" i="31"/>
  <c r="E436" i="31" s="1"/>
  <c r="D437" i="31"/>
  <c r="E437" i="31" s="1"/>
  <c r="D438" i="31"/>
  <c r="E438" i="31" s="1"/>
  <c r="D439" i="31"/>
  <c r="E439" i="31" s="1"/>
  <c r="D440" i="31"/>
  <c r="E440" i="31" s="1"/>
  <c r="D441" i="31"/>
  <c r="E441" i="31" s="1"/>
  <c r="D442" i="31"/>
  <c r="E442" i="31" s="1"/>
  <c r="D443" i="31"/>
  <c r="E443" i="31" s="1"/>
  <c r="D444" i="31"/>
  <c r="E444" i="31" s="1"/>
  <c r="D445" i="31"/>
  <c r="E445" i="31" s="1"/>
  <c r="D446" i="31"/>
  <c r="E446" i="31" s="1"/>
  <c r="D447" i="31"/>
  <c r="E447" i="31" s="1"/>
  <c r="D448" i="31"/>
  <c r="E448" i="31" s="1"/>
  <c r="D449" i="31"/>
  <c r="E449" i="31" s="1"/>
  <c r="D450" i="31"/>
  <c r="E450" i="31" s="1"/>
  <c r="D451" i="31"/>
  <c r="E451" i="31" s="1"/>
  <c r="D452" i="31"/>
  <c r="E452" i="31" s="1"/>
  <c r="D453" i="31"/>
  <c r="E453" i="31" s="1"/>
  <c r="D454" i="31"/>
  <c r="E454" i="31" s="1"/>
  <c r="D455" i="31"/>
  <c r="E455" i="31" s="1"/>
  <c r="D456" i="31"/>
  <c r="E456" i="31" s="1"/>
  <c r="D457" i="31"/>
  <c r="E457" i="31" s="1"/>
  <c r="D458" i="31"/>
  <c r="E458" i="31" s="1"/>
  <c r="D459" i="31"/>
  <c r="E459" i="31" s="1"/>
  <c r="D460" i="31"/>
  <c r="E460" i="31" s="1"/>
  <c r="D461" i="31"/>
  <c r="E461" i="31" s="1"/>
  <c r="D462" i="31"/>
  <c r="E462" i="31" s="1"/>
  <c r="D463" i="31"/>
  <c r="E463" i="31" s="1"/>
  <c r="D464" i="31"/>
  <c r="E464" i="31" s="1"/>
  <c r="D465" i="31"/>
  <c r="E465" i="31" s="1"/>
  <c r="D466" i="31"/>
  <c r="E466" i="31" s="1"/>
  <c r="D467" i="31"/>
  <c r="E467" i="31" s="1"/>
  <c r="D468" i="31"/>
  <c r="E468" i="31" s="1"/>
  <c r="D469" i="31"/>
  <c r="E469" i="31" s="1"/>
  <c r="D470" i="31"/>
  <c r="E470" i="31" s="1"/>
  <c r="D471" i="31"/>
  <c r="E471" i="31" s="1"/>
  <c r="D472" i="31"/>
  <c r="E472" i="31" s="1"/>
  <c r="D473" i="31"/>
  <c r="E473" i="31" s="1"/>
  <c r="D474" i="31"/>
  <c r="E474" i="31" s="1"/>
  <c r="D475" i="31"/>
  <c r="E475" i="31" s="1"/>
  <c r="D476" i="31"/>
  <c r="E476" i="31" s="1"/>
  <c r="D477" i="31"/>
  <c r="E477" i="31" s="1"/>
  <c r="D478" i="31"/>
  <c r="E478" i="31" s="1"/>
  <c r="D479" i="31"/>
  <c r="E479" i="31" s="1"/>
  <c r="D480" i="31"/>
  <c r="E480" i="31" s="1"/>
  <c r="D481" i="31"/>
  <c r="E481" i="31" s="1"/>
  <c r="D482" i="31"/>
  <c r="E482" i="31" s="1"/>
  <c r="D483" i="31"/>
  <c r="E483" i="31" s="1"/>
  <c r="D484" i="31"/>
  <c r="E484" i="31" s="1"/>
  <c r="D485" i="31"/>
  <c r="E485" i="31" s="1"/>
  <c r="D486" i="31"/>
  <c r="E486" i="31" s="1"/>
  <c r="D487" i="31"/>
  <c r="E487" i="31" s="1"/>
  <c r="D488" i="31"/>
  <c r="E488" i="31" s="1"/>
  <c r="D489" i="31"/>
  <c r="E489" i="31" s="1"/>
  <c r="D490" i="31"/>
  <c r="E490" i="31" s="1"/>
  <c r="D491" i="31"/>
  <c r="E491" i="31" s="1"/>
  <c r="D492" i="31"/>
  <c r="E492" i="31" s="1"/>
  <c r="D493" i="31"/>
  <c r="E493" i="31" s="1"/>
  <c r="D494" i="31"/>
  <c r="E494" i="31" s="1"/>
  <c r="D495" i="31"/>
  <c r="E495" i="31" s="1"/>
  <c r="D496" i="31"/>
  <c r="E496" i="31" s="1"/>
  <c r="D497" i="31"/>
  <c r="E497" i="31" s="1"/>
  <c r="D498" i="31"/>
  <c r="E498" i="31" s="1"/>
  <c r="D499" i="31"/>
  <c r="E499" i="31" s="1"/>
  <c r="D500" i="31"/>
  <c r="E500" i="31" s="1"/>
  <c r="D501" i="31"/>
  <c r="E501" i="31" s="1"/>
  <c r="D502" i="31"/>
  <c r="E502" i="31" s="1"/>
  <c r="D503" i="31"/>
  <c r="E503" i="31" s="1"/>
  <c r="D504" i="31"/>
  <c r="E504" i="31" s="1"/>
  <c r="D505" i="31"/>
  <c r="E505" i="31" s="1"/>
  <c r="D506" i="31"/>
  <c r="E506" i="31" s="1"/>
  <c r="D507" i="31"/>
  <c r="E507" i="31" s="1"/>
  <c r="D508" i="31"/>
  <c r="E508" i="31" s="1"/>
  <c r="D509" i="31"/>
  <c r="E509" i="31" s="1"/>
  <c r="D510" i="31"/>
  <c r="E510" i="31" s="1"/>
  <c r="D511" i="31"/>
  <c r="E511" i="31" s="1"/>
  <c r="D512" i="31"/>
  <c r="E512" i="31" s="1"/>
  <c r="D513" i="31"/>
  <c r="E513" i="31" s="1"/>
  <c r="D514" i="31"/>
  <c r="E514" i="31" s="1"/>
  <c r="D515" i="31"/>
  <c r="E515" i="31" s="1"/>
  <c r="D516" i="31"/>
  <c r="E516" i="31" s="1"/>
  <c r="D517" i="31"/>
  <c r="E517" i="31" s="1"/>
  <c r="D518" i="31"/>
  <c r="E518" i="31" s="1"/>
  <c r="D519" i="31"/>
  <c r="E519" i="31" s="1"/>
  <c r="D520" i="31"/>
  <c r="E520" i="31" s="1"/>
  <c r="D521" i="31"/>
  <c r="E521" i="31" s="1"/>
  <c r="D522" i="31"/>
  <c r="E522" i="31" s="1"/>
  <c r="D523" i="31"/>
  <c r="E523" i="31" s="1"/>
  <c r="D524" i="31"/>
  <c r="E524" i="31" s="1"/>
  <c r="D525" i="31"/>
  <c r="E525" i="31" s="1"/>
  <c r="D526" i="31"/>
  <c r="E526" i="31" s="1"/>
  <c r="D527" i="31"/>
  <c r="E527" i="31" s="1"/>
  <c r="D528" i="31"/>
  <c r="E528" i="31" s="1"/>
  <c r="D529" i="31"/>
  <c r="E529" i="31" s="1"/>
  <c r="D530" i="31"/>
  <c r="E530" i="31" s="1"/>
  <c r="D531" i="31"/>
  <c r="E531" i="31" s="1"/>
  <c r="D532" i="31"/>
  <c r="E532" i="31" s="1"/>
  <c r="D533" i="31"/>
  <c r="E533" i="31" s="1"/>
  <c r="D534" i="31"/>
  <c r="E534" i="31" s="1"/>
  <c r="D535" i="31"/>
  <c r="E535" i="31" s="1"/>
  <c r="D536" i="31"/>
  <c r="E536" i="31" s="1"/>
  <c r="D537" i="31"/>
  <c r="E537" i="31" s="1"/>
  <c r="D538" i="31"/>
  <c r="E538" i="31" s="1"/>
  <c r="D539" i="31"/>
  <c r="E539" i="31" s="1"/>
  <c r="D540" i="31"/>
  <c r="E540" i="31" s="1"/>
  <c r="D541" i="31"/>
  <c r="E541" i="31" s="1"/>
  <c r="D542" i="31"/>
  <c r="E542" i="31" s="1"/>
  <c r="D543" i="31"/>
  <c r="E543" i="31" s="1"/>
  <c r="D544" i="31"/>
  <c r="E544" i="31" s="1"/>
  <c r="D545" i="31"/>
  <c r="E545" i="31" s="1"/>
  <c r="D546" i="31"/>
  <c r="E546" i="31" s="1"/>
  <c r="D547" i="31"/>
  <c r="E547" i="31" s="1"/>
  <c r="D548" i="31"/>
  <c r="E548" i="31" s="1"/>
  <c r="D549" i="31"/>
  <c r="E549" i="31" s="1"/>
  <c r="D550" i="31"/>
  <c r="E550" i="31" s="1"/>
  <c r="D551" i="31"/>
  <c r="E551" i="31" s="1"/>
  <c r="D552" i="31"/>
  <c r="E552" i="31" s="1"/>
  <c r="D553" i="31"/>
  <c r="E553" i="31" s="1"/>
  <c r="D554" i="31"/>
  <c r="E554" i="31" s="1"/>
  <c r="D555" i="31"/>
  <c r="E555" i="31" s="1"/>
  <c r="D556" i="31"/>
  <c r="E556" i="31" s="1"/>
  <c r="D557" i="31"/>
  <c r="E557" i="31" s="1"/>
  <c r="D558" i="31"/>
  <c r="E558" i="31" s="1"/>
  <c r="D559" i="31"/>
  <c r="E559" i="31" s="1"/>
  <c r="D560" i="31"/>
  <c r="E560" i="31" s="1"/>
  <c r="D561" i="31"/>
  <c r="E561" i="31" s="1"/>
  <c r="D562" i="31"/>
  <c r="E562" i="31" s="1"/>
  <c r="D563" i="31"/>
  <c r="E563" i="31" s="1"/>
  <c r="D564" i="31"/>
  <c r="E564" i="31" s="1"/>
  <c r="D565" i="31"/>
  <c r="E565" i="31" s="1"/>
  <c r="D566" i="31"/>
  <c r="E566" i="31" s="1"/>
  <c r="D567" i="31"/>
  <c r="E567" i="31" s="1"/>
  <c r="D568" i="31"/>
  <c r="E568" i="31" s="1"/>
  <c r="D569" i="31"/>
  <c r="E569" i="31" s="1"/>
  <c r="D570" i="31"/>
  <c r="E570" i="31" s="1"/>
  <c r="D571" i="31"/>
  <c r="E571" i="31" s="1"/>
  <c r="D572" i="31"/>
  <c r="E572" i="31" s="1"/>
  <c r="D573" i="31"/>
  <c r="E573" i="31" s="1"/>
  <c r="D574" i="31"/>
  <c r="E574" i="31" s="1"/>
  <c r="D575" i="31"/>
  <c r="E575" i="31" s="1"/>
  <c r="D576" i="31"/>
  <c r="E576" i="31" s="1"/>
  <c r="D577" i="31"/>
  <c r="E577" i="31" s="1"/>
  <c r="D578" i="31"/>
  <c r="E578" i="31" s="1"/>
  <c r="D579" i="31"/>
  <c r="E579" i="31" s="1"/>
  <c r="D580" i="31"/>
  <c r="E580" i="31" s="1"/>
  <c r="D581" i="31"/>
  <c r="E581" i="31" s="1"/>
  <c r="D582" i="31"/>
  <c r="E582" i="31" s="1"/>
  <c r="D583" i="31"/>
  <c r="E583" i="31" s="1"/>
  <c r="D584" i="31"/>
  <c r="E584" i="31" s="1"/>
  <c r="D585" i="31"/>
  <c r="E585" i="31" s="1"/>
  <c r="D586" i="31"/>
  <c r="E586" i="31" s="1"/>
  <c r="D587" i="31"/>
  <c r="E587" i="31" s="1"/>
  <c r="D588" i="31"/>
  <c r="E588" i="31" s="1"/>
  <c r="D589" i="31"/>
  <c r="E589" i="31" s="1"/>
  <c r="D590" i="31"/>
  <c r="E590" i="31" s="1"/>
  <c r="D591" i="31"/>
  <c r="E591" i="31" s="1"/>
  <c r="D592" i="31"/>
  <c r="E592" i="31" s="1"/>
  <c r="D593" i="31"/>
  <c r="E593" i="31" s="1"/>
  <c r="D594" i="31"/>
  <c r="E594" i="31" s="1"/>
  <c r="D595" i="31"/>
  <c r="E595" i="31" s="1"/>
  <c r="D596" i="31"/>
  <c r="E596" i="31" s="1"/>
  <c r="D597" i="31"/>
  <c r="E597" i="31" s="1"/>
  <c r="D598" i="31"/>
  <c r="E598" i="31" s="1"/>
  <c r="D599" i="31"/>
  <c r="E599" i="31" s="1"/>
  <c r="D600" i="31"/>
  <c r="E600" i="31" s="1"/>
  <c r="D601" i="31"/>
  <c r="E601" i="31" s="1"/>
  <c r="D602" i="31"/>
  <c r="E602" i="31" s="1"/>
  <c r="D603" i="31"/>
  <c r="E603" i="31" s="1"/>
  <c r="D604" i="31"/>
  <c r="E604" i="31" s="1"/>
  <c r="D605" i="31"/>
  <c r="E605" i="31" s="1"/>
  <c r="D606" i="31"/>
  <c r="E606" i="31" s="1"/>
  <c r="D607" i="31"/>
  <c r="E607" i="31" s="1"/>
  <c r="D608" i="31"/>
  <c r="E608" i="31" s="1"/>
  <c r="D609" i="31"/>
  <c r="E609" i="31" s="1"/>
  <c r="D610" i="31"/>
  <c r="E610" i="31" s="1"/>
  <c r="D611" i="31"/>
  <c r="E611" i="31" s="1"/>
  <c r="D612" i="31"/>
  <c r="E612" i="31" s="1"/>
  <c r="D613" i="31"/>
  <c r="E613" i="31" s="1"/>
  <c r="D614" i="31"/>
  <c r="E614" i="31" s="1"/>
  <c r="D615" i="31"/>
  <c r="E615" i="31" s="1"/>
  <c r="D616" i="31"/>
  <c r="E616" i="31" s="1"/>
  <c r="D617" i="31"/>
  <c r="E617" i="31" s="1"/>
  <c r="D618" i="31"/>
  <c r="E618" i="31" s="1"/>
  <c r="D619" i="31"/>
  <c r="E619" i="31" s="1"/>
  <c r="D620" i="31"/>
  <c r="E620" i="31" s="1"/>
  <c r="D621" i="31"/>
  <c r="E621" i="31" s="1"/>
  <c r="D622" i="31"/>
  <c r="E622" i="31" s="1"/>
  <c r="D623" i="31"/>
  <c r="E623" i="31" s="1"/>
  <c r="D624" i="31"/>
  <c r="E624" i="31" s="1"/>
  <c r="D625" i="31"/>
  <c r="E625" i="31" s="1"/>
  <c r="D626" i="31"/>
  <c r="E626" i="31" s="1"/>
  <c r="D627" i="31"/>
  <c r="E627" i="31" s="1"/>
  <c r="D628" i="31"/>
  <c r="E628" i="31" s="1"/>
  <c r="D629" i="31"/>
  <c r="E629" i="31" s="1"/>
  <c r="D630" i="31"/>
  <c r="E630" i="31" s="1"/>
  <c r="D631" i="31"/>
  <c r="E631" i="31" s="1"/>
  <c r="D632" i="31"/>
  <c r="E632" i="31" s="1"/>
  <c r="D633" i="31"/>
  <c r="E633" i="31" s="1"/>
  <c r="D634" i="31"/>
  <c r="E634" i="31" s="1"/>
  <c r="D635" i="31"/>
  <c r="E635" i="31" s="1"/>
  <c r="D636" i="31"/>
  <c r="E636" i="31" s="1"/>
  <c r="D637" i="31"/>
  <c r="E637" i="31" s="1"/>
  <c r="D638" i="31"/>
  <c r="E638" i="31" s="1"/>
  <c r="D639" i="31"/>
  <c r="E639" i="31" s="1"/>
  <c r="D640" i="31"/>
  <c r="E640" i="31" s="1"/>
  <c r="D641" i="31"/>
  <c r="E641" i="31" s="1"/>
  <c r="D642" i="31"/>
  <c r="E642" i="31" s="1"/>
  <c r="D643" i="31"/>
  <c r="E643" i="31" s="1"/>
  <c r="D644" i="31"/>
  <c r="E644" i="31" s="1"/>
  <c r="D645" i="31"/>
  <c r="E645" i="31" s="1"/>
  <c r="D646" i="31"/>
  <c r="E646" i="31" s="1"/>
  <c r="D647" i="31"/>
  <c r="E647" i="31" s="1"/>
  <c r="D648" i="31"/>
  <c r="E648" i="31" s="1"/>
  <c r="D649" i="31"/>
  <c r="E649" i="31" s="1"/>
  <c r="D650" i="31"/>
  <c r="E650" i="31" s="1"/>
  <c r="D651" i="31"/>
  <c r="E651" i="31" s="1"/>
  <c r="D652" i="31"/>
  <c r="E652" i="31" s="1"/>
  <c r="D653" i="31"/>
  <c r="E653" i="31" s="1"/>
  <c r="D654" i="31"/>
  <c r="E654" i="31" s="1"/>
  <c r="D655" i="31"/>
  <c r="E655" i="31" s="1"/>
  <c r="D656" i="31"/>
  <c r="E656" i="31" s="1"/>
  <c r="D657" i="31"/>
  <c r="E657" i="31" s="1"/>
  <c r="D658" i="31"/>
  <c r="E658" i="31" s="1"/>
  <c r="D659" i="31"/>
  <c r="E659" i="31" s="1"/>
  <c r="D660" i="31"/>
  <c r="E660" i="31" s="1"/>
  <c r="D661" i="31"/>
  <c r="E661" i="31" s="1"/>
  <c r="D662" i="31"/>
  <c r="E662" i="31" s="1"/>
  <c r="D663" i="31"/>
  <c r="E663" i="31" s="1"/>
  <c r="D664" i="31"/>
  <c r="E664" i="31" s="1"/>
  <c r="D665" i="31"/>
  <c r="E665" i="31" s="1"/>
  <c r="D666" i="31"/>
  <c r="E666" i="31" s="1"/>
  <c r="D667" i="31"/>
  <c r="E667" i="31" s="1"/>
  <c r="D668" i="31"/>
  <c r="E668" i="31" s="1"/>
  <c r="D669" i="31"/>
  <c r="E669" i="31" s="1"/>
  <c r="D670" i="31"/>
  <c r="E670" i="31" s="1"/>
  <c r="D671" i="31"/>
  <c r="E671" i="31" s="1"/>
  <c r="D672" i="31"/>
  <c r="E672" i="31" s="1"/>
  <c r="D673" i="31"/>
  <c r="E673" i="31" s="1"/>
  <c r="D674" i="31"/>
  <c r="E674" i="31" s="1"/>
  <c r="D675" i="31"/>
  <c r="E675" i="31" s="1"/>
  <c r="D676" i="31"/>
  <c r="E676" i="31" s="1"/>
  <c r="D677" i="31"/>
  <c r="E677" i="31" s="1"/>
  <c r="D678" i="31"/>
  <c r="E678" i="31" s="1"/>
  <c r="D679" i="31"/>
  <c r="E679" i="31" s="1"/>
  <c r="D680" i="31"/>
  <c r="E680" i="31" s="1"/>
  <c r="D681" i="31"/>
  <c r="E681" i="31" s="1"/>
  <c r="D682" i="31"/>
  <c r="E682" i="31" s="1"/>
  <c r="D683" i="31"/>
  <c r="E683" i="31" s="1"/>
  <c r="D684" i="31"/>
  <c r="E684" i="31" s="1"/>
  <c r="D685" i="31"/>
  <c r="E685" i="31" s="1"/>
  <c r="D686" i="31"/>
  <c r="E686" i="31" s="1"/>
  <c r="D687" i="31"/>
  <c r="E687" i="31" s="1"/>
  <c r="D688" i="31"/>
  <c r="E688" i="31" s="1"/>
  <c r="D689" i="31"/>
  <c r="E689" i="31" s="1"/>
  <c r="D690" i="31"/>
  <c r="E690" i="31" s="1"/>
  <c r="D691" i="31"/>
  <c r="E691" i="31" s="1"/>
  <c r="D692" i="31"/>
  <c r="E692" i="31" s="1"/>
  <c r="D693" i="31"/>
  <c r="E693" i="31" s="1"/>
  <c r="D694" i="31"/>
  <c r="E694" i="31" s="1"/>
  <c r="D695" i="31"/>
  <c r="E695" i="31" s="1"/>
  <c r="D696" i="31"/>
  <c r="E696" i="31" s="1"/>
  <c r="D697" i="31"/>
  <c r="E697" i="31" s="1"/>
  <c r="D698" i="31"/>
  <c r="E698" i="31" s="1"/>
  <c r="D699" i="31"/>
  <c r="E699" i="31" s="1"/>
  <c r="D700" i="31"/>
  <c r="E700" i="31" s="1"/>
  <c r="D701" i="31"/>
  <c r="E701" i="31" s="1"/>
  <c r="D702" i="31"/>
  <c r="E702" i="31" s="1"/>
  <c r="D703" i="31"/>
  <c r="E703" i="31" s="1"/>
  <c r="D704" i="31"/>
  <c r="E704" i="31" s="1"/>
  <c r="D705" i="31"/>
  <c r="E705" i="31" s="1"/>
  <c r="D706" i="31"/>
  <c r="E706" i="31" s="1"/>
  <c r="D707" i="31"/>
  <c r="E707" i="31" s="1"/>
  <c r="D708" i="31"/>
  <c r="E708" i="31" s="1"/>
  <c r="D709" i="31"/>
  <c r="E709" i="31" s="1"/>
  <c r="D710" i="31"/>
  <c r="E710" i="31" s="1"/>
  <c r="D711" i="31"/>
  <c r="E711" i="31" s="1"/>
  <c r="D712" i="31"/>
  <c r="E712" i="31" s="1"/>
  <c r="D713" i="31"/>
  <c r="E713" i="31" s="1"/>
  <c r="D714" i="31"/>
  <c r="E714" i="31" s="1"/>
  <c r="D715" i="31"/>
  <c r="E715" i="31" s="1"/>
  <c r="D716" i="31"/>
  <c r="E716" i="31" s="1"/>
  <c r="D717" i="31"/>
  <c r="E717" i="31" s="1"/>
  <c r="D718" i="31"/>
  <c r="E718" i="31" s="1"/>
  <c r="D719" i="31"/>
  <c r="E719" i="31" s="1"/>
  <c r="D720" i="31"/>
  <c r="E720" i="31" s="1"/>
  <c r="D721" i="31"/>
  <c r="E721" i="31" s="1"/>
  <c r="D722" i="31"/>
  <c r="E722" i="31" s="1"/>
  <c r="D723" i="31"/>
  <c r="E723" i="31" s="1"/>
  <c r="D724" i="31"/>
  <c r="E724" i="31" s="1"/>
  <c r="D725" i="31"/>
  <c r="E725" i="31" s="1"/>
  <c r="D726" i="31"/>
  <c r="E726" i="31" s="1"/>
  <c r="D727" i="31"/>
  <c r="E727" i="31" s="1"/>
  <c r="D728" i="31"/>
  <c r="E728" i="31" s="1"/>
  <c r="D729" i="31"/>
  <c r="E729" i="31" s="1"/>
  <c r="D730" i="31"/>
  <c r="E730" i="31" s="1"/>
  <c r="D731" i="31"/>
  <c r="E731" i="31" s="1"/>
  <c r="D732" i="31"/>
  <c r="E732" i="31" s="1"/>
  <c r="D733" i="31"/>
  <c r="E733" i="31" s="1"/>
  <c r="D734" i="31"/>
  <c r="E734" i="31" s="1"/>
  <c r="D735" i="31"/>
  <c r="E735" i="31" s="1"/>
  <c r="D736" i="31"/>
  <c r="E736" i="31" s="1"/>
  <c r="D737" i="31"/>
  <c r="E737" i="31" s="1"/>
  <c r="D738" i="31"/>
  <c r="E738" i="31" s="1"/>
  <c r="D739" i="31"/>
  <c r="E739" i="31" s="1"/>
  <c r="D740" i="31"/>
  <c r="E740" i="31" s="1"/>
  <c r="D741" i="31"/>
  <c r="E741" i="31" s="1"/>
  <c r="D742" i="31"/>
  <c r="E742" i="31" s="1"/>
  <c r="D743" i="31"/>
  <c r="E743" i="31" s="1"/>
  <c r="D744" i="31"/>
  <c r="E744" i="31" s="1"/>
  <c r="D745" i="31"/>
  <c r="E745" i="31" s="1"/>
  <c r="D746" i="31"/>
  <c r="E746" i="31" s="1"/>
  <c r="D747" i="31"/>
  <c r="E747" i="31" s="1"/>
  <c r="D748" i="31"/>
  <c r="E748" i="31" s="1"/>
  <c r="D749" i="31"/>
  <c r="E749" i="31" s="1"/>
  <c r="D750" i="31"/>
  <c r="E750" i="31" s="1"/>
  <c r="D751" i="31"/>
  <c r="E751" i="31" s="1"/>
  <c r="D752" i="31"/>
  <c r="E752" i="31" s="1"/>
  <c r="D753" i="31"/>
  <c r="E753" i="31" s="1"/>
  <c r="D754" i="31"/>
  <c r="E754" i="31" s="1"/>
  <c r="D755" i="31"/>
  <c r="E755" i="31" s="1"/>
  <c r="D756" i="31"/>
  <c r="E756" i="31" s="1"/>
  <c r="D757" i="31"/>
  <c r="E757" i="31" s="1"/>
  <c r="D758" i="31"/>
  <c r="E758" i="31" s="1"/>
  <c r="D759" i="31"/>
  <c r="E759" i="31" s="1"/>
  <c r="D760" i="31"/>
  <c r="E760" i="31" s="1"/>
  <c r="D761" i="31"/>
  <c r="E761" i="31" s="1"/>
  <c r="D762" i="31"/>
  <c r="E762" i="31" s="1"/>
  <c r="D763" i="31"/>
  <c r="E763" i="31" s="1"/>
  <c r="D764" i="31"/>
  <c r="E764" i="31" s="1"/>
  <c r="D765" i="31"/>
  <c r="E765" i="31" s="1"/>
  <c r="D766" i="31"/>
  <c r="E766" i="31" s="1"/>
  <c r="D767" i="31"/>
  <c r="E767" i="31" s="1"/>
  <c r="D768" i="31"/>
  <c r="E768" i="31" s="1"/>
  <c r="D769" i="31"/>
  <c r="E769" i="31" s="1"/>
  <c r="D770" i="31"/>
  <c r="E770" i="31" s="1"/>
  <c r="D771" i="31"/>
  <c r="E771" i="31" s="1"/>
  <c r="D772" i="31"/>
  <c r="E772" i="31" s="1"/>
  <c r="D773" i="31"/>
  <c r="E773" i="31" s="1"/>
  <c r="D774" i="31"/>
  <c r="E774" i="31" s="1"/>
  <c r="D775" i="31"/>
  <c r="E775" i="31" s="1"/>
  <c r="D776" i="31"/>
  <c r="E776" i="31" s="1"/>
  <c r="D777" i="31"/>
  <c r="E777" i="31" s="1"/>
  <c r="D778" i="31"/>
  <c r="E778" i="31" s="1"/>
  <c r="D779" i="31"/>
  <c r="E779" i="31" s="1"/>
  <c r="D780" i="31"/>
  <c r="E780" i="31" s="1"/>
  <c r="D781" i="31"/>
  <c r="E781" i="31" s="1"/>
  <c r="D782" i="31"/>
  <c r="E782" i="31" s="1"/>
  <c r="D783" i="31"/>
  <c r="E783" i="31" s="1"/>
  <c r="D784" i="31"/>
  <c r="E784" i="31" s="1"/>
  <c r="D785" i="31"/>
  <c r="E785" i="31" s="1"/>
  <c r="D786" i="31"/>
  <c r="E786" i="31" s="1"/>
  <c r="D787" i="31"/>
  <c r="E787" i="31" s="1"/>
  <c r="D788" i="31"/>
  <c r="E788" i="31" s="1"/>
  <c r="D789" i="31"/>
  <c r="E789" i="31" s="1"/>
  <c r="D790" i="31"/>
  <c r="E790" i="31" s="1"/>
  <c r="D791" i="31"/>
  <c r="E791" i="31" s="1"/>
  <c r="D792" i="31"/>
  <c r="E792" i="31" s="1"/>
  <c r="D793" i="31"/>
  <c r="E793" i="31" s="1"/>
  <c r="D794" i="31"/>
  <c r="E794" i="31" s="1"/>
  <c r="D795" i="31"/>
  <c r="E795" i="31" s="1"/>
  <c r="D796" i="31"/>
  <c r="E796" i="31" s="1"/>
  <c r="D797" i="31"/>
  <c r="E797" i="31" s="1"/>
  <c r="D798" i="31"/>
  <c r="E798" i="31" s="1"/>
  <c r="D799" i="31"/>
  <c r="E799" i="31" s="1"/>
  <c r="D800" i="31"/>
  <c r="E800" i="31" s="1"/>
  <c r="D801" i="31"/>
  <c r="E801" i="31" s="1"/>
  <c r="D802" i="31"/>
  <c r="E802" i="31" s="1"/>
  <c r="D803" i="31"/>
  <c r="E803" i="31" s="1"/>
  <c r="D804" i="31"/>
  <c r="E804" i="31" s="1"/>
  <c r="D805" i="31"/>
  <c r="E805" i="31" s="1"/>
  <c r="D806" i="31"/>
  <c r="E806" i="31" s="1"/>
  <c r="D807" i="31"/>
  <c r="E807" i="31" s="1"/>
  <c r="D808" i="31"/>
  <c r="E808" i="31" s="1"/>
  <c r="D809" i="31"/>
  <c r="E809" i="31" s="1"/>
  <c r="D810" i="31"/>
  <c r="E810" i="31" s="1"/>
  <c r="D811" i="31"/>
  <c r="E811" i="31" s="1"/>
  <c r="D812" i="31"/>
  <c r="E812" i="31" s="1"/>
  <c r="D813" i="31"/>
  <c r="E813" i="31" s="1"/>
  <c r="D814" i="31"/>
  <c r="E814" i="31" s="1"/>
  <c r="D815" i="31"/>
  <c r="E815" i="31" s="1"/>
  <c r="D816" i="31"/>
  <c r="E816" i="31" s="1"/>
  <c r="D817" i="31"/>
  <c r="E817" i="31" s="1"/>
  <c r="D818" i="31"/>
  <c r="E818" i="31" s="1"/>
  <c r="D819" i="31"/>
  <c r="E819" i="31" s="1"/>
  <c r="D820" i="31"/>
  <c r="E820" i="31" s="1"/>
  <c r="D821" i="31"/>
  <c r="E821" i="31" s="1"/>
  <c r="D822" i="31"/>
  <c r="E822" i="31" s="1"/>
  <c r="D823" i="31"/>
  <c r="E823" i="31" s="1"/>
  <c r="D824" i="31"/>
  <c r="E824" i="31" s="1"/>
  <c r="D825" i="31"/>
  <c r="E825" i="31" s="1"/>
  <c r="D826" i="31"/>
  <c r="E826" i="31" s="1"/>
  <c r="D827" i="31"/>
  <c r="E827" i="31" s="1"/>
  <c r="D828" i="31"/>
  <c r="E828" i="31" s="1"/>
  <c r="D829" i="31"/>
  <c r="E829" i="31" s="1"/>
  <c r="D830" i="31"/>
  <c r="E830" i="31" s="1"/>
  <c r="D831" i="31"/>
  <c r="E831" i="31" s="1"/>
  <c r="D832" i="31"/>
  <c r="E832" i="31" s="1"/>
  <c r="D833" i="31"/>
  <c r="E833" i="31" s="1"/>
  <c r="D834" i="31"/>
  <c r="E834" i="31" s="1"/>
  <c r="D835" i="31"/>
  <c r="E835" i="31" s="1"/>
  <c r="D836" i="31"/>
  <c r="E836" i="31" s="1"/>
  <c r="D837" i="31"/>
  <c r="E837" i="31" s="1"/>
  <c r="D838" i="31"/>
  <c r="E838" i="31" s="1"/>
  <c r="D839" i="31"/>
  <c r="E839" i="31" s="1"/>
  <c r="D840" i="31"/>
  <c r="E840" i="31" s="1"/>
  <c r="D841" i="31"/>
  <c r="E841" i="31" s="1"/>
  <c r="D842" i="31"/>
  <c r="E842" i="31" s="1"/>
  <c r="D843" i="31"/>
  <c r="E843" i="31" s="1"/>
  <c r="D844" i="31"/>
  <c r="E844" i="31" s="1"/>
  <c r="D845" i="31"/>
  <c r="E845" i="31" s="1"/>
  <c r="D846" i="31"/>
  <c r="E846" i="31" s="1"/>
  <c r="D847" i="31"/>
  <c r="E847" i="31" s="1"/>
  <c r="D848" i="31"/>
  <c r="E848" i="31" s="1"/>
  <c r="D849" i="31"/>
  <c r="E849" i="31" s="1"/>
  <c r="D850" i="31"/>
  <c r="E850" i="31" s="1"/>
  <c r="D851" i="31"/>
  <c r="E851" i="31" s="1"/>
  <c r="D852" i="31"/>
  <c r="E852" i="31" s="1"/>
  <c r="D853" i="31"/>
  <c r="E853" i="31" s="1"/>
  <c r="D854" i="31"/>
  <c r="E854" i="31" s="1"/>
  <c r="D855" i="31"/>
  <c r="E855" i="31" s="1"/>
  <c r="D856" i="31"/>
  <c r="E856" i="31" s="1"/>
  <c r="D857" i="31"/>
  <c r="E857" i="31" s="1"/>
  <c r="D858" i="31"/>
  <c r="E858" i="31" s="1"/>
  <c r="D859" i="31"/>
  <c r="E859" i="31" s="1"/>
  <c r="D860" i="31"/>
  <c r="E860" i="31" s="1"/>
  <c r="D861" i="31"/>
  <c r="E861" i="31" s="1"/>
  <c r="D862" i="31"/>
  <c r="E862" i="31" s="1"/>
  <c r="D863" i="31"/>
  <c r="E863" i="31" s="1"/>
  <c r="D864" i="31"/>
  <c r="E864" i="31" s="1"/>
  <c r="D865" i="31"/>
  <c r="E865" i="31" s="1"/>
  <c r="D866" i="31"/>
  <c r="E866" i="31" s="1"/>
  <c r="D867" i="31"/>
  <c r="E867" i="31" s="1"/>
  <c r="D868" i="31"/>
  <c r="E868" i="31" s="1"/>
  <c r="D869" i="31"/>
  <c r="E869" i="31" s="1"/>
  <c r="D870" i="31"/>
  <c r="E870" i="31" s="1"/>
  <c r="D871" i="31"/>
  <c r="E871" i="31" s="1"/>
  <c r="D872" i="31"/>
  <c r="E872" i="31" s="1"/>
  <c r="D873" i="31"/>
  <c r="E873" i="31" s="1"/>
  <c r="D874" i="31"/>
  <c r="E874" i="31" s="1"/>
  <c r="D875" i="31"/>
  <c r="E875" i="31" s="1"/>
  <c r="D876" i="31"/>
  <c r="E876" i="31" s="1"/>
  <c r="D877" i="31"/>
  <c r="E877" i="31" s="1"/>
  <c r="D878" i="31"/>
  <c r="E878" i="31" s="1"/>
  <c r="D879" i="31"/>
  <c r="E879" i="31" s="1"/>
  <c r="D880" i="31"/>
  <c r="E880" i="31" s="1"/>
  <c r="D881" i="31"/>
  <c r="E881" i="31" s="1"/>
  <c r="D882" i="31"/>
  <c r="E882" i="31" s="1"/>
  <c r="D883" i="31"/>
  <c r="E883" i="31" s="1"/>
  <c r="D884" i="31"/>
  <c r="E884" i="31" s="1"/>
  <c r="D885" i="31"/>
  <c r="E885" i="31" s="1"/>
  <c r="D886" i="31"/>
  <c r="E886" i="31" s="1"/>
  <c r="D887" i="31"/>
  <c r="E887" i="31" s="1"/>
  <c r="D888" i="31"/>
  <c r="E888" i="31" s="1"/>
  <c r="D889" i="31"/>
  <c r="E889" i="31" s="1"/>
  <c r="D890" i="31"/>
  <c r="E890" i="31" s="1"/>
  <c r="D891" i="31"/>
  <c r="E891" i="31" s="1"/>
  <c r="D892" i="31"/>
  <c r="E892" i="31" s="1"/>
  <c r="D893" i="31"/>
  <c r="E893" i="31" s="1"/>
  <c r="D894" i="31"/>
  <c r="E894" i="31" s="1"/>
  <c r="D895" i="31"/>
  <c r="E895" i="31" s="1"/>
  <c r="D896" i="31"/>
  <c r="E896" i="31" s="1"/>
  <c r="D897" i="31"/>
  <c r="E897" i="31" s="1"/>
  <c r="D898" i="31"/>
  <c r="E898" i="31" s="1"/>
  <c r="D899" i="31"/>
  <c r="E899" i="31" s="1"/>
  <c r="D900" i="31"/>
  <c r="E900" i="31" s="1"/>
  <c r="D901" i="31"/>
  <c r="E901" i="31" s="1"/>
  <c r="D902" i="31"/>
  <c r="E902" i="31" s="1"/>
  <c r="D903" i="31"/>
  <c r="E903" i="31" s="1"/>
  <c r="D904" i="31"/>
  <c r="E904" i="31" s="1"/>
  <c r="D905" i="31"/>
  <c r="E905" i="31" s="1"/>
  <c r="D906" i="31"/>
  <c r="E906" i="31" s="1"/>
  <c r="E907" i="31"/>
  <c r="D908" i="31"/>
  <c r="E908" i="31" s="1"/>
  <c r="D909" i="31"/>
  <c r="E909" i="31" s="1"/>
  <c r="D910" i="31"/>
  <c r="E910" i="31" s="1"/>
  <c r="D911" i="31"/>
  <c r="E911" i="31" s="1"/>
  <c r="D912" i="31"/>
  <c r="E912" i="31" s="1"/>
  <c r="D913" i="31"/>
  <c r="E913" i="31" s="1"/>
  <c r="D914" i="31"/>
  <c r="E914" i="31" s="1"/>
  <c r="D915" i="31"/>
  <c r="E915" i="31" s="1"/>
  <c r="D916" i="31"/>
  <c r="E916" i="31" s="1"/>
  <c r="D917" i="31"/>
  <c r="E917" i="31" s="1"/>
  <c r="D918" i="31"/>
  <c r="E918" i="31" s="1"/>
  <c r="D919" i="31"/>
  <c r="E919" i="31" s="1"/>
  <c r="D920" i="31"/>
  <c r="E920" i="31" s="1"/>
  <c r="D921" i="31"/>
  <c r="E921" i="31" s="1"/>
  <c r="D922" i="31"/>
  <c r="E922" i="31" s="1"/>
  <c r="D923" i="31"/>
  <c r="E923" i="31" s="1"/>
  <c r="D924" i="31"/>
  <c r="E924" i="31" s="1"/>
  <c r="D925" i="31"/>
  <c r="E925" i="31" s="1"/>
  <c r="D926" i="31"/>
  <c r="E926" i="31" s="1"/>
  <c r="D927" i="31"/>
  <c r="E927" i="31" s="1"/>
  <c r="D928" i="31"/>
  <c r="E928" i="31" s="1"/>
  <c r="D929" i="31"/>
  <c r="E929" i="31" s="1"/>
  <c r="D930" i="31"/>
  <c r="E930" i="31" s="1"/>
  <c r="D931" i="31"/>
  <c r="E931" i="31" s="1"/>
  <c r="D932" i="31"/>
  <c r="E932" i="31" s="1"/>
  <c r="D933" i="31"/>
  <c r="E933" i="31" s="1"/>
  <c r="D934" i="31"/>
  <c r="E934" i="31" s="1"/>
  <c r="D935" i="31"/>
  <c r="E935" i="31" s="1"/>
  <c r="D936" i="31"/>
  <c r="E936" i="31" s="1"/>
  <c r="D937" i="31"/>
  <c r="E937" i="31" s="1"/>
  <c r="D938" i="31"/>
  <c r="E938" i="31" s="1"/>
  <c r="D939" i="31"/>
  <c r="E939" i="31" s="1"/>
  <c r="D940" i="31"/>
  <c r="E940" i="31" s="1"/>
  <c r="D941" i="31"/>
  <c r="E941" i="31" s="1"/>
  <c r="D942" i="31"/>
  <c r="E942" i="31" s="1"/>
  <c r="D943" i="31"/>
  <c r="E943" i="31" s="1"/>
  <c r="D944" i="31"/>
  <c r="E944" i="31" s="1"/>
  <c r="D945" i="31"/>
  <c r="E945" i="31" s="1"/>
  <c r="D946" i="31"/>
  <c r="E946" i="31" s="1"/>
  <c r="D947" i="31"/>
  <c r="E947" i="31" s="1"/>
  <c r="D948" i="31"/>
  <c r="E948" i="31" s="1"/>
  <c r="D949" i="31"/>
  <c r="E949" i="31" s="1"/>
  <c r="D950" i="31"/>
  <c r="E950" i="31" s="1"/>
  <c r="D951" i="31"/>
  <c r="E951" i="31" s="1"/>
  <c r="D952" i="31"/>
  <c r="E952" i="31" s="1"/>
  <c r="D953" i="31"/>
  <c r="E953" i="31" s="1"/>
  <c r="D954" i="31"/>
  <c r="E954" i="31" s="1"/>
  <c r="D955" i="31"/>
  <c r="E955" i="31" s="1"/>
  <c r="D956" i="31"/>
  <c r="E956" i="31" s="1"/>
  <c r="D957" i="31"/>
  <c r="E957" i="31" s="1"/>
  <c r="D958" i="31"/>
  <c r="E958" i="31" s="1"/>
  <c r="D959" i="31"/>
  <c r="E959" i="31" s="1"/>
  <c r="D960" i="31"/>
  <c r="E960" i="31" s="1"/>
  <c r="D961" i="31"/>
  <c r="E961" i="31" s="1"/>
  <c r="D962" i="31"/>
  <c r="E962" i="31" s="1"/>
  <c r="D963" i="31"/>
  <c r="E963" i="31" s="1"/>
  <c r="D964" i="31"/>
  <c r="E964" i="31" s="1"/>
  <c r="D965" i="31"/>
  <c r="E965" i="31" s="1"/>
  <c r="D966" i="31"/>
  <c r="E966" i="31" s="1"/>
  <c r="D967" i="31"/>
  <c r="E967" i="31" s="1"/>
  <c r="D968" i="31"/>
  <c r="E968" i="31" s="1"/>
  <c r="D969" i="31"/>
  <c r="E969" i="31" s="1"/>
  <c r="D970" i="31"/>
  <c r="E970" i="31" s="1"/>
  <c r="D971" i="31"/>
  <c r="E971" i="31" s="1"/>
  <c r="D972" i="31"/>
  <c r="E972" i="31" s="1"/>
  <c r="D973" i="31"/>
  <c r="E973" i="31" s="1"/>
  <c r="D974" i="31"/>
  <c r="E974" i="31" s="1"/>
  <c r="D975" i="31"/>
  <c r="E975" i="31" s="1"/>
  <c r="D976" i="31"/>
  <c r="E976" i="31" s="1"/>
  <c r="D977" i="31"/>
  <c r="E977" i="31" s="1"/>
  <c r="D978" i="31"/>
  <c r="E978" i="31" s="1"/>
  <c r="D979" i="31"/>
  <c r="E979" i="31" s="1"/>
  <c r="D980" i="31"/>
  <c r="E980" i="31" s="1"/>
  <c r="D981" i="31"/>
  <c r="E981" i="31" s="1"/>
  <c r="D982" i="31"/>
  <c r="E982" i="31" s="1"/>
  <c r="D983" i="31"/>
  <c r="E983" i="31" s="1"/>
  <c r="D984" i="31"/>
  <c r="E984" i="31" s="1"/>
  <c r="D985" i="31"/>
  <c r="E985" i="31" s="1"/>
  <c r="D986" i="31"/>
  <c r="E986" i="31" s="1"/>
  <c r="D987" i="31"/>
  <c r="E987" i="31" s="1"/>
  <c r="D988" i="31"/>
  <c r="E988" i="31" s="1"/>
  <c r="D989" i="31"/>
  <c r="E989" i="31" s="1"/>
  <c r="D990" i="31"/>
  <c r="E990" i="31" s="1"/>
  <c r="D991" i="31"/>
  <c r="E991" i="31" s="1"/>
  <c r="D992" i="31"/>
  <c r="E992" i="31" s="1"/>
  <c r="D993" i="31"/>
  <c r="E993" i="31" s="1"/>
  <c r="D994" i="31"/>
  <c r="E994" i="31" s="1"/>
  <c r="D995" i="31"/>
  <c r="E995" i="31" s="1"/>
  <c r="D996" i="31"/>
  <c r="E996" i="31" s="1"/>
  <c r="D997" i="31"/>
  <c r="E997" i="31" s="1"/>
  <c r="D998" i="31"/>
  <c r="E998" i="31" s="1"/>
  <c r="D999" i="31"/>
  <c r="E999" i="31" s="1"/>
  <c r="D1000" i="31"/>
  <c r="E1000" i="31" s="1"/>
  <c r="D1001" i="31"/>
  <c r="E1001" i="31" s="1"/>
  <c r="D1002" i="31"/>
  <c r="E1002" i="31" s="1"/>
  <c r="D1003" i="31"/>
  <c r="E1003" i="31" s="1"/>
  <c r="D1004" i="31"/>
  <c r="E1004" i="31" s="1"/>
  <c r="D1005" i="31"/>
  <c r="E1005" i="31" s="1"/>
  <c r="D1006" i="31"/>
  <c r="E1006" i="31" s="1"/>
  <c r="D8" i="31"/>
  <c r="D7" i="31"/>
  <c r="B8" i="36"/>
  <c r="H2" i="36"/>
  <c r="C177" i="35"/>
  <c r="P177" i="35"/>
  <c r="J177" i="35"/>
  <c r="K177" i="35"/>
  <c r="L177" i="35"/>
  <c r="M177" i="35"/>
  <c r="N177" i="35"/>
  <c r="O177" i="35"/>
  <c r="I177" i="35"/>
  <c r="H152" i="35"/>
  <c r="H151" i="35"/>
  <c r="H131" i="35"/>
  <c r="H130" i="35"/>
  <c r="H48" i="35"/>
  <c r="H47" i="35"/>
  <c r="H46" i="35"/>
  <c r="H28" i="35"/>
  <c r="H27" i="35"/>
  <c r="H25" i="35"/>
  <c r="H4" i="35"/>
  <c r="Q4" i="35" s="1"/>
  <c r="F177" i="35"/>
  <c r="E177" i="35"/>
  <c r="D177" i="35"/>
  <c r="V8" i="40" l="1"/>
  <c r="V10" i="40" s="1"/>
  <c r="V6" i="40" s="1"/>
  <c r="U6" i="38"/>
  <c r="I2" i="38" s="1"/>
  <c r="U6" i="31"/>
  <c r="I2" i="31" s="1"/>
  <c r="V8" i="39"/>
  <c r="V10" i="39" s="1"/>
  <c r="V6" i="39" s="1"/>
  <c r="S6" i="38"/>
  <c r="E9" i="31"/>
  <c r="G9" i="31" s="1"/>
  <c r="T9" i="39"/>
  <c r="H2" i="40"/>
  <c r="H2" i="39"/>
  <c r="M13" i="36" s="1"/>
  <c r="T10" i="39"/>
  <c r="T9" i="40"/>
  <c r="T7" i="39"/>
  <c r="T8" i="39"/>
  <c r="T10" i="40"/>
  <c r="E12" i="31"/>
  <c r="G12" i="31" s="1"/>
  <c r="E11" i="31"/>
  <c r="G11" i="31" s="1"/>
  <c r="E8" i="31"/>
  <c r="G8" i="31" s="1"/>
  <c r="E10" i="31"/>
  <c r="G10" i="31" s="1"/>
  <c r="S6" i="31"/>
  <c r="E7" i="38"/>
  <c r="G7" i="38" s="1"/>
  <c r="E7" i="31"/>
  <c r="G7" i="31" s="1"/>
  <c r="T7" i="31" s="1"/>
  <c r="H150" i="35"/>
  <c r="H45" i="35"/>
  <c r="H66" i="35"/>
  <c r="S4" i="35"/>
  <c r="H129" i="35"/>
  <c r="T7" i="40"/>
  <c r="E10" i="38"/>
  <c r="G10" i="38" s="1"/>
  <c r="E9" i="38"/>
  <c r="G9" i="38" s="1"/>
  <c r="E11" i="38"/>
  <c r="G11" i="38" s="1"/>
  <c r="E12" i="38"/>
  <c r="G12" i="38" s="1"/>
  <c r="E8" i="38"/>
  <c r="G8" i="38" s="1"/>
  <c r="H177" i="35"/>
  <c r="H24" i="35"/>
  <c r="T6" i="40" l="1"/>
  <c r="R14" i="36" s="1"/>
  <c r="H2" i="38"/>
  <c r="H13" i="36" s="1"/>
  <c r="V8" i="38"/>
  <c r="V10" i="38" s="1"/>
  <c r="V6" i="38" s="1"/>
  <c r="H2" i="31"/>
  <c r="V8" i="31"/>
  <c r="T6" i="39"/>
  <c r="M14" i="36" s="1"/>
  <c r="R13" i="36"/>
  <c r="T8" i="38"/>
  <c r="T10" i="38"/>
  <c r="T12" i="38"/>
  <c r="T9" i="38"/>
  <c r="T11" i="38"/>
  <c r="T7" i="38"/>
  <c r="T8" i="31"/>
  <c r="T9" i="31"/>
  <c r="T10" i="31"/>
  <c r="T11" i="31"/>
  <c r="T12" i="31"/>
  <c r="T6" i="38" l="1"/>
  <c r="H14" i="36" s="1"/>
  <c r="M15" i="36"/>
  <c r="T6" i="31"/>
  <c r="C14" i="36" s="1"/>
  <c r="F1" i="40" l="1"/>
  <c r="F1" i="39"/>
  <c r="F1" i="31"/>
  <c r="Q25" i="35" l="1"/>
  <c r="R25" i="35"/>
  <c r="Q26" i="35"/>
  <c r="R26" i="35"/>
  <c r="R27" i="35"/>
  <c r="Q28" i="35"/>
  <c r="R28" i="35"/>
  <c r="Q46" i="35"/>
  <c r="R46" i="35"/>
  <c r="Q47" i="35"/>
  <c r="R47" i="35"/>
  <c r="Q48" i="35"/>
  <c r="R48" i="35"/>
  <c r="Q49" i="35"/>
  <c r="R49" i="35"/>
  <c r="Q67" i="35"/>
  <c r="R67" i="35"/>
  <c r="Q68" i="35"/>
  <c r="R68" i="35"/>
  <c r="Q69" i="35"/>
  <c r="R69" i="35"/>
  <c r="Q70" i="35"/>
  <c r="R70" i="35"/>
  <c r="Q88" i="35"/>
  <c r="R88" i="35"/>
  <c r="Q89" i="35"/>
  <c r="R89" i="35"/>
  <c r="Q90" i="35"/>
  <c r="R90" i="35"/>
  <c r="Q91" i="35"/>
  <c r="R91" i="35"/>
  <c r="Q109" i="35"/>
  <c r="R109" i="35"/>
  <c r="Q110" i="35"/>
  <c r="R110" i="35"/>
  <c r="Q111" i="35"/>
  <c r="R111" i="35"/>
  <c r="Q112" i="35"/>
  <c r="R112" i="35"/>
  <c r="Q130" i="35"/>
  <c r="R130" i="35"/>
  <c r="Q131" i="35"/>
  <c r="R131" i="35"/>
  <c r="Q132" i="35"/>
  <c r="R132" i="35"/>
  <c r="Q133" i="35"/>
  <c r="R133" i="35"/>
  <c r="Q151" i="35"/>
  <c r="R151" i="35"/>
  <c r="Q152" i="35"/>
  <c r="R152" i="35"/>
  <c r="Q153" i="35"/>
  <c r="R153" i="35"/>
  <c r="Q154" i="35"/>
  <c r="R154" i="35"/>
  <c r="S29" i="35" l="1"/>
  <c r="S131" i="35"/>
  <c r="S88" i="35"/>
  <c r="S133" i="35"/>
  <c r="S111" i="35"/>
  <c r="H172" i="35"/>
  <c r="S109" i="35"/>
  <c r="S90" i="35"/>
  <c r="S46" i="35"/>
  <c r="S48" i="35"/>
  <c r="S26" i="35"/>
  <c r="S89" i="35"/>
  <c r="S70" i="35"/>
  <c r="S25" i="35"/>
  <c r="S47" i="35"/>
  <c r="S130" i="35"/>
  <c r="S153" i="35"/>
  <c r="S91" i="35"/>
  <c r="S152" i="35"/>
  <c r="S112" i="35"/>
  <c r="S68" i="35"/>
  <c r="S151" i="35"/>
  <c r="S49" i="35"/>
  <c r="S132" i="35"/>
  <c r="S67" i="35"/>
  <c r="S154" i="35"/>
  <c r="S110" i="35"/>
  <c r="S69" i="35"/>
  <c r="Q27" i="35"/>
  <c r="H171" i="35"/>
  <c r="Z4" i="13"/>
  <c r="F6" i="31"/>
  <c r="C6" i="31"/>
  <c r="V10" i="31" l="1"/>
  <c r="V6" i="31" s="1"/>
  <c r="Y27" i="36" s="1"/>
  <c r="S28" i="35"/>
  <c r="S27" i="35"/>
  <c r="C13" i="36"/>
  <c r="H173" i="35"/>
  <c r="H174" i="35" s="1"/>
  <c r="H175" i="35" s="1"/>
  <c r="C15" i="36" l="1"/>
  <c r="BB4" i="13" l="1"/>
  <c r="BA4" i="13"/>
  <c r="AZ4" i="13"/>
  <c r="AY4" i="13"/>
  <c r="AX4" i="13"/>
  <c r="AW4" i="13"/>
  <c r="AV4" i="13"/>
  <c r="AU4" i="13"/>
  <c r="AQ4" i="13"/>
  <c r="AR4" i="13"/>
  <c r="AP4" i="13"/>
  <c r="AO4" i="13"/>
  <c r="AN4" i="13"/>
  <c r="AM4" i="13"/>
  <c r="AL4" i="13"/>
  <c r="R4" i="13"/>
  <c r="K6" i="36" l="1"/>
  <c r="D15" i="29"/>
  <c r="D14" i="29" l="1"/>
  <c r="K5" i="36"/>
  <c r="A11" i="28"/>
  <c r="A13" i="24"/>
  <c r="D16" i="29"/>
  <c r="AK4" i="13" l="1"/>
  <c r="AJ4" i="13"/>
  <c r="AI4" i="13"/>
  <c r="AH4" i="13"/>
  <c r="AG4" i="13"/>
  <c r="AF4" i="13"/>
  <c r="AE4" i="13"/>
  <c r="AB4" i="13"/>
  <c r="AA4" i="13"/>
  <c r="Y4" i="13"/>
  <c r="X4" i="13"/>
  <c r="V4" i="13"/>
  <c r="U4" i="13"/>
  <c r="T4" i="13"/>
  <c r="S4" i="13"/>
  <c r="Q4" i="13"/>
  <c r="P4" i="13"/>
  <c r="N4" i="13"/>
  <c r="M4" i="13"/>
  <c r="L4" i="13"/>
  <c r="K4" i="13"/>
  <c r="J4" i="13"/>
  <c r="I4" i="13"/>
  <c r="H4" i="13"/>
  <c r="G4" i="13"/>
  <c r="F4" i="13"/>
  <c r="E4" i="13"/>
  <c r="D4" i="13"/>
  <c r="W4" i="13"/>
  <c r="AC4" i="13" l="1"/>
  <c r="O4" i="13"/>
  <c r="AD4" i="13" l="1"/>
  <c r="BC4" i="13" l="1"/>
  <c r="H15" i="36" l="1"/>
  <c r="R15" i="36"/>
  <c r="M16" i="36" s="1"/>
  <c r="M17" i="36" l="1"/>
  <c r="C16" i="36"/>
  <c r="C17" i="36" s="1"/>
  <c r="B7" i="36" l="1"/>
  <c r="G177" i="35"/>
  <c r="C2" i="3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sone</author>
  </authors>
  <commentList>
    <comment ref="C3" authorId="0" shapeId="0" xr:uid="{190626A3-8E71-4626-8CC6-B4F46F9399A2}">
      <text>
        <r>
          <rPr>
            <b/>
            <sz val="12"/>
            <color indexed="81"/>
            <rFont val="MS P ゴシック"/>
            <family val="3"/>
            <charset val="128"/>
          </rPr>
          <t>全従業員を
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sone</author>
  </authors>
  <commentList>
    <comment ref="C3" authorId="0" shapeId="0" xr:uid="{58AE6E54-17BD-4B09-9EFB-7A03BDB4B4E9}">
      <text>
        <r>
          <rPr>
            <sz val="12"/>
            <color indexed="81"/>
            <rFont val="MS P ゴシック"/>
            <family val="3"/>
            <charset val="128"/>
          </rPr>
          <t>原則、全従業員を
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sone</author>
  </authors>
  <commentList>
    <comment ref="C3" authorId="0" shapeId="0" xr:uid="{FBA24095-47A4-429A-AA97-1470180B0B89}">
      <text>
        <r>
          <rPr>
            <sz val="12"/>
            <color indexed="81"/>
            <rFont val="MS P ゴシック"/>
            <family val="3"/>
            <charset val="128"/>
          </rPr>
          <t>原則、全従業員を
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sone</author>
  </authors>
  <commentList>
    <comment ref="C3" authorId="0" shapeId="0" xr:uid="{ECE38335-0503-4A19-95B1-D9E6C66B16C4}">
      <text>
        <r>
          <rPr>
            <sz val="12"/>
            <color indexed="81"/>
            <rFont val="MS P ゴシック"/>
            <family val="3"/>
            <charset val="128"/>
          </rPr>
          <t>原則、全従業員を
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taniuchi</author>
  </authors>
  <commentList>
    <comment ref="D7" authorId="0" shapeId="0" xr:uid="{0A61D33C-8213-4948-A136-9F60C0660C01}">
      <text>
        <r>
          <rPr>
            <sz val="9"/>
            <color indexed="81"/>
            <rFont val="MS P ゴシック"/>
            <family val="3"/>
            <charset val="128"/>
          </rPr>
          <t>２０２＃/＃＃/＃＃
と入力すると
令和＃＃年＃＃月＃＃日と変換されます</t>
        </r>
      </text>
    </comment>
    <comment ref="D13" authorId="0" shapeId="0" xr:uid="{CECF3F93-7FBC-4F6A-AF86-53AC0D26C3C1}">
      <text>
        <r>
          <rPr>
            <sz val="9"/>
            <color indexed="81"/>
            <rFont val="MS P ゴシック"/>
            <family val="3"/>
            <charset val="128"/>
          </rPr>
          <t>２０２＃/＃＃/＃＃
と入力すると
令和＃＃年＃＃月＃＃日と変換されます</t>
        </r>
      </text>
    </comment>
    <comment ref="G20" authorId="0" shapeId="0" xr:uid="{FECB3152-E63E-4E9A-A8EE-D39991D3D38E}">
      <text>
        <r>
          <rPr>
            <b/>
            <sz val="9"/>
            <color indexed="81"/>
            <rFont val="MS P ゴシック"/>
            <family val="3"/>
            <charset val="128"/>
          </rPr>
          <t>手書き可</t>
        </r>
      </text>
    </comment>
    <comment ref="A21" authorId="0" shapeId="0" xr:uid="{DDDF6B54-F438-434A-BE3C-DD478A092168}">
      <text>
        <r>
          <rPr>
            <b/>
            <sz val="9"/>
            <color indexed="81"/>
            <rFont val="MS P ゴシック"/>
            <family val="3"/>
            <charset val="128"/>
          </rPr>
          <t>手書き可</t>
        </r>
      </text>
    </comment>
  </commentList>
</comments>
</file>

<file path=xl/sharedStrings.xml><?xml version="1.0" encoding="utf-8"?>
<sst xmlns="http://schemas.openxmlformats.org/spreadsheetml/2006/main" count="572" uniqueCount="456">
  <si>
    <t>企業名</t>
    <rPh sb="0" eb="3">
      <t>キギョウメイ</t>
    </rPh>
    <phoneticPr fontId="1"/>
  </si>
  <si>
    <t>勤務先住所</t>
    <rPh sb="0" eb="3">
      <t>キンムサキ</t>
    </rPh>
    <rPh sb="3" eb="5">
      <t>ジュウショ</t>
    </rPh>
    <phoneticPr fontId="1"/>
  </si>
  <si>
    <t>TEL</t>
    <phoneticPr fontId="1"/>
  </si>
  <si>
    <t>E-mail</t>
    <phoneticPr fontId="1"/>
  </si>
  <si>
    <t>事業テーマ名</t>
    <rPh sb="0" eb="2">
      <t>ジギョウ</t>
    </rPh>
    <rPh sb="5" eb="6">
      <t>メイ</t>
    </rPh>
    <phoneticPr fontId="1"/>
  </si>
  <si>
    <t>事業課題</t>
    <rPh sb="0" eb="4">
      <t>ジギョウカダイ</t>
    </rPh>
    <phoneticPr fontId="1"/>
  </si>
  <si>
    <t>現状の問題点</t>
    <rPh sb="0" eb="2">
      <t>ゲンジョウ</t>
    </rPh>
    <rPh sb="3" eb="6">
      <t>モンダイテン</t>
    </rPh>
    <phoneticPr fontId="1"/>
  </si>
  <si>
    <t>事業目的</t>
    <rPh sb="0" eb="4">
      <t>ジギョウモクテキ</t>
    </rPh>
    <phoneticPr fontId="1"/>
  </si>
  <si>
    <t>月</t>
    <rPh sb="0" eb="1">
      <t>ツキ</t>
    </rPh>
    <phoneticPr fontId="1"/>
  </si>
  <si>
    <t>従業員数</t>
    <rPh sb="0" eb="4">
      <t>ジュウギョウインスウ</t>
    </rPh>
    <phoneticPr fontId="1"/>
  </si>
  <si>
    <t>備考</t>
    <rPh sb="0" eb="2">
      <t>ビコウ</t>
    </rPh>
    <phoneticPr fontId="1"/>
  </si>
  <si>
    <t>導入予定設備</t>
    <rPh sb="0" eb="2">
      <t>ドウニュウ</t>
    </rPh>
    <rPh sb="2" eb="4">
      <t>ヨテイ</t>
    </rPh>
    <rPh sb="4" eb="6">
      <t>セツビ</t>
    </rPh>
    <phoneticPr fontId="1"/>
  </si>
  <si>
    <t>提出書類</t>
    <rPh sb="0" eb="4">
      <t>テイシュツショルイ</t>
    </rPh>
    <phoneticPr fontId="1"/>
  </si>
  <si>
    <t>提出形式</t>
    <rPh sb="0" eb="4">
      <t>テイシュツケイシキ</t>
    </rPh>
    <phoneticPr fontId="1"/>
  </si>
  <si>
    <t>チェック欄</t>
    <rPh sb="4" eb="5">
      <t>ラン</t>
    </rPh>
    <phoneticPr fontId="1"/>
  </si>
  <si>
    <t>カナ（企業名）</t>
    <rPh sb="3" eb="6">
      <t>キギョウメイ</t>
    </rPh>
    <phoneticPr fontId="1"/>
  </si>
  <si>
    <t>種別</t>
    <rPh sb="0" eb="2">
      <t>シュベツ</t>
    </rPh>
    <phoneticPr fontId="1"/>
  </si>
  <si>
    <t>郵便番号</t>
    <phoneticPr fontId="1"/>
  </si>
  <si>
    <t>本社所在地</t>
    <rPh sb="0" eb="2">
      <t>ホンシャ</t>
    </rPh>
    <rPh sb="2" eb="5">
      <t>ショザイチ</t>
    </rPh>
    <phoneticPr fontId="1"/>
  </si>
  <si>
    <t>設立</t>
    <rPh sb="0" eb="2">
      <t>セツリツ</t>
    </rPh>
    <phoneticPr fontId="1"/>
  </si>
  <si>
    <t>区分</t>
    <rPh sb="0" eb="2">
      <t>クブン</t>
    </rPh>
    <phoneticPr fontId="1"/>
  </si>
  <si>
    <t>業種</t>
    <rPh sb="0" eb="2">
      <t>ギョウシュ</t>
    </rPh>
    <phoneticPr fontId="1"/>
  </si>
  <si>
    <t>決算年</t>
    <rPh sb="0" eb="2">
      <t>ケッサン</t>
    </rPh>
    <rPh sb="2" eb="3">
      <t>ネン</t>
    </rPh>
    <phoneticPr fontId="1"/>
  </si>
  <si>
    <t>決算月</t>
    <rPh sb="0" eb="3">
      <t>ケッサンツキ</t>
    </rPh>
    <phoneticPr fontId="1"/>
  </si>
  <si>
    <t>企業の特徴</t>
    <rPh sb="0" eb="2">
      <t>キギョウ</t>
    </rPh>
    <rPh sb="3" eb="5">
      <t>トクチョウ</t>
    </rPh>
    <phoneticPr fontId="1"/>
  </si>
  <si>
    <t>親会社</t>
    <rPh sb="0" eb="3">
      <t>オヤガイシャ</t>
    </rPh>
    <phoneticPr fontId="1"/>
  </si>
  <si>
    <t>親会社名</t>
    <rPh sb="0" eb="4">
      <t>オヤガイシャメイ</t>
    </rPh>
    <phoneticPr fontId="1"/>
  </si>
  <si>
    <t>その他の場合</t>
    <rPh sb="2" eb="3">
      <t>タ</t>
    </rPh>
    <rPh sb="4" eb="6">
      <t>バアイ</t>
    </rPh>
    <phoneticPr fontId="1"/>
  </si>
  <si>
    <t>事業終了時期</t>
    <rPh sb="0" eb="6">
      <t>ジギョウシュウリョウジキ</t>
    </rPh>
    <phoneticPr fontId="1"/>
  </si>
  <si>
    <t>郵便番号</t>
    <rPh sb="0" eb="4">
      <t>ユウビンバンゴウ</t>
    </rPh>
    <phoneticPr fontId="1"/>
  </si>
  <si>
    <t>（自署で記入）</t>
    <rPh sb="1" eb="3">
      <t>ジショ</t>
    </rPh>
    <rPh sb="4" eb="6">
      <t>キニュウ</t>
    </rPh>
    <phoneticPr fontId="20"/>
  </si>
  <si>
    <t>企業名又は屋号</t>
    <rPh sb="0" eb="2">
      <t>キギョウ</t>
    </rPh>
    <rPh sb="2" eb="3">
      <t>ナ</t>
    </rPh>
    <rPh sb="3" eb="4">
      <t>マタ</t>
    </rPh>
    <rPh sb="5" eb="7">
      <t>ヤゴウ</t>
    </rPh>
    <phoneticPr fontId="20"/>
  </si>
  <si>
    <t>・</t>
    <phoneticPr fontId="20"/>
  </si>
  <si>
    <t>役職</t>
    <rPh sb="0" eb="2">
      <t>ヤクショク</t>
    </rPh>
    <phoneticPr fontId="1"/>
  </si>
  <si>
    <t>年</t>
    <rPh sb="0" eb="1">
      <t>ネン</t>
    </rPh>
    <phoneticPr fontId="20"/>
  </si>
  <si>
    <t>月</t>
    <rPh sb="0" eb="1">
      <t>ツキ</t>
    </rPh>
    <phoneticPr fontId="20"/>
  </si>
  <si>
    <t>日</t>
    <rPh sb="0" eb="1">
      <t>ヒ</t>
    </rPh>
    <phoneticPr fontId="20"/>
  </si>
  <si>
    <t>公益財団法人石川県産業創出支援機構</t>
    <rPh sb="0" eb="6">
      <t>コウエキザイダンホウジン</t>
    </rPh>
    <rPh sb="6" eb="9">
      <t>イシカワケン</t>
    </rPh>
    <rPh sb="9" eb="11">
      <t>サンギョウ</t>
    </rPh>
    <rPh sb="11" eb="13">
      <t>ソウシュツ</t>
    </rPh>
    <rPh sb="13" eb="15">
      <t>シエン</t>
    </rPh>
    <rPh sb="15" eb="17">
      <t>キコウ</t>
    </rPh>
    <phoneticPr fontId="20"/>
  </si>
  <si>
    <t>＜申請者＞</t>
    <rPh sb="1" eb="4">
      <t>シンセイシャ</t>
    </rPh>
    <phoneticPr fontId="20"/>
  </si>
  <si>
    <t>（要ハイフン入力）</t>
    <rPh sb="1" eb="2">
      <t>ヨウ</t>
    </rPh>
    <rPh sb="6" eb="8">
      <t>ニュウリョク</t>
    </rPh>
    <phoneticPr fontId="20"/>
  </si>
  <si>
    <t>印</t>
    <rPh sb="0" eb="1">
      <t>イン</t>
    </rPh>
    <phoneticPr fontId="20"/>
  </si>
  <si>
    <t>小　　計</t>
    <rPh sb="0" eb="1">
      <t>ショウ</t>
    </rPh>
    <rPh sb="3" eb="4">
      <t>ケイ</t>
    </rPh>
    <phoneticPr fontId="1"/>
  </si>
  <si>
    <t>令和</t>
    <rPh sb="0" eb="2">
      <t>レイワ</t>
    </rPh>
    <phoneticPr fontId="20"/>
  </si>
  <si>
    <t>申請者番号</t>
    <rPh sb="0" eb="3">
      <t>シンセイシャ</t>
    </rPh>
    <rPh sb="3" eb="5">
      <t>バンゴウ</t>
    </rPh>
    <phoneticPr fontId="20"/>
  </si>
  <si>
    <t>　理事長　　田中　新太郎　　様</t>
    <rPh sb="1" eb="4">
      <t>リジチョウ</t>
    </rPh>
    <rPh sb="6" eb="8">
      <t>タナカ</t>
    </rPh>
    <rPh sb="9" eb="12">
      <t>シンタロウ</t>
    </rPh>
    <rPh sb="14" eb="15">
      <t>サマ</t>
    </rPh>
    <phoneticPr fontId="20"/>
  </si>
  <si>
    <t>郵便番号　〒</t>
    <rPh sb="0" eb="4">
      <t>ユウビンバンゴウ</t>
    </rPh>
    <phoneticPr fontId="20"/>
  </si>
  <si>
    <t>登記住所・所在地</t>
    <rPh sb="0" eb="2">
      <t>トウキ</t>
    </rPh>
    <rPh sb="2" eb="4">
      <t>ジュウショ</t>
    </rPh>
    <rPh sb="5" eb="8">
      <t>ショザイチ</t>
    </rPh>
    <phoneticPr fontId="20"/>
  </si>
  <si>
    <t>企業名又は屋号</t>
    <rPh sb="0" eb="2">
      <t>キギョウ</t>
    </rPh>
    <rPh sb="2" eb="3">
      <t>メイ</t>
    </rPh>
    <rPh sb="3" eb="4">
      <t>マタ</t>
    </rPh>
    <rPh sb="5" eb="7">
      <t>ヤゴウ</t>
    </rPh>
    <phoneticPr fontId="20"/>
  </si>
  <si>
    <t>代表者職・氏名</t>
    <rPh sb="0" eb="3">
      <t>ダイヒョウシャ</t>
    </rPh>
    <rPh sb="3" eb="4">
      <t>ショク</t>
    </rPh>
    <rPh sb="5" eb="7">
      <t>シメイ</t>
    </rPh>
    <phoneticPr fontId="20"/>
  </si>
  <si>
    <t>担当者</t>
    <rPh sb="0" eb="3">
      <t>タントウシャ</t>
    </rPh>
    <phoneticPr fontId="20"/>
  </si>
  <si>
    <t>役職・氏名</t>
    <rPh sb="0" eb="2">
      <t>ヤクショク</t>
    </rPh>
    <rPh sb="3" eb="5">
      <t>シメイ</t>
    </rPh>
    <phoneticPr fontId="20"/>
  </si>
  <si>
    <t>連絡先</t>
    <rPh sb="0" eb="3">
      <t>レンラクサキ</t>
    </rPh>
    <phoneticPr fontId="20"/>
  </si>
  <si>
    <t>　令和</t>
    <rPh sb="1" eb="3">
      <t>レイワ</t>
    </rPh>
    <phoneticPr fontId="20"/>
  </si>
  <si>
    <t>日付け石産第</t>
    <rPh sb="0" eb="1">
      <t>ヒ</t>
    </rPh>
    <rPh sb="1" eb="2">
      <t>ヅ</t>
    </rPh>
    <rPh sb="3" eb="4">
      <t>イシ</t>
    </rPh>
    <rPh sb="4" eb="5">
      <t>サン</t>
    </rPh>
    <rPh sb="5" eb="6">
      <t>ダイ</t>
    </rPh>
    <phoneticPr fontId="20"/>
  </si>
  <si>
    <t>号により補助金交付決定の</t>
    <rPh sb="9" eb="11">
      <t>ケッテイ</t>
    </rPh>
    <phoneticPr fontId="20"/>
  </si>
  <si>
    <t>←交付決定通知を確認し、入力</t>
    <rPh sb="1" eb="3">
      <t>コウフ</t>
    </rPh>
    <rPh sb="3" eb="5">
      <t>ケッテイ</t>
    </rPh>
    <rPh sb="5" eb="7">
      <t>ツウチ</t>
    </rPh>
    <rPh sb="8" eb="10">
      <t>カクニン</t>
    </rPh>
    <rPh sb="12" eb="14">
      <t>ニュウリョク</t>
    </rPh>
    <phoneticPr fontId="20"/>
  </si>
  <si>
    <t>添付書類</t>
    <rPh sb="0" eb="2">
      <t>テンプ</t>
    </rPh>
    <rPh sb="2" eb="4">
      <t>ショルイ</t>
    </rPh>
    <phoneticPr fontId="20"/>
  </si>
  <si>
    <t>Ⅰ</t>
    <phoneticPr fontId="20"/>
  </si>
  <si>
    <t>Ⅱ</t>
    <phoneticPr fontId="1"/>
  </si>
  <si>
    <t>Ⅲ</t>
    <phoneticPr fontId="1"/>
  </si>
  <si>
    <t>取組事業の成果物や写真等</t>
  </si>
  <si>
    <t>Ⅳ</t>
    <phoneticPr fontId="20"/>
  </si>
  <si>
    <t>Ⅴ</t>
    <phoneticPr fontId="20"/>
  </si>
  <si>
    <t>Ⅵ</t>
    <phoneticPr fontId="20"/>
  </si>
  <si>
    <t>記載事項チェックリスト</t>
  </si>
  <si>
    <t>①具体的な取組内容</t>
    <rPh sb="1" eb="4">
      <t>グタイテキ</t>
    </rPh>
    <rPh sb="5" eb="6">
      <t>ト</t>
    </rPh>
    <rPh sb="6" eb="7">
      <t>ク</t>
    </rPh>
    <rPh sb="7" eb="9">
      <t>ナイヨウ</t>
    </rPh>
    <phoneticPr fontId="20"/>
  </si>
  <si>
    <t>（写真や数字を使用する等詳細に記載して下さい。）</t>
    <rPh sb="1" eb="3">
      <t>シャシン</t>
    </rPh>
    <rPh sb="4" eb="6">
      <t>スウジ</t>
    </rPh>
    <rPh sb="7" eb="9">
      <t>シヨウ</t>
    </rPh>
    <rPh sb="11" eb="12">
      <t>ナド</t>
    </rPh>
    <rPh sb="12" eb="14">
      <t>ショウサイ</t>
    </rPh>
    <rPh sb="15" eb="17">
      <t>キサイ</t>
    </rPh>
    <rPh sb="19" eb="20">
      <t>クダ</t>
    </rPh>
    <phoneticPr fontId="20"/>
  </si>
  <si>
    <t>（まだ効果・成果が上がっていない場合は、今後３年間で予定している効果・成果を記載）</t>
    <rPh sb="3" eb="5">
      <t>コウカ</t>
    </rPh>
    <rPh sb="6" eb="8">
      <t>セイカ</t>
    </rPh>
    <rPh sb="9" eb="10">
      <t>ア</t>
    </rPh>
    <rPh sb="16" eb="18">
      <t>バアイ</t>
    </rPh>
    <phoneticPr fontId="20"/>
  </si>
  <si>
    <t>③今後の課題</t>
    <rPh sb="1" eb="3">
      <t>コンゴ</t>
    </rPh>
    <rPh sb="4" eb="6">
      <t>カダイ</t>
    </rPh>
    <phoneticPr fontId="20"/>
  </si>
  <si>
    <t>「実績報告経費一覧」</t>
    <rPh sb="1" eb="5">
      <t>ジッセキホウコク</t>
    </rPh>
    <phoneticPr fontId="1"/>
  </si>
  <si>
    <t>最長事業期間</t>
    <rPh sb="0" eb="2">
      <t>サイチョウ</t>
    </rPh>
    <rPh sb="2" eb="4">
      <t>ジギョウ</t>
    </rPh>
    <rPh sb="4" eb="6">
      <t>キカン</t>
    </rPh>
    <phoneticPr fontId="1"/>
  </si>
  <si>
    <t>まで</t>
    <phoneticPr fontId="1"/>
  </si>
  <si>
    <t>支出先</t>
    <phoneticPr fontId="1"/>
  </si>
  <si>
    <t>数量</t>
    <rPh sb="0" eb="2">
      <t>スウリョウ</t>
    </rPh>
    <phoneticPr fontId="1"/>
  </si>
  <si>
    <t>単位</t>
    <rPh sb="0" eb="2">
      <t>タンイ</t>
    </rPh>
    <phoneticPr fontId="1"/>
  </si>
  <si>
    <t>期間の
定め</t>
    <rPh sb="0" eb="2">
      <t>キカン</t>
    </rPh>
    <rPh sb="4" eb="5">
      <t>サダ</t>
    </rPh>
    <phoneticPr fontId="1"/>
  </si>
  <si>
    <t>支払方法</t>
    <rPh sb="0" eb="2">
      <t>シハライ</t>
    </rPh>
    <rPh sb="2" eb="4">
      <t>ホウホウ</t>
    </rPh>
    <phoneticPr fontId="1"/>
  </si>
  <si>
    <t>見積日</t>
    <rPh sb="0" eb="2">
      <t>ミツモリ</t>
    </rPh>
    <rPh sb="2" eb="3">
      <t>ヒ</t>
    </rPh>
    <phoneticPr fontId="1"/>
  </si>
  <si>
    <t>発注日</t>
    <rPh sb="0" eb="2">
      <t>ハッチュウ</t>
    </rPh>
    <rPh sb="2" eb="3">
      <t>ヒ</t>
    </rPh>
    <phoneticPr fontId="1"/>
  </si>
  <si>
    <t>納品日</t>
    <rPh sb="0" eb="3">
      <t>ノウヒンビ</t>
    </rPh>
    <phoneticPr fontId="1"/>
  </si>
  <si>
    <t>検収日</t>
    <rPh sb="0" eb="3">
      <t>ケンシュウビ</t>
    </rPh>
    <phoneticPr fontId="1"/>
  </si>
  <si>
    <t>請求日</t>
    <rPh sb="0" eb="3">
      <t>セイキュウビ</t>
    </rPh>
    <phoneticPr fontId="1"/>
  </si>
  <si>
    <t>支払日</t>
    <rPh sb="0" eb="3">
      <t>シハライビ</t>
    </rPh>
    <phoneticPr fontId="1"/>
  </si>
  <si>
    <t>エラー判定</t>
    <rPh sb="3" eb="5">
      <t>ハンテイ</t>
    </rPh>
    <phoneticPr fontId="1"/>
  </si>
  <si>
    <t>A-1</t>
    <phoneticPr fontId="1"/>
  </si>
  <si>
    <t>A-2</t>
    <phoneticPr fontId="1"/>
  </si>
  <si>
    <t>A-3</t>
    <phoneticPr fontId="1"/>
  </si>
  <si>
    <t>B-1</t>
    <phoneticPr fontId="1"/>
  </si>
  <si>
    <t>B-2</t>
    <phoneticPr fontId="1"/>
  </si>
  <si>
    <t>B-3</t>
  </si>
  <si>
    <t>B-4</t>
  </si>
  <si>
    <t>B-5</t>
  </si>
  <si>
    <t>C-1</t>
    <phoneticPr fontId="1"/>
  </si>
  <si>
    <t>C-2</t>
    <phoneticPr fontId="1"/>
  </si>
  <si>
    <t>C-3</t>
  </si>
  <si>
    <t>C-4</t>
  </si>
  <si>
    <t>C-5</t>
  </si>
  <si>
    <t>D-1</t>
    <phoneticPr fontId="1"/>
  </si>
  <si>
    <t>D-2</t>
    <phoneticPr fontId="1"/>
  </si>
  <si>
    <t>D-3</t>
  </si>
  <si>
    <t>D-4</t>
  </si>
  <si>
    <t>D-5</t>
  </si>
  <si>
    <t>←日付は空欄にしておくこと</t>
    <rPh sb="1" eb="3">
      <t>ヒヅケ</t>
    </rPh>
    <rPh sb="4" eb="6">
      <t>クウラン</t>
    </rPh>
    <phoneticPr fontId="20"/>
  </si>
  <si>
    <t>←交付決定通知に記載された番号</t>
    <rPh sb="1" eb="3">
      <t>コウフ</t>
    </rPh>
    <rPh sb="3" eb="5">
      <t>ケッテイ</t>
    </rPh>
    <rPh sb="5" eb="7">
      <t>ツウチ</t>
    </rPh>
    <rPh sb="8" eb="10">
      <t>キサイ</t>
    </rPh>
    <rPh sb="13" eb="15">
      <t>バンゴウ</t>
    </rPh>
    <phoneticPr fontId="20"/>
  </si>
  <si>
    <t>公益財団法人石川県産業創出支援機構</t>
    <rPh sb="0" eb="6">
      <t>コウエキザイダンホウジン</t>
    </rPh>
    <rPh sb="6" eb="9">
      <t>イシカワケン</t>
    </rPh>
    <rPh sb="9" eb="11">
      <t>サンギョウ</t>
    </rPh>
    <phoneticPr fontId="20"/>
  </si>
  <si>
    <t>　理事長　　田 中　新 太 郎 　様</t>
    <rPh sb="1" eb="4">
      <t>リジチョウ</t>
    </rPh>
    <phoneticPr fontId="20"/>
  </si>
  <si>
    <t>１　補助金請求額</t>
  </si>
  <si>
    <t>円</t>
    <rPh sb="0" eb="1">
      <t>エン</t>
    </rPh>
    <phoneticPr fontId="20"/>
  </si>
  <si>
    <t>２　振込先口座</t>
    <rPh sb="2" eb="4">
      <t>フリコミ</t>
    </rPh>
    <rPh sb="4" eb="5">
      <t>サキ</t>
    </rPh>
    <rPh sb="5" eb="7">
      <t>コウザ</t>
    </rPh>
    <phoneticPr fontId="20"/>
  </si>
  <si>
    <t>振込先（※1）</t>
    <rPh sb="0" eb="3">
      <t>フリコミサキ</t>
    </rPh>
    <phoneticPr fontId="20"/>
  </si>
  <si>
    <t>金融機関
コード</t>
    <phoneticPr fontId="20"/>
  </si>
  <si>
    <t>銀行
金庫･組合
農協･漁協</t>
    <phoneticPr fontId="20"/>
  </si>
  <si>
    <t>支店ｺｰﾄﾞ
／店番</t>
    <rPh sb="8" eb="10">
      <t>テンバン</t>
    </rPh>
    <phoneticPr fontId="20"/>
  </si>
  <si>
    <t>本店･支店
出張所
本所･支所</t>
    <phoneticPr fontId="20"/>
  </si>
  <si>
    <t>預金種類</t>
  </si>
  <si>
    <t>口座番号</t>
    <phoneticPr fontId="20"/>
  </si>
  <si>
    <t>（フリガナ）</t>
  </si>
  <si>
    <t>口座名義</t>
  </si>
  <si>
    <t>※1 振込先は、申請者名義（当該法人の口座、個人事業主は事業に使用
　している当該個人事業主の口座）に限る。
※2 記入いただいた情報は本補助金に関する業務にのみ使用します。</t>
    <phoneticPr fontId="20"/>
  </si>
  <si>
    <t>【 添付書類 】</t>
    <phoneticPr fontId="20"/>
  </si>
  <si>
    <t>振込先口座の通帳のコピー</t>
    <phoneticPr fontId="20"/>
  </si>
  <si>
    <t>（金融機関名、本・支店名、口座番号、口座名義人がわかるもの)</t>
    <phoneticPr fontId="20"/>
  </si>
  <si>
    <t>賃上げに向けた省力化投資支援事業補助金　実績報告書</t>
    <rPh sb="0" eb="2">
      <t>チンア</t>
    </rPh>
    <rPh sb="4" eb="5">
      <t>ム</t>
    </rPh>
    <rPh sb="7" eb="10">
      <t>ショウリョクカ</t>
    </rPh>
    <rPh sb="10" eb="12">
      <t>トウシ</t>
    </rPh>
    <rPh sb="12" eb="14">
      <t>シエン</t>
    </rPh>
    <rPh sb="14" eb="16">
      <t>ジギョウ</t>
    </rPh>
    <rPh sb="16" eb="19">
      <t>ホジョキン</t>
    </rPh>
    <phoneticPr fontId="20"/>
  </si>
  <si>
    <t>賃上げに向けた省力化投資支援事業補助金　精算払請求書</t>
  </si>
  <si>
    <t>　下記金額を交付されるよう賃上げに向けた省力化投資支援事業補助金交付要領の規定により請求いたします。</t>
    <rPh sb="1" eb="3">
      <t>カキ</t>
    </rPh>
    <rPh sb="3" eb="5">
      <t>キンガク</t>
    </rPh>
    <rPh sb="6" eb="8">
      <t>コウフ</t>
    </rPh>
    <rPh sb="13" eb="15">
      <t>チンア</t>
    </rPh>
    <rPh sb="17" eb="18">
      <t>ム</t>
    </rPh>
    <rPh sb="20" eb="23">
      <t>ショウリョクカ</t>
    </rPh>
    <rPh sb="23" eb="25">
      <t>トウシ</t>
    </rPh>
    <rPh sb="25" eb="27">
      <t>シエン</t>
    </rPh>
    <rPh sb="27" eb="29">
      <t>ジギョウ</t>
    </rPh>
    <rPh sb="29" eb="32">
      <t>ホジョキン</t>
    </rPh>
    <rPh sb="32" eb="34">
      <t>コウフ</t>
    </rPh>
    <rPh sb="34" eb="36">
      <t>ヨウリョウ</t>
    </rPh>
    <rPh sb="37" eb="39">
      <t>キテイ</t>
    </rPh>
    <rPh sb="42" eb="44">
      <t>セイキュウ</t>
    </rPh>
    <phoneticPr fontId="20"/>
  </si>
  <si>
    <t>通知があった賃上げに向けた省力化投資支援事業補助金を下記のとおり実施したので、賃上げに向けた省力化投資支援事業補助金公募要領の規定により関係書類を添えて別紙のとおり報告いたします。</t>
    <rPh sb="0" eb="2">
      <t>ツウチ</t>
    </rPh>
    <rPh sb="6" eb="8">
      <t>チンア</t>
    </rPh>
    <rPh sb="10" eb="11">
      <t>ム</t>
    </rPh>
    <rPh sb="13" eb="16">
      <t>ショウリョクカ</t>
    </rPh>
    <rPh sb="16" eb="18">
      <t>トウシ</t>
    </rPh>
    <rPh sb="18" eb="20">
      <t>シエン</t>
    </rPh>
    <rPh sb="20" eb="22">
      <t>ジギョウ</t>
    </rPh>
    <rPh sb="22" eb="25">
      <t>ホジョキン</t>
    </rPh>
    <phoneticPr fontId="20"/>
  </si>
  <si>
    <t>実績報告書（第３号様式）</t>
    <rPh sb="6" eb="7">
      <t>ダイ</t>
    </rPh>
    <rPh sb="8" eb="9">
      <t>ゴウ</t>
    </rPh>
    <rPh sb="9" eb="11">
      <t>ヨウシキ</t>
    </rPh>
    <phoneticPr fontId="20"/>
  </si>
  <si>
    <t>賃金引上げ後の任意の２か月間に含まれる日に出力した事業所別被保険者台帳の写し</t>
    <rPh sb="5" eb="6">
      <t>ゴ</t>
    </rPh>
    <rPh sb="7" eb="9">
      <t>ニンイ</t>
    </rPh>
    <rPh sb="12" eb="13">
      <t>ゲツ</t>
    </rPh>
    <rPh sb="13" eb="14">
      <t>マ</t>
    </rPh>
    <rPh sb="15" eb="16">
      <t>フク</t>
    </rPh>
    <rPh sb="19" eb="20">
      <t>ヒ</t>
    </rPh>
    <rPh sb="21" eb="23">
      <t>シュツリョク</t>
    </rPh>
    <rPh sb="25" eb="28">
      <t>ジギョウショ</t>
    </rPh>
    <rPh sb="28" eb="29">
      <t>ベツ</t>
    </rPh>
    <rPh sb="29" eb="33">
      <t>ヒホケンシャ</t>
    </rPh>
    <rPh sb="33" eb="35">
      <t>ダイチョウ</t>
    </rPh>
    <rPh sb="36" eb="37">
      <t>ウツ</t>
    </rPh>
    <phoneticPr fontId="1"/>
  </si>
  <si>
    <t>賃金引上げ対象となる全員分の賃金台帳の写し</t>
    <rPh sb="5" eb="7">
      <t>タイショウ</t>
    </rPh>
    <rPh sb="10" eb="12">
      <t>ゼンイン</t>
    </rPh>
    <rPh sb="12" eb="13">
      <t>ブン</t>
    </rPh>
    <rPh sb="14" eb="16">
      <t>チンギン</t>
    </rPh>
    <rPh sb="16" eb="18">
      <t>ダイチョウ</t>
    </rPh>
    <rPh sb="19" eb="20">
      <t>ウツ</t>
    </rPh>
    <phoneticPr fontId="1"/>
  </si>
  <si>
    <t>Ⅶ</t>
    <phoneticPr fontId="1"/>
  </si>
  <si>
    <t>Ⅷ</t>
    <phoneticPr fontId="1"/>
  </si>
  <si>
    <t>Ⅸ</t>
    <phoneticPr fontId="1"/>
  </si>
  <si>
    <t>（引上げ後の任意の２か月分及びその前年同期間の２か月分）</t>
    <rPh sb="12" eb="13">
      <t>ブン</t>
    </rPh>
    <rPh sb="13" eb="14">
      <t>オヨ</t>
    </rPh>
    <rPh sb="17" eb="19">
      <t>ゼンネン</t>
    </rPh>
    <rPh sb="19" eb="21">
      <t>ドウキ</t>
    </rPh>
    <rPh sb="21" eb="22">
      <t>カン</t>
    </rPh>
    <rPh sb="25" eb="27">
      <t>ゲツブン</t>
    </rPh>
    <phoneticPr fontId="1"/>
  </si>
  <si>
    <t>従業員への賃金引上げ計画の表明書</t>
    <rPh sb="0" eb="3">
      <t>ジュウギョウイン</t>
    </rPh>
    <rPh sb="5" eb="7">
      <t>チンギン</t>
    </rPh>
    <rPh sb="7" eb="9">
      <t>ヒキア</t>
    </rPh>
    <rPh sb="10" eb="12">
      <t>ケイカク</t>
    </rPh>
    <rPh sb="13" eb="15">
      <t>ヒョウメイ</t>
    </rPh>
    <rPh sb="15" eb="16">
      <t>ショ</t>
    </rPh>
    <phoneticPr fontId="20"/>
  </si>
  <si>
    <t>氏名</t>
    <rPh sb="0" eb="2">
      <t>シメイ</t>
    </rPh>
    <phoneticPr fontId="20"/>
  </si>
  <si>
    <t>代表者　役職</t>
    <rPh sb="0" eb="3">
      <t>ダイヒョウシャ</t>
    </rPh>
    <rPh sb="4" eb="5">
      <t>ヤク</t>
    </rPh>
    <rPh sb="5" eb="6">
      <t>ショク</t>
    </rPh>
    <phoneticPr fontId="20"/>
  </si>
  <si>
    <t>従業員代表又は給与、経理担当者役職</t>
    <rPh sb="0" eb="3">
      <t>ジュウギョウイン</t>
    </rPh>
    <rPh sb="3" eb="5">
      <t>ダイヒョウ</t>
    </rPh>
    <rPh sb="5" eb="6">
      <t>マタ</t>
    </rPh>
    <rPh sb="7" eb="9">
      <t>キュウヨ</t>
    </rPh>
    <rPh sb="10" eb="12">
      <t>ケイリ</t>
    </rPh>
    <rPh sb="12" eb="15">
      <t>タントウシャ</t>
    </rPh>
    <rPh sb="15" eb="17">
      <t>ヤクショク</t>
    </rPh>
    <phoneticPr fontId="20"/>
  </si>
  <si>
    <t>従業員代表又は給与、経理担当者氏名</t>
    <rPh sb="0" eb="3">
      <t>ジュウギョウイン</t>
    </rPh>
    <rPh sb="3" eb="5">
      <t>ダイヒョウ</t>
    </rPh>
    <rPh sb="5" eb="6">
      <t>マタ</t>
    </rPh>
    <rPh sb="7" eb="9">
      <t>キュウヨ</t>
    </rPh>
    <rPh sb="10" eb="12">
      <t>ケイリ</t>
    </rPh>
    <rPh sb="12" eb="15">
      <t>タントウシャ</t>
    </rPh>
    <rPh sb="15" eb="17">
      <t>シメイ</t>
    </rPh>
    <phoneticPr fontId="20"/>
  </si>
  <si>
    <t>PDFファイル</t>
    <phoneticPr fontId="1"/>
  </si>
  <si>
    <t>エクセルファイル 【必須】</t>
    <rPh sb="10" eb="12">
      <t>ヒッス</t>
    </rPh>
    <phoneticPr fontId="1"/>
  </si>
  <si>
    <t>エクセルファイル
並びに
押印版原本</t>
    <rPh sb="9" eb="10">
      <t>ナラ</t>
    </rPh>
    <rPh sb="13" eb="15">
      <t>オウイン</t>
    </rPh>
    <rPh sb="15" eb="16">
      <t>バン</t>
    </rPh>
    <rPh sb="16" eb="18">
      <t>ゲンポン</t>
    </rPh>
    <phoneticPr fontId="1"/>
  </si>
  <si>
    <t>当社は、</t>
    <phoneticPr fontId="1"/>
  </si>
  <si>
    <t>に、</t>
  </si>
  <si>
    <t>　上記の内容について、我々従業員は、</t>
    <rPh sb="1" eb="3">
      <t>ジョウキ</t>
    </rPh>
    <rPh sb="4" eb="6">
      <t>ナイヨウ</t>
    </rPh>
    <rPh sb="11" eb="13">
      <t>ワレワレ</t>
    </rPh>
    <rPh sb="13" eb="16">
      <t>ジュウギョウイン</t>
    </rPh>
    <phoneticPr fontId="1"/>
  </si>
  <si>
    <t>令和　　年　　月　　日</t>
    <phoneticPr fontId="1"/>
  </si>
  <si>
    <t>令和</t>
    <rPh sb="0" eb="2">
      <t>レイワ</t>
    </rPh>
    <phoneticPr fontId="1"/>
  </si>
  <si>
    <t>年</t>
    <rPh sb="0" eb="1">
      <t>ネン</t>
    </rPh>
    <phoneticPr fontId="1"/>
  </si>
  <si>
    <t>月</t>
    <rPh sb="0" eb="1">
      <t>ツキ</t>
    </rPh>
    <phoneticPr fontId="1"/>
  </si>
  <si>
    <t>日</t>
    <rPh sb="0" eb="1">
      <t>ヒ</t>
    </rPh>
    <phoneticPr fontId="1"/>
  </si>
  <si>
    <t>交付決定日</t>
    <rPh sb="0" eb="2">
      <t>コウフ</t>
    </rPh>
    <rPh sb="2" eb="4">
      <t>ケッテイ</t>
    </rPh>
    <rPh sb="4" eb="5">
      <t>ビ</t>
    </rPh>
    <phoneticPr fontId="1"/>
  </si>
  <si>
    <t>○○装置、石川１号、いしかわ商事、１機</t>
    <rPh sb="2" eb="4">
      <t>ソウチ</t>
    </rPh>
    <rPh sb="5" eb="7">
      <t>イシカワ</t>
    </rPh>
    <rPh sb="8" eb="9">
      <t>ゴウ</t>
    </rPh>
    <rPh sb="14" eb="16">
      <t>ショウジ</t>
    </rPh>
    <rPh sb="18" eb="19">
      <t>キ</t>
    </rPh>
    <phoneticPr fontId="1"/>
  </si>
  <si>
    <t>カナザワ商会(株)</t>
    <rPh sb="4" eb="6">
      <t>ショウカイ</t>
    </rPh>
    <rPh sb="6" eb="9">
      <t>カブ</t>
    </rPh>
    <phoneticPr fontId="1"/>
  </si>
  <si>
    <r>
      <t>１．事業の内容</t>
    </r>
    <r>
      <rPr>
        <sz val="10"/>
        <color theme="1"/>
        <rFont val="Meiryo UI"/>
        <family val="3"/>
        <charset val="128"/>
      </rPr>
      <t>（適宜、枠を広げて記載して下さい。）</t>
    </r>
    <rPh sb="2" eb="4">
      <t>ジギョウ</t>
    </rPh>
    <rPh sb="5" eb="7">
      <t>ナイヨウ</t>
    </rPh>
    <rPh sb="8" eb="10">
      <t>テキギ</t>
    </rPh>
    <rPh sb="11" eb="12">
      <t>ワク</t>
    </rPh>
    <rPh sb="13" eb="14">
      <t>ヒロ</t>
    </rPh>
    <rPh sb="16" eb="18">
      <t>キサイ</t>
    </rPh>
    <rPh sb="20" eb="21">
      <t>クダ</t>
    </rPh>
    <phoneticPr fontId="20"/>
  </si>
  <si>
    <r>
      <t>②効果・成果</t>
    </r>
    <r>
      <rPr>
        <sz val="10"/>
        <color theme="1"/>
        <rFont val="Meiryo UI"/>
        <family val="3"/>
        <charset val="128"/>
      </rPr>
      <t>（今後３年間で予定している効果・成果も記載して下さい。）</t>
    </r>
    <rPh sb="1" eb="3">
      <t>コウカ</t>
    </rPh>
    <rPh sb="4" eb="6">
      <t>セイカ</t>
    </rPh>
    <rPh sb="7" eb="9">
      <t>コンゴ</t>
    </rPh>
    <rPh sb="10" eb="12">
      <t>ネンカン</t>
    </rPh>
    <rPh sb="13" eb="15">
      <t>ヨテイ</t>
    </rPh>
    <rPh sb="19" eb="21">
      <t>コウカ</t>
    </rPh>
    <rPh sb="22" eb="24">
      <t>セイカ</t>
    </rPh>
    <rPh sb="25" eb="27">
      <t>キサイ</t>
    </rPh>
    <rPh sb="29" eb="30">
      <t>クダ</t>
    </rPh>
    <phoneticPr fontId="20"/>
  </si>
  <si>
    <r>
      <t>費目</t>
    </r>
    <r>
      <rPr>
        <b/>
        <sz val="10"/>
        <color theme="1"/>
        <rFont val="Meiryo UI"/>
        <family val="3"/>
        <charset val="128"/>
      </rPr>
      <t xml:space="preserve">
（経費の種類）</t>
    </r>
    <rPh sb="0" eb="2">
      <t>ヒモク</t>
    </rPh>
    <rPh sb="4" eb="6">
      <t>ケイヒ</t>
    </rPh>
    <rPh sb="7" eb="9">
      <t>シュルイ</t>
    </rPh>
    <phoneticPr fontId="1"/>
  </si>
  <si>
    <r>
      <t xml:space="preserve">品目（品名・規格・メーカー名・数量など）
</t>
    </r>
    <r>
      <rPr>
        <b/>
        <sz val="10"/>
        <color rgb="FFFF0000"/>
        <rFont val="Meiryo UI"/>
        <family val="3"/>
        <charset val="128"/>
      </rPr>
      <t>〔見積書の記載内訳をもとに、できるだけ分けたうえで、詳しく記載してください。〕</t>
    </r>
    <rPh sb="0" eb="2">
      <t>ヒンモク</t>
    </rPh>
    <rPh sb="3" eb="5">
      <t>ヒンメイ</t>
    </rPh>
    <rPh sb="6" eb="8">
      <t>キカク</t>
    </rPh>
    <rPh sb="13" eb="14">
      <t>メイ</t>
    </rPh>
    <rPh sb="15" eb="17">
      <t>スウリョウ</t>
    </rPh>
    <rPh sb="22" eb="25">
      <t>ミツモリショ</t>
    </rPh>
    <rPh sb="26" eb="30">
      <t>キサイウチワケ</t>
    </rPh>
    <rPh sb="40" eb="41">
      <t>ワ</t>
    </rPh>
    <rPh sb="47" eb="48">
      <t>クワ</t>
    </rPh>
    <phoneticPr fontId="1"/>
  </si>
  <si>
    <r>
      <rPr>
        <b/>
        <sz val="11"/>
        <color theme="1"/>
        <rFont val="Meiryo UI"/>
        <family val="3"/>
        <charset val="128"/>
      </rPr>
      <t>購入単価</t>
    </r>
    <r>
      <rPr>
        <b/>
        <sz val="10"/>
        <color theme="1"/>
        <rFont val="Meiryo UI"/>
        <family val="3"/>
        <charset val="128"/>
      </rPr>
      <t xml:space="preserve">
</t>
    </r>
    <r>
      <rPr>
        <b/>
        <sz val="14"/>
        <color rgb="FFFF0000"/>
        <rFont val="Meiryo UI"/>
        <family val="3"/>
        <charset val="128"/>
      </rPr>
      <t>（税抜）</t>
    </r>
    <rPh sb="0" eb="4">
      <t>コウニュウタンカ</t>
    </rPh>
    <rPh sb="6" eb="8">
      <t>ゼイヌ</t>
    </rPh>
    <phoneticPr fontId="1"/>
  </si>
  <si>
    <r>
      <t xml:space="preserve">購入金額
</t>
    </r>
    <r>
      <rPr>
        <b/>
        <sz val="14"/>
        <color rgb="FFFF0000"/>
        <rFont val="Meiryo UI"/>
        <family val="3"/>
        <charset val="128"/>
      </rPr>
      <t>（税抜）</t>
    </r>
    <phoneticPr fontId="1"/>
  </si>
  <si>
    <t>支出ごとの最終見積書、発注書又は契約書、納品書、請求書、振込受領書等</t>
    <rPh sb="11" eb="14">
      <t>ハッチュウショ</t>
    </rPh>
    <rPh sb="14" eb="15">
      <t>マタ</t>
    </rPh>
    <rPh sb="16" eb="19">
      <t>ケイヤクショ</t>
    </rPh>
    <phoneticPr fontId="20"/>
  </si>
  <si>
    <t>支援機関名</t>
    <rPh sb="0" eb="2">
      <t>シエン</t>
    </rPh>
    <rPh sb="2" eb="4">
      <t>キカン</t>
    </rPh>
    <rPh sb="4" eb="5">
      <t>メイ</t>
    </rPh>
    <phoneticPr fontId="1"/>
  </si>
  <si>
    <t>氏名</t>
    <rPh sb="0" eb="2">
      <t>シメイ</t>
    </rPh>
    <phoneticPr fontId="1"/>
  </si>
  <si>
    <t>事業概要</t>
    <rPh sb="0" eb="2">
      <t>ジギョウ</t>
    </rPh>
    <rPh sb="2" eb="4">
      <t>ガイヨウ</t>
    </rPh>
    <phoneticPr fontId="1"/>
  </si>
  <si>
    <t>期待される効果
（数値目標）</t>
    <rPh sb="0" eb="2">
      <t>キタイ</t>
    </rPh>
    <rPh sb="5" eb="7">
      <t>コウカ</t>
    </rPh>
    <rPh sb="9" eb="11">
      <t>スウチ</t>
    </rPh>
    <rPh sb="11" eb="13">
      <t>モクヒョウ</t>
    </rPh>
    <phoneticPr fontId="1"/>
  </si>
  <si>
    <t>持続的な賃上げに向けた
今後の取り組み</t>
    <rPh sb="0" eb="3">
      <t>ジゾクテキ</t>
    </rPh>
    <rPh sb="4" eb="6">
      <t>チンア</t>
    </rPh>
    <rPh sb="8" eb="9">
      <t>ム</t>
    </rPh>
    <rPh sb="12" eb="14">
      <t>コンゴ</t>
    </rPh>
    <rPh sb="15" eb="16">
      <t>ト</t>
    </rPh>
    <rPh sb="17" eb="18">
      <t>ク</t>
    </rPh>
    <phoneticPr fontId="1"/>
  </si>
  <si>
    <t>付加価値
伸び率（％）</t>
    <rPh sb="0" eb="2">
      <t>フカ</t>
    </rPh>
    <rPh sb="2" eb="4">
      <t>カチ</t>
    </rPh>
    <rPh sb="5" eb="6">
      <t>ノ</t>
    </rPh>
    <rPh sb="7" eb="8">
      <t>リツ</t>
    </rPh>
    <phoneticPr fontId="1"/>
  </si>
  <si>
    <t>役員名簿</t>
    <rPh sb="0" eb="4">
      <t>ヤクインメイボ</t>
    </rPh>
    <phoneticPr fontId="1"/>
  </si>
  <si>
    <t>申請者情報</t>
    <rPh sb="0" eb="3">
      <t>シンセイシャ</t>
    </rPh>
    <rPh sb="3" eb="5">
      <t>ジョウホウ</t>
    </rPh>
    <phoneticPr fontId="1"/>
  </si>
  <si>
    <t>連絡担当者情報</t>
    <rPh sb="0" eb="2">
      <t>レンラク</t>
    </rPh>
    <rPh sb="2" eb="5">
      <t>タントウシャ</t>
    </rPh>
    <rPh sb="5" eb="7">
      <t>ジョウホウ</t>
    </rPh>
    <phoneticPr fontId="1"/>
  </si>
  <si>
    <t>部署名</t>
    <rPh sb="0" eb="3">
      <t>ブショメイ</t>
    </rPh>
    <phoneticPr fontId="1"/>
  </si>
  <si>
    <t>伴奏支援機関情報</t>
    <rPh sb="0" eb="2">
      <t>バンソウ</t>
    </rPh>
    <rPh sb="2" eb="4">
      <t>シエン</t>
    </rPh>
    <rPh sb="4" eb="6">
      <t>キカン</t>
    </rPh>
    <rPh sb="6" eb="8">
      <t>ジョウホウ</t>
    </rPh>
    <phoneticPr fontId="1"/>
  </si>
  <si>
    <t>受付</t>
    <rPh sb="0" eb="2">
      <t>ウケツケ</t>
    </rPh>
    <phoneticPr fontId="1"/>
  </si>
  <si>
    <t>番号</t>
    <rPh sb="0" eb="2">
      <t>バンゴウ</t>
    </rPh>
    <phoneticPr fontId="1"/>
  </si>
  <si>
    <t>月日</t>
    <rPh sb="0" eb="2">
      <t>ツキヒ</t>
    </rPh>
    <phoneticPr fontId="1"/>
  </si>
  <si>
    <t>代表者
カナ</t>
    <phoneticPr fontId="1"/>
  </si>
  <si>
    <t>代表者
氏名</t>
    <rPh sb="4" eb="6">
      <t>シメイ</t>
    </rPh>
    <phoneticPr fontId="1"/>
  </si>
  <si>
    <t>代表者
役職</t>
    <rPh sb="4" eb="6">
      <t>ヤクショク</t>
    </rPh>
    <phoneticPr fontId="1"/>
  </si>
  <si>
    <t>取組内容
（解決策）</t>
    <rPh sb="0" eb="2">
      <t>トリクミ</t>
    </rPh>
    <rPh sb="2" eb="4">
      <t>ナイヨウ</t>
    </rPh>
    <rPh sb="6" eb="9">
      <t>カイケツサク</t>
    </rPh>
    <phoneticPr fontId="1"/>
  </si>
  <si>
    <t>取組背景
（検討経緯）</t>
    <rPh sb="0" eb="4">
      <t>トリクミハイケイ</t>
    </rPh>
    <rPh sb="6" eb="10">
      <t>ケントウケイイ</t>
    </rPh>
    <phoneticPr fontId="1"/>
  </si>
  <si>
    <t>数値目標の
算出根拠</t>
    <rPh sb="0" eb="2">
      <t>スウチ</t>
    </rPh>
    <rPh sb="2" eb="4">
      <t>モクヒョウ</t>
    </rPh>
    <rPh sb="6" eb="8">
      <t>サンシュツ</t>
    </rPh>
    <rPh sb="8" eb="10">
      <t>コンキョ</t>
    </rPh>
    <phoneticPr fontId="1"/>
  </si>
  <si>
    <t>宣誓・
同意書</t>
    <rPh sb="0" eb="2">
      <t>センセイ</t>
    </rPh>
    <rPh sb="4" eb="7">
      <t>ドウイショ</t>
    </rPh>
    <phoneticPr fontId="1"/>
  </si>
  <si>
    <t>補助金申請額（円）</t>
    <rPh sb="0" eb="6">
      <t>ホジョキンシンセイガク</t>
    </rPh>
    <rPh sb="7" eb="8">
      <t>エン</t>
    </rPh>
    <phoneticPr fontId="1"/>
  </si>
  <si>
    <t xml:space="preserve">資本金
</t>
    <rPh sb="0" eb="3">
      <t>シホンキン</t>
    </rPh>
    <phoneticPr fontId="1"/>
  </si>
  <si>
    <t>直近売上高（千円）</t>
    <rPh sb="0" eb="5">
      <t>チョッキンウリアゲダカ</t>
    </rPh>
    <phoneticPr fontId="1"/>
  </si>
  <si>
    <t>という方法により、代表者より表明を受けました。</t>
    <rPh sb="3" eb="5">
      <t>ホウホウ</t>
    </rPh>
    <rPh sb="9" eb="12">
      <t>ダイヒョウシャ</t>
    </rPh>
    <rPh sb="14" eb="16">
      <t>ヒョウメイ</t>
    </rPh>
    <rPh sb="17" eb="18">
      <t>ウ</t>
    </rPh>
    <phoneticPr fontId="1"/>
  </si>
  <si>
    <t>←郵便番号、住所、企業名等が正しく反映しているか確認</t>
    <rPh sb="1" eb="5">
      <t>ユウビンバンゴウ</t>
    </rPh>
    <rPh sb="6" eb="8">
      <t>ジュウショ</t>
    </rPh>
    <rPh sb="9" eb="11">
      <t>キギョウ</t>
    </rPh>
    <rPh sb="11" eb="12">
      <t>メイ</t>
    </rPh>
    <rPh sb="12" eb="13">
      <t>トウ</t>
    </rPh>
    <rPh sb="14" eb="15">
      <t>タダ</t>
    </rPh>
    <rPh sb="17" eb="19">
      <t>ハンエイ</t>
    </rPh>
    <phoneticPr fontId="20"/>
  </si>
  <si>
    <t>←事業で用いている印鑑を使用すること</t>
    <rPh sb="1" eb="3">
      <t>ジギョウ</t>
    </rPh>
    <rPh sb="4" eb="5">
      <t>モチ</t>
    </rPh>
    <rPh sb="9" eb="11">
      <t>インカン</t>
    </rPh>
    <rPh sb="12" eb="14">
      <t>シヨウ</t>
    </rPh>
    <phoneticPr fontId="20"/>
  </si>
  <si>
    <t>交付決定額</t>
    <rPh sb="0" eb="2">
      <t>コウフ</t>
    </rPh>
    <rPh sb="2" eb="4">
      <t>ケッテイ</t>
    </rPh>
    <rPh sb="4" eb="5">
      <t>ガク</t>
    </rPh>
    <phoneticPr fontId="1"/>
  </si>
  <si>
    <t>円</t>
    <rPh sb="0" eb="1">
      <t>エン</t>
    </rPh>
    <phoneticPr fontId="1"/>
  </si>
  <si>
    <t>B.
技術導入費</t>
    <rPh sb="3" eb="5">
      <t>ギジュツ</t>
    </rPh>
    <rPh sb="5" eb="7">
      <t>ドウニュウ</t>
    </rPh>
    <phoneticPr fontId="1"/>
  </si>
  <si>
    <t>C.
専門家経費</t>
    <rPh sb="3" eb="6">
      <t>センモンカ</t>
    </rPh>
    <rPh sb="6" eb="8">
      <t>ケイヒ</t>
    </rPh>
    <phoneticPr fontId="1"/>
  </si>
  <si>
    <t>D.
運搬費</t>
    <rPh sb="3" eb="5">
      <t>ウンパン</t>
    </rPh>
    <phoneticPr fontId="1"/>
  </si>
  <si>
    <t>E.
クラウドサービス利用費</t>
    <rPh sb="11" eb="13">
      <t>リヨウ</t>
    </rPh>
    <rPh sb="13" eb="14">
      <t>ヒ</t>
    </rPh>
    <phoneticPr fontId="1"/>
  </si>
  <si>
    <t>F
.原材料費</t>
    <rPh sb="3" eb="6">
      <t>ゲンザイリョウ</t>
    </rPh>
    <rPh sb="6" eb="7">
      <t>ヒ</t>
    </rPh>
    <phoneticPr fontId="1"/>
  </si>
  <si>
    <t>G.
外注費</t>
    <rPh sb="3" eb="6">
      <t>ガイチュウヒ</t>
    </rPh>
    <phoneticPr fontId="1"/>
  </si>
  <si>
    <t>E-1</t>
    <phoneticPr fontId="1"/>
  </si>
  <si>
    <t>E-2</t>
  </si>
  <si>
    <t>E-3</t>
  </si>
  <si>
    <t>E-4</t>
  </si>
  <si>
    <t>E-5</t>
  </si>
  <si>
    <t>F-1</t>
    <phoneticPr fontId="1"/>
  </si>
  <si>
    <t>F-2</t>
  </si>
  <si>
    <t>F-3</t>
  </si>
  <si>
    <t>F-4</t>
  </si>
  <si>
    <t>F-5</t>
  </si>
  <si>
    <t>G-1</t>
    <phoneticPr fontId="1"/>
  </si>
  <si>
    <t>G-2</t>
  </si>
  <si>
    <t>G-3</t>
  </si>
  <si>
    <t>G-4</t>
  </si>
  <si>
    <t>G-5</t>
  </si>
  <si>
    <t>H-1</t>
    <phoneticPr fontId="1"/>
  </si>
  <si>
    <t>H-2</t>
  </si>
  <si>
    <t>H-3</t>
  </si>
  <si>
    <t>H-4</t>
  </si>
  <si>
    <t>H-5</t>
  </si>
  <si>
    <t>６．賃金引上げ後の任意の２か月間に含まれる日に出力した事業所別被保険者台帳の写し</t>
    <rPh sb="2" eb="4">
      <t>チンギン</t>
    </rPh>
    <rPh sb="4" eb="6">
      <t>ヒキア</t>
    </rPh>
    <rPh sb="7" eb="8">
      <t>ゴ</t>
    </rPh>
    <rPh sb="9" eb="11">
      <t>ニンイ</t>
    </rPh>
    <rPh sb="14" eb="16">
      <t>ゲツカン</t>
    </rPh>
    <rPh sb="17" eb="18">
      <t>フク</t>
    </rPh>
    <rPh sb="21" eb="22">
      <t>ヒ</t>
    </rPh>
    <rPh sb="23" eb="25">
      <t>シュツリョク</t>
    </rPh>
    <rPh sb="27" eb="30">
      <t>ジギョウショ</t>
    </rPh>
    <rPh sb="30" eb="31">
      <t>ベツ</t>
    </rPh>
    <rPh sb="31" eb="35">
      <t>ヒホケンシャ</t>
    </rPh>
    <rPh sb="35" eb="37">
      <t>ダイチョウ</t>
    </rPh>
    <rPh sb="38" eb="39">
      <t>ウツ</t>
    </rPh>
    <phoneticPr fontId="1"/>
  </si>
  <si>
    <r>
      <t>７．賃金引上げ対象となる全員分の賃金台帳の写し
　　　　</t>
    </r>
    <r>
      <rPr>
        <sz val="12"/>
        <color rgb="FFFF0000"/>
        <rFont val="Meiryo UI"/>
        <family val="3"/>
        <charset val="128"/>
      </rPr>
      <t>※ 賃金引上げ後の任意の２か月分及びその前年同期間の２か月分</t>
    </r>
    <phoneticPr fontId="1"/>
  </si>
  <si>
    <r>
      <t>８．支出ごとの最終見積書、発注書又は契約書、納品書、請求書、振込受領書
　　　　</t>
    </r>
    <r>
      <rPr>
        <sz val="12"/>
        <color rgb="FFFF0000"/>
        <rFont val="Meiryo UI"/>
        <family val="3"/>
        <charset val="128"/>
      </rPr>
      <t>※ 経費一覧の通し番号と合致した番号を付けること。
　　　　※ 宛名（支払者）が申請者名と同一に限る</t>
    </r>
    <rPh sb="2" eb="4">
      <t>シシュツ</t>
    </rPh>
    <rPh sb="7" eb="9">
      <t>サイシュウ</t>
    </rPh>
    <rPh sb="9" eb="12">
      <t>ミツモリショ</t>
    </rPh>
    <rPh sb="13" eb="16">
      <t>ハッチュウショ</t>
    </rPh>
    <rPh sb="16" eb="17">
      <t>マタ</t>
    </rPh>
    <rPh sb="18" eb="21">
      <t>ケイヤクショ</t>
    </rPh>
    <rPh sb="22" eb="25">
      <t>ノウヒンショ</t>
    </rPh>
    <rPh sb="26" eb="29">
      <t>セイキュウショ</t>
    </rPh>
    <rPh sb="30" eb="32">
      <t>フリコミ</t>
    </rPh>
    <rPh sb="32" eb="35">
      <t>ジュリョウショ</t>
    </rPh>
    <rPh sb="42" eb="44">
      <t>ケイヒ</t>
    </rPh>
    <rPh sb="44" eb="46">
      <t>イチラン</t>
    </rPh>
    <rPh sb="47" eb="48">
      <t>トオ</t>
    </rPh>
    <rPh sb="49" eb="51">
      <t>バンゴウ</t>
    </rPh>
    <rPh sb="52" eb="54">
      <t>ガッチ</t>
    </rPh>
    <rPh sb="56" eb="58">
      <t>バンゴウ</t>
    </rPh>
    <rPh sb="59" eb="60">
      <t>ツ</t>
    </rPh>
    <rPh sb="72" eb="74">
      <t>アテナ</t>
    </rPh>
    <rPh sb="75" eb="77">
      <t>シハライ</t>
    </rPh>
    <rPh sb="77" eb="78">
      <t>シャ</t>
    </rPh>
    <rPh sb="80" eb="83">
      <t>シンセイシャ</t>
    </rPh>
    <rPh sb="83" eb="84">
      <t>メイ</t>
    </rPh>
    <rPh sb="85" eb="87">
      <t>ドウイツ</t>
    </rPh>
    <rPh sb="88" eb="89">
      <t>カギ</t>
    </rPh>
    <phoneticPr fontId="1"/>
  </si>
  <si>
    <r>
      <rPr>
        <b/>
        <sz val="12"/>
        <color theme="1"/>
        <rFont val="Meiryo UI"/>
        <family val="3"/>
        <charset val="128"/>
      </rPr>
      <t>９．取組事業の成果物の見本又は、導入設備の写真や外注等内容と成果が確認できる報告書</t>
    </r>
    <r>
      <rPr>
        <sz val="12"/>
        <color theme="1"/>
        <rFont val="Meiryo UI"/>
        <family val="3"/>
        <charset val="128"/>
      </rPr>
      <t xml:space="preserve">
　　　　</t>
    </r>
    <r>
      <rPr>
        <sz val="12"/>
        <color rgb="FFFF0000"/>
        <rFont val="Meiryo UI"/>
        <family val="3"/>
        <charset val="128"/>
      </rPr>
      <t>※ ７．の各振込受領書の後に添付</t>
    </r>
    <rPh sb="13" eb="14">
      <t>マタ</t>
    </rPh>
    <rPh sb="24" eb="26">
      <t>ガイチュウ</t>
    </rPh>
    <rPh sb="26" eb="27">
      <t>トウ</t>
    </rPh>
    <rPh sb="27" eb="29">
      <t>ナイヨウ</t>
    </rPh>
    <rPh sb="30" eb="32">
      <t>セイカ</t>
    </rPh>
    <rPh sb="33" eb="35">
      <t>カクニン</t>
    </rPh>
    <rPh sb="38" eb="41">
      <t>ホウコクショ</t>
    </rPh>
    <rPh sb="60" eb="62">
      <t>テンプ</t>
    </rPh>
    <phoneticPr fontId="1"/>
  </si>
  <si>
    <r>
      <t>10．精算払請求書（様式５）
　　　　</t>
    </r>
    <r>
      <rPr>
        <sz val="12"/>
        <color rgb="FFFF0000"/>
        <rFont val="Meiryo UI"/>
        <family val="3"/>
        <charset val="128"/>
      </rPr>
      <t>※ まずは、実績報告書に合わせてエクセルファイルで提出し、額の確定連絡を受けた後、
　　　　押印版原本を提出すること
　　　　※ 通帳の写し</t>
    </r>
    <rPh sb="25" eb="27">
      <t>ジッセキ</t>
    </rPh>
    <rPh sb="27" eb="30">
      <t>ホウコクショ</t>
    </rPh>
    <rPh sb="31" eb="32">
      <t>ア</t>
    </rPh>
    <rPh sb="44" eb="46">
      <t>テイシュツ</t>
    </rPh>
    <rPh sb="48" eb="49">
      <t>ガク</t>
    </rPh>
    <rPh sb="50" eb="52">
      <t>カクテイ</t>
    </rPh>
    <rPh sb="52" eb="54">
      <t>レンラク</t>
    </rPh>
    <rPh sb="55" eb="56">
      <t>ウ</t>
    </rPh>
    <rPh sb="58" eb="59">
      <t>ノチ</t>
    </rPh>
    <rPh sb="65" eb="67">
      <t>オウイン</t>
    </rPh>
    <rPh sb="67" eb="68">
      <t>バン</t>
    </rPh>
    <rPh sb="68" eb="70">
      <t>ゲンポン</t>
    </rPh>
    <rPh sb="71" eb="73">
      <t>テイシュツ</t>
    </rPh>
    <phoneticPr fontId="1"/>
  </si>
  <si>
    <t>精算払請求書（第５号様式）並びに振込先口座の通帳コピー</t>
    <rPh sb="13" eb="14">
      <t>ナラ</t>
    </rPh>
    <phoneticPr fontId="20"/>
  </si>
  <si>
    <t>賃金引上げに関する実績報告書（第３号様式-４）</t>
    <rPh sb="15" eb="16">
      <t>ダイ</t>
    </rPh>
    <rPh sb="17" eb="18">
      <t>ゴウ</t>
    </rPh>
    <rPh sb="18" eb="20">
      <t>ヨウシキ</t>
    </rPh>
    <phoneticPr fontId="1"/>
  </si>
  <si>
    <t>従業員への賃金引上げ計画の表明書（第３号様式　別紙）</t>
    <rPh sb="17" eb="18">
      <t>ダイ</t>
    </rPh>
    <rPh sb="19" eb="20">
      <t>ゴウ</t>
    </rPh>
    <rPh sb="20" eb="22">
      <t>ヨウシキ</t>
    </rPh>
    <phoneticPr fontId="1"/>
  </si>
  <si>
    <t>年</t>
    <rPh sb="0" eb="1">
      <t>ネン</t>
    </rPh>
    <phoneticPr fontId="38"/>
  </si>
  <si>
    <t>月</t>
    <rPh sb="0" eb="1">
      <t>ガツ</t>
    </rPh>
    <phoneticPr fontId="38"/>
  </si>
  <si>
    <t>日</t>
    <rPh sb="0" eb="1">
      <t>ニチ</t>
    </rPh>
    <phoneticPr fontId="38"/>
  </si>
  <si>
    <t>（公財）石川県産業創出支援機構　理事長　殿</t>
    <rPh sb="1" eb="2">
      <t>コウ</t>
    </rPh>
    <rPh sb="2" eb="3">
      <t>ザイ</t>
    </rPh>
    <rPh sb="4" eb="7">
      <t>イシカワケン</t>
    </rPh>
    <rPh sb="7" eb="11">
      <t>サンギョウソウシュツ</t>
    </rPh>
    <rPh sb="11" eb="15">
      <t>シエンキコウ</t>
    </rPh>
    <phoneticPr fontId="38"/>
  </si>
  <si>
    <t>所在地</t>
    <rPh sb="0" eb="3">
      <t>ショザイチ</t>
    </rPh>
    <phoneticPr fontId="38"/>
  </si>
  <si>
    <t>企業名</t>
    <rPh sb="0" eb="3">
      <t>キギョウメイ</t>
    </rPh>
    <phoneticPr fontId="38"/>
  </si>
  <si>
    <t>代表者氏名</t>
    <rPh sb="0" eb="5">
      <t>ダイヒョウシャシメイ</t>
    </rPh>
    <phoneticPr fontId="38"/>
  </si>
  <si>
    <t>担当者氏名</t>
    <rPh sb="0" eb="5">
      <t>タントウシャシメイ</t>
    </rPh>
    <phoneticPr fontId="38"/>
  </si>
  <si>
    <t>賃上げ実施報告書</t>
    <rPh sb="0" eb="2">
      <t>チンア</t>
    </rPh>
    <rPh sb="3" eb="8">
      <t>ジッシホウコクショ</t>
    </rPh>
    <phoneticPr fontId="38"/>
  </si>
  <si>
    <t>賃上げ前
（1か月目）</t>
    <rPh sb="0" eb="2">
      <t>チンア</t>
    </rPh>
    <rPh sb="3" eb="4">
      <t>マエ</t>
    </rPh>
    <rPh sb="8" eb="9">
      <t>ツキ</t>
    </rPh>
    <rPh sb="9" eb="10">
      <t>メ</t>
    </rPh>
    <phoneticPr fontId="38"/>
  </si>
  <si>
    <t>賃上げ後
（1か月目）</t>
    <rPh sb="0" eb="2">
      <t>チンア</t>
    </rPh>
    <rPh sb="3" eb="4">
      <t>ゴ</t>
    </rPh>
    <rPh sb="8" eb="9">
      <t>ツキ</t>
    </rPh>
    <rPh sb="9" eb="10">
      <t>メ</t>
    </rPh>
    <phoneticPr fontId="38"/>
  </si>
  <si>
    <t>賃上げ前
（2か月目）</t>
    <rPh sb="0" eb="2">
      <t>チンア</t>
    </rPh>
    <rPh sb="3" eb="4">
      <t>マエ</t>
    </rPh>
    <rPh sb="8" eb="9">
      <t>ツキ</t>
    </rPh>
    <rPh sb="9" eb="10">
      <t>メ</t>
    </rPh>
    <phoneticPr fontId="38"/>
  </si>
  <si>
    <t>賃上げ後
（2か月目）</t>
    <rPh sb="0" eb="2">
      <t>チンア</t>
    </rPh>
    <rPh sb="3" eb="4">
      <t>ゴ</t>
    </rPh>
    <rPh sb="8" eb="9">
      <t>ツキ</t>
    </rPh>
    <rPh sb="9" eb="10">
      <t>メ</t>
    </rPh>
    <phoneticPr fontId="38"/>
  </si>
  <si>
    <t>対　　象　　月</t>
    <rPh sb="0" eb="1">
      <t>タイ</t>
    </rPh>
    <rPh sb="3" eb="4">
      <t>ゾウ</t>
    </rPh>
    <rPh sb="6" eb="7">
      <t>ヅキ</t>
    </rPh>
    <phoneticPr fontId="38"/>
  </si>
  <si>
    <t>● 太枠内をプルダウンで選択してください。</t>
    <phoneticPr fontId="38"/>
  </si>
  <si>
    <t>支　給　期　間</t>
    <rPh sb="0" eb="1">
      <t>シ</t>
    </rPh>
    <rPh sb="2" eb="3">
      <t>キュウ</t>
    </rPh>
    <rPh sb="4" eb="5">
      <t>キ</t>
    </rPh>
    <rPh sb="6" eb="7">
      <t>アイダ</t>
    </rPh>
    <phoneticPr fontId="38"/>
  </si>
  <si>
    <t>～</t>
    <phoneticPr fontId="38"/>
  </si>
  <si>
    <t>● 支給期間は、上記対象月に対応する期間を記載してください。
　　ただし、202３年1月1日～202５年1月31日の期間内である必要があります。</t>
    <rPh sb="2" eb="6">
      <t>シキュウキカン</t>
    </rPh>
    <rPh sb="8" eb="10">
      <t>ジョウキ</t>
    </rPh>
    <rPh sb="10" eb="13">
      <t>タイショウツキ</t>
    </rPh>
    <rPh sb="14" eb="16">
      <t>タイオウ</t>
    </rPh>
    <rPh sb="18" eb="20">
      <t>キカン</t>
    </rPh>
    <rPh sb="21" eb="23">
      <t>キサイ</t>
    </rPh>
    <phoneticPr fontId="38"/>
  </si>
  <si>
    <t>対象従業員数</t>
    <rPh sb="0" eb="2">
      <t>タイショウ</t>
    </rPh>
    <rPh sb="2" eb="3">
      <t>ジュウ</t>
    </rPh>
    <rPh sb="3" eb="4">
      <t>ギョウ</t>
    </rPh>
    <rPh sb="4" eb="5">
      <t>イン</t>
    </rPh>
    <rPh sb="5" eb="6">
      <t>スウ</t>
    </rPh>
    <phoneticPr fontId="38"/>
  </si>
  <si>
    <t>　  （例）対象月：202４年4月　支給期間：4月1日 ～ 4月30日</t>
    <rPh sb="4" eb="5">
      <t>レイ</t>
    </rPh>
    <rPh sb="6" eb="9">
      <t>タイショウツキ</t>
    </rPh>
    <rPh sb="14" eb="15">
      <t>ネン</t>
    </rPh>
    <rPh sb="16" eb="17">
      <t>ガツ</t>
    </rPh>
    <rPh sb="18" eb="22">
      <t>シキュウキカン</t>
    </rPh>
    <rPh sb="24" eb="25">
      <t>ガツ</t>
    </rPh>
    <rPh sb="26" eb="27">
      <t>ヒ</t>
    </rPh>
    <rPh sb="31" eb="32">
      <t>ガツ</t>
    </rPh>
    <rPh sb="34" eb="35">
      <t>ニチ</t>
    </rPh>
    <phoneticPr fontId="38"/>
  </si>
  <si>
    <t>一人当たりの
平均給与支給額</t>
    <rPh sb="0" eb="3">
      <t>ヒトリア</t>
    </rPh>
    <rPh sb="7" eb="9">
      <t>ヘイキン</t>
    </rPh>
    <rPh sb="9" eb="11">
      <t>キュヨ</t>
    </rPh>
    <rPh sb="11" eb="14">
      <t>シキュウガク</t>
    </rPh>
    <phoneticPr fontId="38"/>
  </si>
  <si>
    <t>賃　上　げ　率</t>
    <rPh sb="0" eb="1">
      <t>チン</t>
    </rPh>
    <rPh sb="2" eb="3">
      <t>ジョウ</t>
    </rPh>
    <rPh sb="6" eb="7">
      <t>リツ</t>
    </rPh>
    <phoneticPr fontId="38"/>
  </si>
  <si>
    <t>一部除外率</t>
    <rPh sb="0" eb="5">
      <t>イチブジョガイリツ</t>
    </rPh>
    <phoneticPr fontId="38"/>
  </si>
  <si>
    <t>対象月</t>
    <rPh sb="0" eb="3">
      <t>タイショウツキ</t>
    </rPh>
    <phoneticPr fontId="38"/>
  </si>
  <si>
    <t>従業員名</t>
    <rPh sb="0" eb="3">
      <t>ジュウギョウイン</t>
    </rPh>
    <rPh sb="3" eb="4">
      <t>メイ</t>
    </rPh>
    <phoneticPr fontId="38"/>
  </si>
  <si>
    <t>基本給
（給料）</t>
    <rPh sb="5" eb="7">
      <t>キュウリョウ</t>
    </rPh>
    <phoneticPr fontId="38"/>
  </si>
  <si>
    <t>役職手当</t>
    <rPh sb="0" eb="2">
      <t>ヤクショク</t>
    </rPh>
    <phoneticPr fontId="38"/>
  </si>
  <si>
    <t>扶養手当</t>
    <rPh sb="0" eb="2">
      <t>フヨウ</t>
    </rPh>
    <rPh sb="2" eb="4">
      <t>テアテ</t>
    </rPh>
    <phoneticPr fontId="1"/>
  </si>
  <si>
    <t>住宅手当</t>
    <rPh sb="0" eb="2">
      <t>ジュウタク</t>
    </rPh>
    <rPh sb="2" eb="4">
      <t>テアテ</t>
    </rPh>
    <phoneticPr fontId="1"/>
  </si>
  <si>
    <t>通勤手当</t>
    <rPh sb="0" eb="2">
      <t>ツウキン</t>
    </rPh>
    <rPh sb="2" eb="4">
      <t>テアテ</t>
    </rPh>
    <phoneticPr fontId="38"/>
  </si>
  <si>
    <t>時間外手当</t>
    <rPh sb="0" eb="3">
      <t>ジカンガイ</t>
    </rPh>
    <rPh sb="3" eb="5">
      <t>テアテ</t>
    </rPh>
    <phoneticPr fontId="38"/>
  </si>
  <si>
    <t>固定</t>
    <rPh sb="0" eb="2">
      <t>コテイ</t>
    </rPh>
    <phoneticPr fontId="38"/>
  </si>
  <si>
    <t>固定</t>
  </si>
  <si>
    <t>一部除外率</t>
    <rPh sb="0" eb="2">
      <t>イチブ</t>
    </rPh>
    <rPh sb="2" eb="5">
      <t>ジョガイリツ</t>
    </rPh>
    <phoneticPr fontId="38"/>
  </si>
  <si>
    <t>合計</t>
    <rPh sb="0" eb="2">
      <t>ゴウケイ</t>
    </rPh>
    <phoneticPr fontId="38"/>
  </si>
  <si>
    <t>石川　一郎</t>
    <rPh sb="0" eb="2">
      <t>イシカワ</t>
    </rPh>
    <rPh sb="3" eb="5">
      <t>イチロウ</t>
    </rPh>
    <phoneticPr fontId="38"/>
  </si>
  <si>
    <t>1000-100000-1</t>
    <phoneticPr fontId="38"/>
  </si>
  <si>
    <t>● 本シートの内容と賃金台帳の内容を突合します
　　ので、賃金台帳に記載されている全従業員分
　　（対象外の方を含む）の全給与情報（対象外
　　の手当てを含む）を記載してください。
　　(賃金台帳の支給合計額と上記給与支給合計額
　　　を一致させてください。)</t>
    <rPh sb="2" eb="3">
      <t>ホン</t>
    </rPh>
    <rPh sb="7" eb="9">
      <t>ナイヨウ</t>
    </rPh>
    <rPh sb="10" eb="14">
      <t>チンギンダイチョウ</t>
    </rPh>
    <rPh sb="15" eb="17">
      <t>ナイヨウ</t>
    </rPh>
    <rPh sb="18" eb="20">
      <t>トツゴウ</t>
    </rPh>
    <rPh sb="29" eb="33">
      <t>チンギンダイチョウ</t>
    </rPh>
    <rPh sb="34" eb="36">
      <t>キサイ</t>
    </rPh>
    <rPh sb="41" eb="42">
      <t>ゼン</t>
    </rPh>
    <rPh sb="42" eb="45">
      <t>ジュウギョウイン</t>
    </rPh>
    <rPh sb="45" eb="46">
      <t>ブン</t>
    </rPh>
    <rPh sb="50" eb="53">
      <t>タイショウガイ</t>
    </rPh>
    <rPh sb="54" eb="55">
      <t>カタ</t>
    </rPh>
    <rPh sb="56" eb="57">
      <t>フク</t>
    </rPh>
    <rPh sb="60" eb="61">
      <t>ゼン</t>
    </rPh>
    <rPh sb="61" eb="65">
      <t>キュウヨジョウホウ</t>
    </rPh>
    <rPh sb="66" eb="69">
      <t>タイショウガイ</t>
    </rPh>
    <rPh sb="73" eb="75">
      <t>テア</t>
    </rPh>
    <rPh sb="77" eb="78">
      <t>フク</t>
    </rPh>
    <rPh sb="81" eb="83">
      <t>キサイ</t>
    </rPh>
    <rPh sb="94" eb="96">
      <t>チンギン</t>
    </rPh>
    <rPh sb="96" eb="98">
      <t>ダイチョウ</t>
    </rPh>
    <rPh sb="105" eb="107">
      <t>ジョウキ</t>
    </rPh>
    <rPh sb="113" eb="114">
      <t>ガク</t>
    </rPh>
    <rPh sb="119" eb="121">
      <t>イッチ</t>
    </rPh>
    <phoneticPr fontId="38"/>
  </si>
  <si>
    <t>登記住所
　・所在地</t>
    <rPh sb="0" eb="2">
      <t>トウキ</t>
    </rPh>
    <rPh sb="2" eb="4">
      <t>ジュウショ</t>
    </rPh>
    <rPh sb="7" eb="10">
      <t>ショザイチ</t>
    </rPh>
    <phoneticPr fontId="20"/>
  </si>
  <si>
    <t>企業名
　又は屋号</t>
    <rPh sb="0" eb="2">
      <t>キギョウ</t>
    </rPh>
    <rPh sb="2" eb="3">
      <t>メイ</t>
    </rPh>
    <rPh sb="5" eb="6">
      <t>マタ</t>
    </rPh>
    <rPh sb="7" eb="9">
      <t>ヤゴウ</t>
    </rPh>
    <phoneticPr fontId="20"/>
  </si>
  <si>
    <t>代表者役職
　・氏名</t>
    <rPh sb="0" eb="3">
      <t>ダイヒョウシャ</t>
    </rPh>
    <rPh sb="3" eb="4">
      <t>ヤク</t>
    </rPh>
    <rPh sb="4" eb="5">
      <t>ショク</t>
    </rPh>
    <rPh sb="8" eb="10">
      <t>シメイ</t>
    </rPh>
    <phoneticPr fontId="20"/>
  </si>
  <si>
    <r>
      <rPr>
        <b/>
        <sz val="12"/>
        <color theme="1"/>
        <rFont val="Meiryo UI"/>
        <family val="3"/>
        <charset val="128"/>
      </rPr>
      <t>１．実績報告書（様式３）</t>
    </r>
    <r>
      <rPr>
        <sz val="12"/>
        <color theme="1"/>
        <rFont val="Meiryo UI"/>
        <family val="3"/>
        <charset val="128"/>
      </rPr>
      <t xml:space="preserve">
　　  　</t>
    </r>
    <r>
      <rPr>
        <sz val="12"/>
        <color rgb="FFFF0000"/>
        <rFont val="Meiryo UI"/>
        <family val="3"/>
        <charset val="128"/>
      </rPr>
      <t>※ 赤字のエラー表示が全て消えた状態であること。</t>
    </r>
    <rPh sb="2" eb="4">
      <t>ジッセキ</t>
    </rPh>
    <rPh sb="4" eb="7">
      <t>ホウコクショ</t>
    </rPh>
    <rPh sb="8" eb="10">
      <t>ヨウシキ</t>
    </rPh>
    <rPh sb="20" eb="22">
      <t>アカジ</t>
    </rPh>
    <rPh sb="26" eb="28">
      <t>ヒョウジ</t>
    </rPh>
    <rPh sb="29" eb="30">
      <t>スベ</t>
    </rPh>
    <rPh sb="31" eb="32">
      <t>キ</t>
    </rPh>
    <rPh sb="34" eb="36">
      <t>ジョウタイ</t>
    </rPh>
    <phoneticPr fontId="1"/>
  </si>
  <si>
    <r>
      <rPr>
        <b/>
        <sz val="12"/>
        <color theme="1"/>
        <rFont val="Meiryo UI"/>
        <family val="3"/>
        <charset val="128"/>
      </rPr>
      <t>２．事業内容（様式３-２）</t>
    </r>
    <r>
      <rPr>
        <sz val="12"/>
        <color theme="1"/>
        <rFont val="Meiryo UI"/>
        <family val="3"/>
        <charset val="128"/>
      </rPr>
      <t xml:space="preserve">
　　  　</t>
    </r>
    <r>
      <rPr>
        <sz val="12"/>
        <color rgb="FFFF0000"/>
        <rFont val="Meiryo UI"/>
        <family val="3"/>
        <charset val="128"/>
      </rPr>
      <t>※ 赤字のエラー表示が全て消えた状態であること。</t>
    </r>
    <rPh sb="2" eb="4">
      <t>ジギョウ</t>
    </rPh>
    <rPh sb="4" eb="6">
      <t>ナイヨウ</t>
    </rPh>
    <rPh sb="7" eb="9">
      <t>ヨウシキ</t>
    </rPh>
    <rPh sb="21" eb="23">
      <t>アカジ</t>
    </rPh>
    <rPh sb="27" eb="29">
      <t>ヒョウジ</t>
    </rPh>
    <rPh sb="30" eb="31">
      <t>スベ</t>
    </rPh>
    <rPh sb="32" eb="33">
      <t>キ</t>
    </rPh>
    <rPh sb="35" eb="37">
      <t>ジョウタイ</t>
    </rPh>
    <phoneticPr fontId="1"/>
  </si>
  <si>
    <r>
      <rPr>
        <b/>
        <sz val="12"/>
        <color theme="1"/>
        <rFont val="Meiryo UI"/>
        <family val="3"/>
        <charset val="128"/>
      </rPr>
      <t>３．経費一覧（様式３-３）</t>
    </r>
    <r>
      <rPr>
        <sz val="12"/>
        <color theme="1"/>
        <rFont val="Meiryo UI"/>
        <family val="3"/>
        <charset val="128"/>
      </rPr>
      <t xml:space="preserve">
　　  　</t>
    </r>
    <r>
      <rPr>
        <sz val="12"/>
        <color rgb="FFFF0000"/>
        <rFont val="Meiryo UI"/>
        <family val="3"/>
        <charset val="128"/>
      </rPr>
      <t>※ 赤字のエラー表示が全て消えた状態であること。</t>
    </r>
    <rPh sb="2" eb="4">
      <t>ケイヒ</t>
    </rPh>
    <rPh sb="4" eb="6">
      <t>イチラン</t>
    </rPh>
    <rPh sb="7" eb="9">
      <t>ヨウシキ</t>
    </rPh>
    <rPh sb="21" eb="23">
      <t>アカジ</t>
    </rPh>
    <rPh sb="27" eb="29">
      <t>ヒョウジ</t>
    </rPh>
    <rPh sb="30" eb="31">
      <t>スベ</t>
    </rPh>
    <rPh sb="32" eb="33">
      <t>キ</t>
    </rPh>
    <rPh sb="35" eb="37">
      <t>ジョウタイ</t>
    </rPh>
    <phoneticPr fontId="1"/>
  </si>
  <si>
    <r>
      <rPr>
        <b/>
        <sz val="12"/>
        <color theme="1"/>
        <rFont val="Meiryo UI"/>
        <family val="3"/>
        <charset val="128"/>
      </rPr>
      <t>５．従業員への賃金引上げ計画の表明書（様式３　別紙）</t>
    </r>
    <r>
      <rPr>
        <sz val="12"/>
        <color theme="1"/>
        <rFont val="Meiryo UI"/>
        <family val="3"/>
        <charset val="128"/>
      </rPr>
      <t xml:space="preserve">
　　  　</t>
    </r>
    <r>
      <rPr>
        <sz val="12"/>
        <color rgb="FFFF0000"/>
        <rFont val="Meiryo UI"/>
        <family val="3"/>
        <charset val="128"/>
      </rPr>
      <t>※ 赤字のエラー表示が全て消えた状態であこと。</t>
    </r>
    <rPh sb="2" eb="5">
      <t>ジュウギョウイン</t>
    </rPh>
    <rPh sb="7" eb="9">
      <t>チンギン</t>
    </rPh>
    <rPh sb="9" eb="11">
      <t>ヒキア</t>
    </rPh>
    <rPh sb="12" eb="14">
      <t>ケイカク</t>
    </rPh>
    <rPh sb="15" eb="17">
      <t>ヒョウメイ</t>
    </rPh>
    <rPh sb="17" eb="18">
      <t>ショ</t>
    </rPh>
    <rPh sb="19" eb="21">
      <t>ヨウシキ</t>
    </rPh>
    <rPh sb="23" eb="25">
      <t>ベッシ</t>
    </rPh>
    <rPh sb="34" eb="36">
      <t>アカジ</t>
    </rPh>
    <rPh sb="40" eb="42">
      <t>ヒョウジ</t>
    </rPh>
    <rPh sb="43" eb="44">
      <t>スベ</t>
    </rPh>
    <rPh sb="45" eb="46">
      <t>キ</t>
    </rPh>
    <rPh sb="48" eb="50">
      <t>ジョウタイ</t>
    </rPh>
    <phoneticPr fontId="1"/>
  </si>
  <si>
    <r>
      <rPr>
        <b/>
        <sz val="12"/>
        <color theme="1"/>
        <rFont val="Meiryo UI"/>
        <family val="3"/>
        <charset val="128"/>
      </rPr>
      <t>４．賃上げに関する実績報告書（様式３-４～３-８）
　　  　</t>
    </r>
    <r>
      <rPr>
        <sz val="12"/>
        <color rgb="FFFF0000"/>
        <rFont val="Meiryo UI"/>
        <family val="3"/>
        <charset val="128"/>
      </rPr>
      <t>※ 赤字のエラー表示が全て消えた状態であること。</t>
    </r>
    <rPh sb="2" eb="4">
      <t>チンア</t>
    </rPh>
    <rPh sb="6" eb="7">
      <t>カン</t>
    </rPh>
    <rPh sb="9" eb="11">
      <t>ジッセキ</t>
    </rPh>
    <rPh sb="11" eb="14">
      <t>ホウコクショ</t>
    </rPh>
    <rPh sb="15" eb="17">
      <t>ヨウシキ</t>
    </rPh>
    <rPh sb="33" eb="35">
      <t>アカジ</t>
    </rPh>
    <rPh sb="39" eb="41">
      <t>ヒョウジ</t>
    </rPh>
    <rPh sb="42" eb="43">
      <t>スベ</t>
    </rPh>
    <rPh sb="44" eb="45">
      <t>キ</t>
    </rPh>
    <rPh sb="47" eb="49">
      <t>ジョウタイ</t>
    </rPh>
    <phoneticPr fontId="1"/>
  </si>
  <si>
    <t>事業実施場所</t>
    <rPh sb="0" eb="2">
      <t>ジギョウ</t>
    </rPh>
    <rPh sb="2" eb="4">
      <t>ジッシ</t>
    </rPh>
    <rPh sb="4" eb="6">
      <t>バショ</t>
    </rPh>
    <phoneticPr fontId="1"/>
  </si>
  <si>
    <t>帳票
番号</t>
    <rPh sb="0" eb="2">
      <t>チョウヒョウ</t>
    </rPh>
    <rPh sb="3" eb="5">
      <t>バンゴウ</t>
    </rPh>
    <phoneticPr fontId="1"/>
  </si>
  <si>
    <t>機械装置・システム構築費合計（A）</t>
    <phoneticPr fontId="1"/>
  </si>
  <si>
    <t>H.
知的財産等関連費</t>
    <rPh sb="3" eb="5">
      <t>チテキ</t>
    </rPh>
    <rPh sb="5" eb="7">
      <t>ザイサン</t>
    </rPh>
    <rPh sb="7" eb="8">
      <t>トウ</t>
    </rPh>
    <rPh sb="8" eb="10">
      <t>カンレン</t>
    </rPh>
    <rPh sb="10" eb="11">
      <t>ヒ</t>
    </rPh>
    <phoneticPr fontId="1"/>
  </si>
  <si>
    <t>A以外の経費の合計（①）</t>
    <phoneticPr fontId="1"/>
  </si>
  <si>
    <t>補助金要望額（千円未満の端数切捨て）</t>
    <rPh sb="3" eb="5">
      <t>ヨウボウ</t>
    </rPh>
    <phoneticPr fontId="1"/>
  </si>
  <si>
    <t>補助対象経費（A＋②）の合計</t>
    <phoneticPr fontId="1"/>
  </si>
  <si>
    <t>①＝A以内（②）</t>
    <phoneticPr fontId="1"/>
  </si>
  <si>
    <t>A.
機械装置・システム構築費</t>
    <rPh sb="12" eb="14">
      <t>コウチク</t>
    </rPh>
    <rPh sb="14" eb="15">
      <t>ヒ</t>
    </rPh>
    <phoneticPr fontId="1"/>
  </si>
  <si>
    <t>※下段にあります、交付決定日の日付を「2024/10/2」のように「西暦/月/日」で記入した後に作成してください</t>
    <rPh sb="1" eb="3">
      <t>ゲダン</t>
    </rPh>
    <rPh sb="9" eb="11">
      <t>コウフ</t>
    </rPh>
    <rPh sb="11" eb="13">
      <t>ケッテイ</t>
    </rPh>
    <rPh sb="13" eb="14">
      <t>ビ</t>
    </rPh>
    <rPh sb="15" eb="17">
      <t>ヒヅケ</t>
    </rPh>
    <rPh sb="34" eb="36">
      <t>セイレキ</t>
    </rPh>
    <rPh sb="37" eb="38">
      <t>ツキ</t>
    </rPh>
    <rPh sb="39" eb="40">
      <t>ヒ</t>
    </rPh>
    <rPh sb="46" eb="47">
      <t>ノチ</t>
    </rPh>
    <rPh sb="48" eb="50">
      <t>サクセイ</t>
    </rPh>
    <phoneticPr fontId="1"/>
  </si>
  <si>
    <t>経費数</t>
    <rPh sb="0" eb="2">
      <t>ケイヒ</t>
    </rPh>
    <rPh sb="2" eb="3">
      <t>スウ</t>
    </rPh>
    <phoneticPr fontId="1"/>
  </si>
  <si>
    <t>初めにセルK54、K55を埋めてください。</t>
    <rPh sb="0" eb="1">
      <t>ハジ</t>
    </rPh>
    <rPh sb="13" eb="14">
      <t>ウ</t>
    </rPh>
    <phoneticPr fontId="1"/>
  </si>
  <si>
    <t>●対象者は、雇用保険に加入しており、賃上げ前・賃上げ後に共通して在籍している従業員となります。</t>
    <rPh sb="1" eb="3">
      <t>タイショウ</t>
    </rPh>
    <rPh sb="3" eb="4">
      <t>シャ</t>
    </rPh>
    <rPh sb="6" eb="8">
      <t>コヨウ</t>
    </rPh>
    <rPh sb="8" eb="10">
      <t>ホケン</t>
    </rPh>
    <rPh sb="11" eb="13">
      <t>カニュウ</t>
    </rPh>
    <rPh sb="18" eb="20">
      <t>チンア</t>
    </rPh>
    <rPh sb="21" eb="22">
      <t>マエ</t>
    </rPh>
    <rPh sb="23" eb="25">
      <t>チンア</t>
    </rPh>
    <rPh sb="26" eb="27">
      <t>ゴ</t>
    </rPh>
    <rPh sb="28" eb="30">
      <t>キョウツウ</t>
    </rPh>
    <rPh sb="32" eb="34">
      <t>ザイセキ</t>
    </rPh>
    <rPh sb="38" eb="41">
      <t>ジュウギョウイン</t>
    </rPh>
    <phoneticPr fontId="1"/>
  </si>
  <si>
    <t>●その月の労働時間により毎月給与に変動が出る時給計算の社員についても、上の条件を満たしている場合には計算に含む必要があります。</t>
    <rPh sb="3" eb="4">
      <t>ツキ</t>
    </rPh>
    <rPh sb="5" eb="7">
      <t>ロウドウ</t>
    </rPh>
    <rPh sb="7" eb="9">
      <t>ジカン</t>
    </rPh>
    <rPh sb="12" eb="14">
      <t>マイツキ</t>
    </rPh>
    <rPh sb="14" eb="16">
      <t>キュウヨ</t>
    </rPh>
    <rPh sb="17" eb="19">
      <t>ヘンドウ</t>
    </rPh>
    <rPh sb="20" eb="21">
      <t>デ</t>
    </rPh>
    <rPh sb="22" eb="24">
      <t>ジキュウ</t>
    </rPh>
    <rPh sb="24" eb="26">
      <t>ケイサン</t>
    </rPh>
    <rPh sb="27" eb="29">
      <t>シャイン</t>
    </rPh>
    <rPh sb="35" eb="36">
      <t>ウエ</t>
    </rPh>
    <rPh sb="37" eb="39">
      <t>ジョウケン</t>
    </rPh>
    <rPh sb="40" eb="41">
      <t>ミ</t>
    </rPh>
    <rPh sb="46" eb="48">
      <t>バアイ</t>
    </rPh>
    <rPh sb="50" eb="52">
      <t>ケイサン</t>
    </rPh>
    <rPh sb="53" eb="54">
      <t>フク</t>
    </rPh>
    <rPh sb="55" eb="57">
      <t>ヒツヨウ</t>
    </rPh>
    <phoneticPr fontId="1"/>
  </si>
  <si>
    <t>石川 一郎</t>
    <rPh sb="0" eb="2">
      <t>イシカワ</t>
    </rPh>
    <rPh sb="3" eb="5">
      <t>イチロウ</t>
    </rPh>
    <phoneticPr fontId="38"/>
  </si>
  <si>
    <t>対象or除外
（自動判定）</t>
    <rPh sb="0" eb="2">
      <t>タイショウ</t>
    </rPh>
    <rPh sb="4" eb="6">
      <t>ジョガイ</t>
    </rPh>
    <rPh sb="8" eb="10">
      <t>ジドウ</t>
    </rPh>
    <rPh sb="10" eb="12">
      <t>ハンテイ</t>
    </rPh>
    <phoneticPr fontId="1"/>
  </si>
  <si>
    <t>賃上げ後(1年度)在籍？</t>
    <rPh sb="0" eb="2">
      <t>チンア</t>
    </rPh>
    <rPh sb="3" eb="4">
      <t>ゴ</t>
    </rPh>
    <rPh sb="6" eb="8">
      <t>ネンド</t>
    </rPh>
    <rPh sb="7" eb="8">
      <t>ド</t>
    </rPh>
    <rPh sb="9" eb="11">
      <t>ザイセキ</t>
    </rPh>
    <phoneticPr fontId="1"/>
  </si>
  <si>
    <r>
      <t xml:space="preserve">雇用保険
被保険者番号
</t>
    </r>
    <r>
      <rPr>
        <sz val="11"/>
        <color theme="1"/>
        <rFont val="Meiryo UI"/>
        <family val="3"/>
        <charset val="128"/>
      </rPr>
      <t>（非加入の場合は空欄）</t>
    </r>
    <rPh sb="0" eb="4">
      <t>コヨウホケン</t>
    </rPh>
    <rPh sb="5" eb="9">
      <t>ヒホケンシャ</t>
    </rPh>
    <rPh sb="9" eb="11">
      <t>バンゴウ</t>
    </rPh>
    <rPh sb="13" eb="14">
      <t>ヒ</t>
    </rPh>
    <rPh sb="14" eb="16">
      <t>カニュウ</t>
    </rPh>
    <rPh sb="17" eb="19">
      <t>バアイ</t>
    </rPh>
    <rPh sb="20" eb="22">
      <t>クウラン</t>
    </rPh>
    <phoneticPr fontId="38"/>
  </si>
  <si>
    <t>賃上げ後(1年前)在籍？</t>
    <rPh sb="0" eb="2">
      <t>チンア</t>
    </rPh>
    <rPh sb="3" eb="4">
      <t>ゴ</t>
    </rPh>
    <rPh sb="7" eb="8">
      <t>マエ</t>
    </rPh>
    <rPh sb="9" eb="11">
      <t>ザイセキ</t>
    </rPh>
    <phoneticPr fontId="1"/>
  </si>
  <si>
    <t>基本給のみ
（対象者）</t>
    <rPh sb="0" eb="3">
      <t>キホンキュウ</t>
    </rPh>
    <rPh sb="7" eb="10">
      <t>タイショウシャ</t>
    </rPh>
    <phoneticPr fontId="1"/>
  </si>
  <si>
    <t>対象従業員数</t>
    <rPh sb="0" eb="2">
      <t>タイショウ</t>
    </rPh>
    <rPh sb="2" eb="5">
      <t>ジュウギョウイン</t>
    </rPh>
    <rPh sb="5" eb="6">
      <t>スウ</t>
    </rPh>
    <phoneticPr fontId="1"/>
  </si>
  <si>
    <t>対象従業員数</t>
    <rPh sb="0" eb="5">
      <t>タイショウジュウギョウイン</t>
    </rPh>
    <rPh sb="5" eb="6">
      <t>スウ</t>
    </rPh>
    <phoneticPr fontId="1"/>
  </si>
  <si>
    <t>対象従業員数</t>
    <rPh sb="0" eb="6">
      <t>タイショウジュウギョウインスウ</t>
    </rPh>
    <phoneticPr fontId="1"/>
  </si>
  <si>
    <t>A-5</t>
  </si>
  <si>
    <t>A-6</t>
  </si>
  <si>
    <t>A-7</t>
  </si>
  <si>
    <t>A-8</t>
  </si>
  <si>
    <t>A-9</t>
  </si>
  <si>
    <t>A-10</t>
  </si>
  <si>
    <t>A-11</t>
  </si>
  <si>
    <t>A-12</t>
  </si>
  <si>
    <t>A-13</t>
  </si>
  <si>
    <t>A-14</t>
  </si>
  <si>
    <t>A-15</t>
  </si>
  <si>
    <t>A-16</t>
  </si>
  <si>
    <t>A-17</t>
  </si>
  <si>
    <t>A-18</t>
  </si>
  <si>
    <t>A-19</t>
  </si>
  <si>
    <t>A-20</t>
  </si>
  <si>
    <t>B-6</t>
  </si>
  <si>
    <t>B-7</t>
  </si>
  <si>
    <t>B-8</t>
  </si>
  <si>
    <t>B-9</t>
  </si>
  <si>
    <t>B-10</t>
  </si>
  <si>
    <t>B-11</t>
  </si>
  <si>
    <t>B-12</t>
  </si>
  <si>
    <t>B-13</t>
  </si>
  <si>
    <t>B-14</t>
  </si>
  <si>
    <t>B-15</t>
  </si>
  <si>
    <t>B-16</t>
  </si>
  <si>
    <t>B-17</t>
  </si>
  <si>
    <t>B-18</t>
  </si>
  <si>
    <t>B-19</t>
  </si>
  <si>
    <t>C-6</t>
  </si>
  <si>
    <t>C-7</t>
  </si>
  <si>
    <t>C-8</t>
  </si>
  <si>
    <t>C-9</t>
  </si>
  <si>
    <t>C-10</t>
  </si>
  <si>
    <t>C-11</t>
  </si>
  <si>
    <t>C-12</t>
  </si>
  <si>
    <t>C-13</t>
  </si>
  <si>
    <t>C-14</t>
  </si>
  <si>
    <t>C-15</t>
  </si>
  <si>
    <t>C-16</t>
  </si>
  <si>
    <t>C-17</t>
  </si>
  <si>
    <t>C-18</t>
  </si>
  <si>
    <t>C-19</t>
  </si>
  <si>
    <t>C-20</t>
  </si>
  <si>
    <t>D-6</t>
  </si>
  <si>
    <t>D-7</t>
  </si>
  <si>
    <t>D-8</t>
  </si>
  <si>
    <t>D-9</t>
  </si>
  <si>
    <t>D-10</t>
  </si>
  <si>
    <t>D-11</t>
  </si>
  <si>
    <t>D-12</t>
  </si>
  <si>
    <t>D-13</t>
  </si>
  <si>
    <t>D-14</t>
  </si>
  <si>
    <t>D-15</t>
  </si>
  <si>
    <t>D-16</t>
  </si>
  <si>
    <t>D-17</t>
  </si>
  <si>
    <t>D-18</t>
  </si>
  <si>
    <t>D-19</t>
  </si>
  <si>
    <t>D-20</t>
  </si>
  <si>
    <t>E-6</t>
  </si>
  <si>
    <t>E-7</t>
  </si>
  <si>
    <t>E-8</t>
  </si>
  <si>
    <t>E-9</t>
  </si>
  <si>
    <t>E-10</t>
  </si>
  <si>
    <t>E-11</t>
  </si>
  <si>
    <t>E-12</t>
  </si>
  <si>
    <t>E-13</t>
  </si>
  <si>
    <t>E-14</t>
  </si>
  <si>
    <t>E-15</t>
  </si>
  <si>
    <t>E-16</t>
  </si>
  <si>
    <t>E-17</t>
  </si>
  <si>
    <t>E-18</t>
  </si>
  <si>
    <t>E-19</t>
  </si>
  <si>
    <t>E-20</t>
  </si>
  <si>
    <t>F-6</t>
  </si>
  <si>
    <t>F-7</t>
  </si>
  <si>
    <t>F-8</t>
  </si>
  <si>
    <t>F-9</t>
  </si>
  <si>
    <t>F-10</t>
  </si>
  <si>
    <t>F-11</t>
  </si>
  <si>
    <t>F-12</t>
  </si>
  <si>
    <t>F-13</t>
  </si>
  <si>
    <t>F-14</t>
  </si>
  <si>
    <t>F-15</t>
  </si>
  <si>
    <t>F-16</t>
  </si>
  <si>
    <t>F-17</t>
  </si>
  <si>
    <t>F-18</t>
  </si>
  <si>
    <t>F-19</t>
  </si>
  <si>
    <t>F-20</t>
  </si>
  <si>
    <t>G-6</t>
  </si>
  <si>
    <t>G-7</t>
  </si>
  <si>
    <t>G-8</t>
  </si>
  <si>
    <t>G-9</t>
  </si>
  <si>
    <t>G-10</t>
  </si>
  <si>
    <t>G-11</t>
  </si>
  <si>
    <t>G-12</t>
  </si>
  <si>
    <t>G-13</t>
  </si>
  <si>
    <t>G-14</t>
  </si>
  <si>
    <t>G-15</t>
  </si>
  <si>
    <t>G-16</t>
  </si>
  <si>
    <t>G-17</t>
  </si>
  <si>
    <t>G-18</t>
  </si>
  <si>
    <t>G-19</t>
  </si>
  <si>
    <t>G-20</t>
  </si>
  <si>
    <t>H-6</t>
  </si>
  <si>
    <t>H-7</t>
  </si>
  <si>
    <t>H-8</t>
  </si>
  <si>
    <t>H-9</t>
  </si>
  <si>
    <t>H-10</t>
  </si>
  <si>
    <t>H-11</t>
  </si>
  <si>
    <t>H-12</t>
  </si>
  <si>
    <t>H-13</t>
  </si>
  <si>
    <t>H-14</t>
  </si>
  <si>
    <t>H-15</t>
  </si>
  <si>
    <t>H-16</t>
  </si>
  <si>
    <t>H-17</t>
  </si>
  <si>
    <t>H-18</t>
  </si>
  <si>
    <t>H-19</t>
  </si>
  <si>
    <t>H-20</t>
  </si>
  <si>
    <t>＜ 実績報告時　提出物チェックリスト ＞</t>
  </si>
  <si>
    <t>A-4</t>
  </si>
  <si>
    <t>B-20</t>
    <phoneticPr fontId="1"/>
  </si>
  <si>
    <t>非表示</t>
    <rPh sb="0" eb="3">
      <t>ヒヒョウジ</t>
    </rPh>
    <phoneticPr fontId="1"/>
  </si>
  <si>
    <t>非表示</t>
    <phoneticPr fontId="1"/>
  </si>
  <si>
    <t>固定</t>
    <phoneticPr fontId="1"/>
  </si>
  <si>
    <t>除外人数</t>
    <rPh sb="0" eb="2">
      <t>ジョガイ</t>
    </rPh>
    <rPh sb="2" eb="4">
      <t>ニンズウ</t>
    </rPh>
    <phoneticPr fontId="1"/>
  </si>
  <si>
    <t>うち雇用保険加入者</t>
    <rPh sb="2" eb="6">
      <t>コヨウホケン</t>
    </rPh>
    <rPh sb="6" eb="8">
      <t>カニュウ</t>
    </rPh>
    <rPh sb="8" eb="9">
      <t>シャ</t>
    </rPh>
    <phoneticPr fontId="1"/>
  </si>
  <si>
    <t>変動</t>
    <phoneticPr fontId="1"/>
  </si>
  <si>
    <t>固定</t>
    <phoneticPr fontId="1"/>
  </si>
  <si>
    <t>なし</t>
    <phoneticPr fontId="1"/>
  </si>
  <si>
    <t>銀行振込</t>
    <phoneticPr fontId="1"/>
  </si>
  <si>
    <t>給与支給総額
(固定給のみ）</t>
    <rPh sb="0" eb="4">
      <t>キュウヨシキュウ</t>
    </rPh>
    <rPh sb="4" eb="6">
      <t>ソウガク</t>
    </rPh>
    <rPh sb="8" eb="11">
      <t>コテイキュウ</t>
    </rPh>
    <phoneticPr fontId="38"/>
  </si>
  <si>
    <t>（単位：円）</t>
    <phoneticPr fontId="1"/>
  </si>
  <si>
    <t>総支給額
（全従業員）</t>
    <rPh sb="6" eb="7">
      <t>ゼン</t>
    </rPh>
    <rPh sb="7" eb="10">
      <t>ジュウギョウイン</t>
    </rPh>
    <phoneticPr fontId="1"/>
  </si>
  <si>
    <t>備考欄</t>
    <rPh sb="0" eb="2">
      <t>ビコウ</t>
    </rPh>
    <rPh sb="2" eb="3">
      <t>ラン</t>
    </rPh>
    <phoneticPr fontId="1"/>
  </si>
  <si>
    <t>報酬予定</t>
    <rPh sb="0" eb="2">
      <t>ホウシュウ</t>
    </rPh>
    <rPh sb="2" eb="4">
      <t>ヨテイ</t>
    </rPh>
    <phoneticPr fontId="1"/>
  </si>
  <si>
    <t>契約期間</t>
    <rPh sb="0" eb="2">
      <t>ケイヤク</t>
    </rPh>
    <rPh sb="2" eb="4">
      <t>キカン</t>
    </rPh>
    <phoneticPr fontId="1"/>
  </si>
  <si>
    <t>事業計画</t>
    <rPh sb="0" eb="2">
      <t>ジギョウ</t>
    </rPh>
    <rPh sb="2" eb="4">
      <t>ケイカク</t>
    </rPh>
    <phoneticPr fontId="1"/>
  </si>
  <si>
    <t>提出書類</t>
    <rPh sb="0" eb="2">
      <t>テイシュツ</t>
    </rPh>
    <rPh sb="2" eb="4">
      <t>ショルイ</t>
    </rPh>
    <phoneticPr fontId="1"/>
  </si>
  <si>
    <t>より、給与総額を対前年度</t>
    <phoneticPr fontId="1"/>
  </si>
  <si>
    <t>％以上とすることを表明いたします。</t>
    <phoneticPr fontId="1"/>
  </si>
  <si>
    <t>増加率</t>
    <phoneticPr fontId="1"/>
  </si>
  <si>
    <t>従業員と合意したことを表明いたします。</t>
    <phoneticPr fontId="1"/>
  </si>
  <si>
    <t>補助対象経費（円）</t>
    <rPh sb="0" eb="2">
      <t>ホジョ</t>
    </rPh>
    <rPh sb="2" eb="4">
      <t>タイショウ</t>
    </rPh>
    <rPh sb="4" eb="6">
      <t>ケイヒ</t>
    </rPh>
    <phoneticPr fontId="1"/>
  </si>
  <si>
    <r>
      <t xml:space="preserve">従業員名
</t>
    </r>
    <r>
      <rPr>
        <sz val="11"/>
        <color theme="1"/>
        <rFont val="Meiryo UI"/>
        <family val="3"/>
        <charset val="128"/>
      </rPr>
      <t>※賃上げ後に再雇用した場合には氏名の後ろに”（再雇用）”と追記してください。</t>
    </r>
    <rPh sb="0" eb="3">
      <t>ジュウギョウイン</t>
    </rPh>
    <rPh sb="3" eb="4">
      <t>メイ</t>
    </rPh>
    <phoneticPr fontId="38"/>
  </si>
  <si>
    <t>石川 郎</t>
    <rPh sb="0" eb="2">
      <t>イシカワ</t>
    </rPh>
    <rPh sb="3" eb="4">
      <t>ロウ</t>
    </rPh>
    <phoneticPr fontId="38"/>
  </si>
  <si>
    <t>1000-100000-2</t>
  </si>
  <si>
    <t>石川　郎</t>
    <rPh sb="0" eb="2">
      <t>イシカワ</t>
    </rPh>
    <rPh sb="3" eb="4">
      <t>ロウ</t>
    </rPh>
    <phoneticPr fontId="38"/>
  </si>
  <si>
    <t>取得財産管理台帳</t>
    <rPh sb="0" eb="4">
      <t>シュトクザイサン</t>
    </rPh>
    <rPh sb="4" eb="8">
      <t>カンリダイチョウ</t>
    </rPh>
    <phoneticPr fontId="1"/>
  </si>
  <si>
    <t>事 業 者 名</t>
    <rPh sb="0" eb="1">
      <t>コト</t>
    </rPh>
    <rPh sb="2" eb="3">
      <t>ゴウ</t>
    </rPh>
    <rPh sb="4" eb="5">
      <t>シャ</t>
    </rPh>
    <rPh sb="6" eb="7">
      <t>ナ</t>
    </rPh>
    <phoneticPr fontId="1"/>
  </si>
  <si>
    <t>）</t>
    <phoneticPr fontId="1"/>
  </si>
  <si>
    <t>（単位：円）</t>
    <rPh sb="1" eb="3">
      <t>タンイ</t>
    </rPh>
    <rPh sb="4" eb="5">
      <t>エン</t>
    </rPh>
    <phoneticPr fontId="1"/>
  </si>
  <si>
    <t>取得財産名称</t>
    <rPh sb="0" eb="2">
      <t>シュトク</t>
    </rPh>
    <rPh sb="2" eb="3">
      <t>ザイ</t>
    </rPh>
    <rPh sb="3" eb="4">
      <t>サン</t>
    </rPh>
    <rPh sb="4" eb="6">
      <t>メイショウ</t>
    </rPh>
    <phoneticPr fontId="1"/>
  </si>
  <si>
    <r>
      <t>規格</t>
    </r>
    <r>
      <rPr>
        <sz val="10"/>
        <color theme="1"/>
        <rFont val="游ゴシック"/>
        <family val="3"/>
        <charset val="128"/>
        <scheme val="minor"/>
      </rPr>
      <t>(型式･型番）</t>
    </r>
    <rPh sb="0" eb="1">
      <t>キ</t>
    </rPh>
    <rPh sb="1" eb="2">
      <t>カク</t>
    </rPh>
    <rPh sb="3" eb="5">
      <t>カタシキ</t>
    </rPh>
    <rPh sb="6" eb="8">
      <t>カタバン</t>
    </rPh>
    <phoneticPr fontId="1"/>
  </si>
  <si>
    <r>
      <t>単価</t>
    </r>
    <r>
      <rPr>
        <sz val="10"/>
        <color theme="1"/>
        <rFont val="游ゴシック"/>
        <family val="3"/>
        <charset val="128"/>
        <scheme val="minor"/>
      </rPr>
      <t>(税抜)</t>
    </r>
    <rPh sb="0" eb="2">
      <t>タンカ</t>
    </rPh>
    <rPh sb="3" eb="5">
      <t>ゼイヌ</t>
    </rPh>
    <phoneticPr fontId="1"/>
  </si>
  <si>
    <r>
      <t>金額</t>
    </r>
    <r>
      <rPr>
        <sz val="10"/>
        <color theme="1"/>
        <rFont val="游ゴシック"/>
        <family val="3"/>
        <charset val="128"/>
        <scheme val="minor"/>
      </rPr>
      <t>(税抜)</t>
    </r>
    <rPh sb="0" eb="2">
      <t>キンガク</t>
    </rPh>
    <rPh sb="3" eb="5">
      <t>ゼイヌ</t>
    </rPh>
    <phoneticPr fontId="1"/>
  </si>
  <si>
    <t>取得年月日</t>
    <rPh sb="0" eb="5">
      <t>シュトクネンガッピ</t>
    </rPh>
    <phoneticPr fontId="1"/>
  </si>
  <si>
    <r>
      <t xml:space="preserve">保管場所 </t>
    </r>
    <r>
      <rPr>
        <sz val="10"/>
        <color theme="1"/>
        <rFont val="游ゴシック"/>
        <family val="3"/>
        <charset val="128"/>
        <scheme val="minor"/>
      </rPr>
      <t>(住所)</t>
    </r>
    <rPh sb="0" eb="4">
      <t>ホカンバショ</t>
    </rPh>
    <rPh sb="6" eb="8">
      <t>ジュウショ</t>
    </rPh>
    <phoneticPr fontId="1"/>
  </si>
  <si>
    <t>注）</t>
    <rPh sb="0" eb="1">
      <t>チュウ</t>
    </rPh>
    <phoneticPr fontId="1"/>
  </si>
  <si>
    <t>１．対象となる取得財産等は、取得価格または効用の増加価格が賃上げに向けた省力化投資支援事業補助金交付要綱
　第２０条第１項に定める処分制限額（単価５０万円以上）の財産とする。</t>
    <phoneticPr fontId="1"/>
  </si>
  <si>
    <t>２．数量は、同一規格であれば一括して記載して差し支えない。ただし、単価が異なる場合には区分して記載のこと。
　また、付属品を伴った場合は、次の行以降に名称・規格を記載すること。</t>
    <rPh sb="58" eb="61">
      <t>フゾクヒン</t>
    </rPh>
    <rPh sb="62" eb="63">
      <t>トモナ</t>
    </rPh>
    <rPh sb="65" eb="67">
      <t>バアイ</t>
    </rPh>
    <rPh sb="69" eb="70">
      <t>ツギ</t>
    </rPh>
    <rPh sb="71" eb="72">
      <t>ギョウ</t>
    </rPh>
    <rPh sb="72" eb="74">
      <t>イコウ</t>
    </rPh>
    <rPh sb="75" eb="77">
      <t>メイショウ</t>
    </rPh>
    <rPh sb="78" eb="80">
      <t>キカク</t>
    </rPh>
    <rPh sb="81" eb="83">
      <t>キサイ</t>
    </rPh>
    <phoneticPr fontId="1"/>
  </si>
  <si>
    <t>３．取得年月日は、検査を行った検収年月日を記載のこと。</t>
    <phoneticPr fontId="1"/>
  </si>
  <si>
    <t>（</t>
    <phoneticPr fontId="1"/>
  </si>
  <si>
    <t>令和　　年　　月　　日</t>
    <rPh sb="0" eb="2">
      <t>レイワ</t>
    </rPh>
    <rPh sb="4" eb="5">
      <t>ネン</t>
    </rPh>
    <rPh sb="7" eb="8">
      <t>ツキ</t>
    </rPh>
    <rPh sb="10" eb="1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</si>
</sst>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41" formatCode="_ * #,##0_ ;_ * \-#,##0_ ;_ * &quot;-&quot;_ ;_ @_ "/>
    <numFmt numFmtId="176" formatCode="0.0%"/>
    <numFmt numFmtId="177" formatCode="[DBNum3][$-411]0"/>
    <numFmt numFmtId="178" formatCode="[&lt;=999]000;[&lt;=9999]000\-00;000\-0000"/>
    <numFmt numFmtId="179" formatCode="#,###&quot;円&quot;"/>
    <numFmt numFmtId="180" formatCode="[$]ggge&quot;年&quot;m&quot;月&quot;d&quot;日&quot;;@" x16r2:formatCode16="[$-ja-JP-x-gannen]ggge&quot;年&quot;m&quot;月&quot;d&quot;日&quot;;@"/>
    <numFmt numFmtId="181" formatCode="#,##0_);[Red]\(#,##0\)"/>
    <numFmt numFmtId="182" formatCode="m/d;@"/>
    <numFmt numFmtId="183" formatCode="#,##0_ "/>
    <numFmt numFmtId="184" formatCode="yyyy&quot;年&quot;m&quot;月&quot;;@"/>
    <numFmt numFmtId="185" formatCode="0&quot;人&quot;"/>
    <numFmt numFmtId="186" formatCode="#,##0&quot;円&quot;"/>
    <numFmt numFmtId="187" formatCode="#,##0\ &quot;人&quot;"/>
    <numFmt numFmtId="188" formatCode="[$-F800]dddd\,\ mmmm\ dd\,\ yyyy"/>
    <numFmt numFmtId="189" formatCode="ggge&quot;年&quot;"/>
    <numFmt numFmtId="190" formatCode="e"/>
    <numFmt numFmtId="191" formatCode="#,##0\ &quot;名&quot;"/>
    <numFmt numFmtId="193" formatCode="[$-411]ge\.m\.d;@"/>
  </numFmts>
  <fonts count="62">
    <font>
      <sz val="11"/>
      <color theme="1"/>
      <name val="游ゴシック"/>
      <family val="2"/>
      <charset val="128"/>
      <scheme val="minor"/>
    </font>
    <font>
      <sz val="6"/>
      <name val="游ゴシック"/>
      <family val="2"/>
      <charset val="128"/>
      <scheme val="minor"/>
    </font>
    <font>
      <sz val="11"/>
      <color theme="1"/>
      <name val="Meiryo UI"/>
      <family val="3"/>
      <charset val="128"/>
    </font>
    <font>
      <sz val="10"/>
      <color theme="1"/>
      <name val="Meiryo UI"/>
      <family val="3"/>
      <charset val="128"/>
    </font>
    <font>
      <sz val="12"/>
      <color theme="1"/>
      <name val="Meiryo UI"/>
      <family val="3"/>
      <charset val="128"/>
    </font>
    <font>
      <b/>
      <sz val="13"/>
      <color rgb="FF0070C0"/>
      <name val="Meiryo UI"/>
      <family val="3"/>
      <charset val="128"/>
    </font>
    <font>
      <sz val="14"/>
      <color theme="1"/>
      <name val="Meiryo UI"/>
      <family val="3"/>
      <charset val="128"/>
    </font>
    <font>
      <sz val="16"/>
      <color theme="1"/>
      <name val="Meiryo UI"/>
      <family val="3"/>
      <charset val="128"/>
    </font>
    <font>
      <sz val="9"/>
      <color theme="1"/>
      <name val="Meiryo UI"/>
      <family val="3"/>
      <charset val="128"/>
    </font>
    <font>
      <sz val="13"/>
      <color theme="1"/>
      <name val="Meiryo UI"/>
      <family val="3"/>
      <charset val="128"/>
    </font>
    <font>
      <sz val="8"/>
      <color theme="1"/>
      <name val="Meiryo UI"/>
      <family val="3"/>
      <charset val="128"/>
    </font>
    <font>
      <b/>
      <sz val="14"/>
      <color rgb="FF0070C0"/>
      <name val="Meiryo UI"/>
      <family val="3"/>
      <charset val="128"/>
    </font>
    <font>
      <b/>
      <sz val="13"/>
      <color rgb="FF002060"/>
      <name val="Meiryo UI"/>
      <family val="3"/>
      <charset val="128"/>
    </font>
    <font>
      <sz val="11"/>
      <color theme="1"/>
      <name val="游ゴシック"/>
      <family val="2"/>
      <charset val="128"/>
      <scheme val="minor"/>
    </font>
    <font>
      <b/>
      <sz val="18"/>
      <name val="Meiryo UI"/>
      <family val="3"/>
      <charset val="128"/>
    </font>
    <font>
      <sz val="12"/>
      <color rgb="FFFF0000"/>
      <name val="Meiryo UI"/>
      <family val="3"/>
      <charset val="128"/>
    </font>
    <font>
      <b/>
      <sz val="18"/>
      <color theme="1"/>
      <name val="Meiryo UI"/>
      <family val="3"/>
      <charset val="128"/>
    </font>
    <font>
      <b/>
      <sz val="12"/>
      <color theme="1"/>
      <name val="Meiryo UI"/>
      <family val="3"/>
      <charset val="128"/>
    </font>
    <font>
      <sz val="11"/>
      <color theme="1"/>
      <name val="ＭＳ Ｐ明朝"/>
      <family val="1"/>
      <charset val="128"/>
    </font>
    <font>
      <sz val="12"/>
      <color theme="1"/>
      <name val="BIZ UDPゴシック"/>
      <family val="2"/>
      <charset val="128"/>
    </font>
    <font>
      <sz val="6"/>
      <name val="BIZ UDPゴシック"/>
      <family val="2"/>
      <charset val="128"/>
    </font>
    <font>
      <sz val="12"/>
      <color rgb="FF0000FF"/>
      <name val="Meiryo UI"/>
      <family val="3"/>
      <charset val="128"/>
    </font>
    <font>
      <sz val="12"/>
      <color rgb="FF000000"/>
      <name val="Meiryo UI"/>
      <family val="3"/>
      <charset val="128"/>
    </font>
    <font>
      <sz val="10"/>
      <color rgb="FF000000"/>
      <name val="Meiryo UI"/>
      <family val="3"/>
      <charset val="128"/>
    </font>
    <font>
      <sz val="11"/>
      <color rgb="FF000000"/>
      <name val="Meiryo UI"/>
      <family val="3"/>
      <charset val="128"/>
    </font>
    <font>
      <sz val="8"/>
      <color rgb="FF000000"/>
      <name val="Meiryo UI"/>
      <family val="3"/>
      <charset val="128"/>
    </font>
    <font>
      <b/>
      <sz val="12"/>
      <color rgb="FF000000"/>
      <name val="Meiryo UI"/>
      <family val="3"/>
      <charset val="128"/>
    </font>
    <font>
      <sz val="6"/>
      <color theme="1"/>
      <name val="Meiryo UI"/>
      <family val="3"/>
      <charset val="128"/>
    </font>
    <font>
      <b/>
      <sz val="14"/>
      <color theme="1"/>
      <name val="Meiryo UI"/>
      <family val="3"/>
      <charset val="128"/>
    </font>
    <font>
      <b/>
      <sz val="16"/>
      <color rgb="FFFF0000"/>
      <name val="Meiryo UI"/>
      <family val="3"/>
      <charset val="128"/>
    </font>
    <font>
      <b/>
      <sz val="11"/>
      <color theme="1"/>
      <name val="Meiryo UI"/>
      <family val="3"/>
      <charset val="128"/>
    </font>
    <font>
      <b/>
      <sz val="14"/>
      <color rgb="FFFF0000"/>
      <name val="Meiryo UI"/>
      <family val="3"/>
      <charset val="128"/>
    </font>
    <font>
      <b/>
      <sz val="10"/>
      <color theme="1"/>
      <name val="Meiryo UI"/>
      <family val="3"/>
      <charset val="128"/>
    </font>
    <font>
      <b/>
      <sz val="10"/>
      <color rgb="FFFF0000"/>
      <name val="Meiryo UI"/>
      <family val="3"/>
      <charset val="128"/>
    </font>
    <font>
      <b/>
      <sz val="11"/>
      <color rgb="FFFF0000"/>
      <name val="Meiryo UI"/>
      <family val="3"/>
      <charset val="128"/>
    </font>
    <font>
      <sz val="9"/>
      <color indexed="81"/>
      <name val="MS P ゴシック"/>
      <family val="3"/>
      <charset val="128"/>
    </font>
    <font>
      <b/>
      <sz val="9"/>
      <color indexed="81"/>
      <name val="MS P ゴシック"/>
      <family val="3"/>
      <charset val="128"/>
    </font>
    <font>
      <sz val="11"/>
      <color theme="1"/>
      <name val="游ゴシック"/>
      <family val="2"/>
      <scheme val="minor"/>
    </font>
    <font>
      <sz val="6"/>
      <name val="游ゴシック"/>
      <family val="3"/>
      <charset val="128"/>
      <scheme val="minor"/>
    </font>
    <font>
      <b/>
      <sz val="12"/>
      <color rgb="FF003399"/>
      <name val="Meiryo UI"/>
      <family val="3"/>
      <charset val="128"/>
    </font>
    <font>
      <sz val="12"/>
      <color rgb="FF003399"/>
      <name val="Meiryo UI"/>
      <family val="3"/>
      <charset val="128"/>
    </font>
    <font>
      <b/>
      <i/>
      <sz val="12"/>
      <color rgb="FFFF0000"/>
      <name val="Meiryo UI"/>
      <family val="3"/>
      <charset val="128"/>
    </font>
    <font>
      <b/>
      <sz val="12"/>
      <name val="Meiryo UI"/>
      <family val="3"/>
      <charset val="128"/>
    </font>
    <font>
      <b/>
      <sz val="12"/>
      <color rgb="FF0070C0"/>
      <name val="Meiryo UI"/>
      <family val="3"/>
      <charset val="128"/>
    </font>
    <font>
      <b/>
      <sz val="20"/>
      <name val="Meiryo UI"/>
      <family val="3"/>
      <charset val="128"/>
    </font>
    <font>
      <b/>
      <sz val="20"/>
      <color rgb="FFC00000"/>
      <name val="Meiryo UI"/>
      <family val="3"/>
      <charset val="128"/>
    </font>
    <font>
      <sz val="18"/>
      <color rgb="FFFF0000"/>
      <name val="Meiryo UI"/>
      <family val="3"/>
      <charset val="128"/>
    </font>
    <font>
      <b/>
      <sz val="14"/>
      <name val="Meiryo UI"/>
      <family val="3"/>
      <charset val="128"/>
    </font>
    <font>
      <b/>
      <sz val="14"/>
      <color rgb="FF003399"/>
      <name val="Meiryo UI"/>
      <family val="3"/>
      <charset val="128"/>
    </font>
    <font>
      <b/>
      <sz val="12"/>
      <color indexed="81"/>
      <name val="MS P ゴシック"/>
      <family val="3"/>
      <charset val="128"/>
    </font>
    <font>
      <sz val="12"/>
      <color rgb="FF0070C0"/>
      <name val="Meiryo UI"/>
      <family val="3"/>
      <charset val="128"/>
    </font>
    <font>
      <b/>
      <sz val="12"/>
      <color rgb="FFFF0000"/>
      <name val="Meiryo UI"/>
      <family val="3"/>
      <charset val="128"/>
    </font>
    <font>
      <sz val="14"/>
      <name val="Meiryo UI"/>
      <family val="3"/>
      <charset val="128"/>
    </font>
    <font>
      <b/>
      <sz val="12"/>
      <color rgb="FFFFFF00"/>
      <name val="Meiryo UI"/>
      <family val="3"/>
      <charset val="128"/>
    </font>
    <font>
      <b/>
      <sz val="16"/>
      <color theme="1"/>
      <name val="Meiryo UI"/>
      <family val="3"/>
      <charset val="128"/>
    </font>
    <font>
      <sz val="12"/>
      <color indexed="81"/>
      <name val="MS P ゴシック"/>
      <family val="3"/>
      <charset val="128"/>
    </font>
    <font>
      <b/>
      <sz val="14"/>
      <color theme="1"/>
      <name val="游ゴシック"/>
      <family val="3"/>
      <charset val="128"/>
      <scheme val="minor"/>
    </font>
    <font>
      <sz val="12"/>
      <color theme="1"/>
      <name val="游ゴシック"/>
      <family val="2"/>
      <charset val="128"/>
      <scheme val="minor"/>
    </font>
    <font>
      <sz val="10"/>
      <color theme="1"/>
      <name val="游ゴシック"/>
      <family val="3"/>
      <charset val="128"/>
      <scheme val="minor"/>
    </font>
    <font>
      <sz val="10"/>
      <color theme="1"/>
      <name val="游ゴシック"/>
      <family val="2"/>
      <charset val="128"/>
      <scheme val="minor"/>
    </font>
    <font>
      <sz val="10"/>
      <color theme="1"/>
      <name val="ＭＳ Ｐゴシック"/>
      <family val="3"/>
      <charset val="128"/>
    </font>
    <font>
      <b/>
      <sz val="11"/>
      <color rgb="FFFF0000"/>
      <name val="游ゴシック"/>
      <family val="3"/>
      <charset val="128"/>
      <scheme val="minor"/>
    </font>
  </fonts>
  <fills count="1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0" tint="-4.9989318521683403E-2"/>
        <bgColor theme="2" tint="-9.9917600024414813E-2"/>
      </patternFill>
    </fill>
  </fills>
  <borders count="1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hair">
        <color indexed="64"/>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style="double">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auto="1"/>
      </top>
      <bottom style="double">
        <color indexed="64"/>
      </bottom>
      <diagonal/>
    </border>
    <border>
      <left/>
      <right/>
      <top style="thin">
        <color auto="1"/>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indexed="64"/>
      </left>
      <right style="thin">
        <color auto="1"/>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tted">
        <color auto="1"/>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theme="0" tint="-0.34998626667073579"/>
      </right>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indexed="64"/>
      </left>
      <right style="medium">
        <color indexed="64"/>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indexed="64"/>
      </bottom>
      <diagonal/>
    </border>
    <border>
      <left style="medium">
        <color indexed="64"/>
      </left>
      <right style="medium">
        <color indexed="64"/>
      </right>
      <top style="medium">
        <color indexed="64"/>
      </top>
      <bottom style="double">
        <color indexed="64"/>
      </bottom>
      <diagonal/>
    </border>
    <border>
      <left style="thin">
        <color theme="0" tint="-0.34998626667073579"/>
      </left>
      <right style="thin">
        <color theme="0" tint="-0.34998626667073579"/>
      </right>
      <top style="thin">
        <color indexed="64"/>
      </top>
      <bottom style="double">
        <color indexed="64"/>
      </bottom>
      <diagonal/>
    </border>
    <border>
      <left style="thin">
        <color theme="0" tint="-0.34998626667073579"/>
      </left>
      <right style="thin">
        <color indexed="64"/>
      </right>
      <top style="thin">
        <color indexed="64"/>
      </top>
      <bottom style="double">
        <color indexed="64"/>
      </bottom>
      <diagonal/>
    </border>
    <border>
      <left/>
      <right/>
      <top style="thin">
        <color theme="0" tint="-0.34998626667073579"/>
      </top>
      <bottom/>
      <diagonal/>
    </border>
    <border>
      <left style="thin">
        <color theme="0" tint="-0.34998626667073579"/>
      </left>
      <right/>
      <top/>
      <bottom/>
      <diagonal/>
    </border>
    <border>
      <left/>
      <right/>
      <top/>
      <bottom style="thin">
        <color theme="0" tint="-0.34998626667073579"/>
      </bottom>
      <diagonal/>
    </border>
    <border>
      <left style="thin">
        <color theme="0" tint="-0.34998626667073579"/>
      </left>
      <right/>
      <top style="double">
        <color indexed="64"/>
      </top>
      <bottom/>
      <diagonal/>
    </border>
    <border>
      <left/>
      <right/>
      <top style="double">
        <color indexed="64"/>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double">
        <color indexed="64"/>
      </top>
      <bottom style="thin">
        <color indexed="64"/>
      </bottom>
      <diagonal/>
    </border>
    <border>
      <left style="thin">
        <color indexed="64"/>
      </left>
      <right style="thin">
        <color indexed="64"/>
      </right>
      <top style="double">
        <color indexed="64"/>
      </top>
      <bottom/>
      <diagonal/>
    </border>
    <border>
      <left style="medium">
        <color indexed="64"/>
      </left>
      <right style="medium">
        <color indexed="64"/>
      </right>
      <top style="thin">
        <color theme="0" tint="-0.34998626667073579"/>
      </top>
      <bottom style="medium">
        <color indexed="64"/>
      </bottom>
      <diagonal/>
    </border>
    <border>
      <left/>
      <right style="thin">
        <color theme="0" tint="-0.34998626667073579"/>
      </right>
      <top style="thin">
        <color indexed="64"/>
      </top>
      <bottom style="double">
        <color indexed="64"/>
      </bottom>
      <diagonal/>
    </border>
    <border>
      <left/>
      <right style="thin">
        <color indexed="64"/>
      </right>
      <top style="double">
        <color indexed="64"/>
      </top>
      <bottom/>
      <diagonal/>
    </border>
    <border>
      <left/>
      <right style="thin">
        <color indexed="64"/>
      </right>
      <top/>
      <bottom style="thin">
        <color theme="0" tint="-0.34998626667073579"/>
      </bottom>
      <diagonal/>
    </border>
    <border>
      <left/>
      <right style="thin">
        <color indexed="64"/>
      </right>
      <top style="thin">
        <color theme="0" tint="-0.34998626667073579"/>
      </top>
      <bottom/>
      <diagonal/>
    </border>
    <border>
      <left style="thin">
        <color theme="0" tint="-0.34998626667073579"/>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bottom style="thin">
        <color indexed="64"/>
      </bottom>
      <diagonal/>
    </border>
    <border>
      <left style="thin">
        <color indexed="64"/>
      </left>
      <right/>
      <top style="thin">
        <color indexed="64"/>
      </top>
      <bottom style="thin">
        <color theme="0" tint="-0.14996795556505021"/>
      </bottom>
      <diagonal/>
    </border>
    <border>
      <left style="hair">
        <color indexed="64"/>
      </left>
      <right style="hair">
        <color indexed="64"/>
      </right>
      <top/>
      <bottom style="thin">
        <color theme="0" tint="-0.14996795556505021"/>
      </bottom>
      <diagonal/>
    </border>
    <border>
      <left/>
      <right style="thin">
        <color indexed="64"/>
      </right>
      <top/>
      <bottom style="thin">
        <color theme="0" tint="-0.14996795556505021"/>
      </bottom>
      <diagonal/>
    </border>
    <border>
      <left style="hair">
        <color indexed="64"/>
      </left>
      <right style="hair">
        <color indexed="64"/>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indexed="64"/>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hair">
        <color indexed="64"/>
      </left>
      <right style="hair">
        <color indexed="64"/>
      </right>
      <top style="thin">
        <color theme="0" tint="-0.14996795556505021"/>
      </top>
      <bottom style="thin">
        <color theme="0" tint="-0.14996795556505021"/>
      </bottom>
      <diagonal/>
    </border>
    <border>
      <left style="thin">
        <color indexed="64"/>
      </left>
      <right/>
      <top style="thin">
        <color theme="0" tint="-0.14996795556505021"/>
      </top>
      <bottom style="thin">
        <color indexed="64"/>
      </bottom>
      <diagonal/>
    </border>
    <border>
      <left style="hair">
        <color indexed="64"/>
      </left>
      <right style="hair">
        <color indexed="64"/>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style="double">
        <color indexed="64"/>
      </left>
      <right style="double">
        <color indexed="64"/>
      </right>
      <top style="double">
        <color indexed="64"/>
      </top>
      <bottom style="double">
        <color indexed="64"/>
      </bottom>
      <diagonal/>
    </border>
    <border>
      <left/>
      <right style="double">
        <color indexed="64"/>
      </right>
      <top/>
      <bottom/>
      <diagonal/>
    </border>
    <border>
      <left style="thin">
        <color indexed="64"/>
      </left>
      <right style="hair">
        <color indexed="64"/>
      </right>
      <top/>
      <bottom style="hair">
        <color indexed="64"/>
      </bottom>
      <diagonal/>
    </border>
    <border>
      <left/>
      <right/>
      <top/>
      <bottom style="thin">
        <color theme="0" tint="-0.14996795556505021"/>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style="thin">
        <color indexed="64"/>
      </top>
      <bottom style="thin">
        <color theme="0" tint="-0.14996795556505021"/>
      </bottom>
      <diagonal/>
    </border>
    <border>
      <left style="thin">
        <color indexed="64"/>
      </left>
      <right style="hair">
        <color indexed="64"/>
      </right>
      <top style="thin">
        <color theme="0" tint="-0.14996795556505021"/>
      </top>
      <bottom style="thin">
        <color theme="0" tint="-0.14996795556505021"/>
      </bottom>
      <diagonal/>
    </border>
    <border>
      <left style="thin">
        <color indexed="64"/>
      </left>
      <right style="hair">
        <color indexed="64"/>
      </right>
      <top style="thin">
        <color theme="0" tint="-0.14996795556505021"/>
      </top>
      <bottom style="thin">
        <color indexed="64"/>
      </bottom>
      <diagonal/>
    </border>
    <border>
      <left/>
      <right/>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hair">
        <color indexed="64"/>
      </left>
      <right/>
      <top style="thick">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s>
  <cellStyleXfs count="8">
    <xf numFmtId="0" fontId="0" fillId="0" borderId="0">
      <alignment vertical="center"/>
    </xf>
    <xf numFmtId="0" fontId="19" fillId="0" borderId="0">
      <alignment vertical="center"/>
    </xf>
    <xf numFmtId="0" fontId="13" fillId="0" borderId="0">
      <alignment vertical="center"/>
    </xf>
    <xf numFmtId="38" fontId="19" fillId="0" borderId="0" applyFont="0" applyFill="0" applyBorder="0" applyAlignment="0" applyProtection="0">
      <alignment vertical="center"/>
    </xf>
    <xf numFmtId="0" fontId="37" fillId="0" borderId="0"/>
    <xf numFmtId="38" fontId="37" fillId="0" borderId="0" applyFont="0" applyFill="0" applyBorder="0" applyAlignment="0" applyProtection="0">
      <alignment vertical="center"/>
    </xf>
    <xf numFmtId="9" fontId="37" fillId="0" borderId="0" applyFont="0" applyFill="0" applyBorder="0" applyAlignment="0" applyProtection="0">
      <alignment vertical="center"/>
    </xf>
    <xf numFmtId="6" fontId="13" fillId="0" borderId="0" applyFont="0" applyFill="0" applyBorder="0" applyAlignment="0" applyProtection="0">
      <alignment vertical="center"/>
    </xf>
  </cellStyleXfs>
  <cellXfs count="593">
    <xf numFmtId="0" fontId="0" fillId="0" borderId="0" xfId="0">
      <alignment vertical="center"/>
    </xf>
    <xf numFmtId="0" fontId="2"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11" fillId="0" borderId="0" xfId="0" applyFont="1">
      <alignment vertical="center"/>
    </xf>
    <xf numFmtId="0" fontId="12" fillId="0" borderId="0" xfId="0" applyFont="1">
      <alignment vertical="center"/>
    </xf>
    <xf numFmtId="0" fontId="18" fillId="0" borderId="57" xfId="0" applyFont="1" applyBorder="1">
      <alignment vertical="center"/>
    </xf>
    <xf numFmtId="3" fontId="18" fillId="0" borderId="57" xfId="0" applyNumberFormat="1" applyFont="1" applyBorder="1">
      <alignment vertical="center"/>
    </xf>
    <xf numFmtId="41" fontId="18" fillId="0" borderId="57" xfId="0" applyNumberFormat="1" applyFont="1" applyBorder="1">
      <alignment vertical="center"/>
    </xf>
    <xf numFmtId="0" fontId="18" fillId="0" borderId="0" xfId="0" applyFont="1">
      <alignment vertical="center"/>
    </xf>
    <xf numFmtId="0" fontId="2" fillId="0" borderId="0" xfId="0" applyFont="1" applyAlignment="1">
      <alignment horizontal="center" vertical="center"/>
    </xf>
    <xf numFmtId="0" fontId="4" fillId="0" borderId="0" xfId="1" applyFont="1">
      <alignment vertical="center"/>
    </xf>
    <xf numFmtId="0" fontId="21" fillId="0" borderId="0" xfId="1" applyFont="1">
      <alignment vertical="center"/>
    </xf>
    <xf numFmtId="0" fontId="4" fillId="0" borderId="0" xfId="1" applyFont="1" applyAlignment="1">
      <alignment horizontal="right" vertical="center"/>
    </xf>
    <xf numFmtId="0" fontId="4" fillId="0" borderId="0" xfId="1" applyFont="1" applyAlignment="1">
      <alignment horizontal="center" vertical="center"/>
    </xf>
    <xf numFmtId="20" fontId="4" fillId="0" borderId="0" xfId="1" applyNumberFormat="1" applyFont="1" applyAlignment="1">
      <alignment horizontal="center" vertical="center"/>
    </xf>
    <xf numFmtId="177" fontId="4" fillId="0" borderId="0" xfId="1" applyNumberFormat="1" applyFont="1" applyAlignment="1" applyProtection="1">
      <alignment horizontal="center" vertical="center"/>
      <protection locked="0"/>
    </xf>
    <xf numFmtId="0" fontId="3" fillId="0" borderId="4" xfId="1" applyFont="1" applyBorder="1">
      <alignment vertical="center"/>
    </xf>
    <xf numFmtId="0" fontId="4" fillId="0" borderId="5" xfId="1" applyFont="1" applyBorder="1">
      <alignment vertical="center"/>
    </xf>
    <xf numFmtId="0" fontId="4" fillId="0" borderId="6" xfId="1" applyFont="1" applyBorder="1">
      <alignment vertical="center"/>
    </xf>
    <xf numFmtId="0" fontId="4" fillId="0" borderId="12" xfId="1" applyFont="1" applyBorder="1">
      <alignment vertical="center"/>
    </xf>
    <xf numFmtId="0" fontId="4" fillId="0" borderId="0" xfId="1" applyFont="1" applyAlignment="1">
      <alignment horizontal="center" vertical="center" shrinkToFit="1"/>
    </xf>
    <xf numFmtId="0" fontId="4" fillId="0" borderId="9" xfId="1" applyFont="1" applyBorder="1">
      <alignment vertical="center"/>
    </xf>
    <xf numFmtId="0" fontId="4" fillId="0" borderId="0" xfId="1" applyFont="1" applyAlignment="1">
      <alignment vertical="center" wrapText="1"/>
    </xf>
    <xf numFmtId="0" fontId="14" fillId="4" borderId="79" xfId="0" applyFont="1" applyFill="1" applyBorder="1" applyAlignment="1" applyProtection="1">
      <alignment horizontal="center" vertical="center"/>
      <protection locked="0"/>
    </xf>
    <xf numFmtId="0" fontId="14" fillId="4" borderId="81" xfId="0" applyFont="1" applyFill="1" applyBorder="1" applyAlignment="1" applyProtection="1">
      <alignment horizontal="center" vertical="center"/>
      <protection locked="0"/>
    </xf>
    <xf numFmtId="0" fontId="4" fillId="2" borderId="84" xfId="0" applyFont="1" applyFill="1" applyBorder="1" applyAlignment="1">
      <alignment horizontal="center" vertical="center"/>
    </xf>
    <xf numFmtId="0" fontId="4" fillId="0" borderId="0" xfId="1" applyFont="1" applyAlignment="1">
      <alignment horizontal="left" vertical="center" indent="1"/>
    </xf>
    <xf numFmtId="0" fontId="4" fillId="0" borderId="8" xfId="1" applyFont="1" applyBorder="1">
      <alignment vertical="center"/>
    </xf>
    <xf numFmtId="0" fontId="4" fillId="0" borderId="0" xfId="1" applyFont="1" applyAlignment="1">
      <alignment horizontal="center" vertical="top"/>
    </xf>
    <xf numFmtId="0" fontId="4" fillId="0" borderId="0" xfId="1" applyFont="1" applyAlignment="1">
      <alignment horizontal="left" vertical="center"/>
    </xf>
    <xf numFmtId="0" fontId="3" fillId="3" borderId="0" xfId="1" applyFont="1" applyFill="1">
      <alignment vertical="center"/>
    </xf>
    <xf numFmtId="0" fontId="3" fillId="3" borderId="0" xfId="1" applyFont="1" applyFill="1" applyAlignment="1">
      <alignment horizontal="center" vertical="center"/>
    </xf>
    <xf numFmtId="0" fontId="4" fillId="3" borderId="0" xfId="1" applyFont="1" applyFill="1">
      <alignment vertical="center"/>
    </xf>
    <xf numFmtId="0" fontId="4" fillId="3" borderId="0" xfId="1" applyFont="1" applyFill="1" applyAlignment="1">
      <alignment horizontal="center" vertical="center"/>
    </xf>
    <xf numFmtId="0" fontId="21" fillId="3" borderId="0" xfId="1" applyFont="1" applyFill="1">
      <alignment vertical="center"/>
    </xf>
    <xf numFmtId="0" fontId="4" fillId="3" borderId="0" xfId="1" applyFont="1" applyFill="1" applyAlignment="1">
      <alignment horizontal="right" vertical="center"/>
    </xf>
    <xf numFmtId="20" fontId="4" fillId="3" borderId="0" xfId="1" applyNumberFormat="1" applyFont="1" applyFill="1" applyAlignment="1">
      <alignment horizontal="center" vertical="center"/>
    </xf>
    <xf numFmtId="0" fontId="31" fillId="0" borderId="0" xfId="0" applyFont="1">
      <alignment vertical="center"/>
    </xf>
    <xf numFmtId="0" fontId="4" fillId="3" borderId="0" xfId="1" applyFont="1" applyFill="1" applyAlignment="1">
      <alignment horizontal="left" vertical="center" indent="1"/>
    </xf>
    <xf numFmtId="0" fontId="4" fillId="3" borderId="0" xfId="1" applyFont="1" applyFill="1" applyAlignment="1">
      <alignment horizontal="left" vertical="center" indent="2"/>
    </xf>
    <xf numFmtId="0" fontId="3" fillId="3" borderId="4" xfId="1" applyFont="1" applyFill="1" applyBorder="1">
      <alignment vertical="center"/>
    </xf>
    <xf numFmtId="0" fontId="4" fillId="3" borderId="5" xfId="1" applyFont="1" applyFill="1" applyBorder="1">
      <alignment vertical="center"/>
    </xf>
    <xf numFmtId="0" fontId="4" fillId="3" borderId="6" xfId="1" applyFont="1" applyFill="1" applyBorder="1">
      <alignment vertical="center"/>
    </xf>
    <xf numFmtId="0" fontId="10" fillId="3" borderId="11" xfId="1" applyFont="1" applyFill="1" applyBorder="1" applyAlignment="1">
      <alignment vertical="center" shrinkToFit="1"/>
    </xf>
    <xf numFmtId="49" fontId="10" fillId="3" borderId="0" xfId="1" applyNumberFormat="1" applyFont="1" applyFill="1">
      <alignment vertical="center"/>
    </xf>
    <xf numFmtId="49" fontId="4" fillId="3" borderId="0" xfId="1" applyNumberFormat="1" applyFont="1" applyFill="1">
      <alignment vertical="center"/>
    </xf>
    <xf numFmtId="49" fontId="4" fillId="3" borderId="12" xfId="1" applyNumberFormat="1" applyFont="1" applyFill="1" applyBorder="1">
      <alignment vertical="center"/>
    </xf>
    <xf numFmtId="0" fontId="10" fillId="3" borderId="11" xfId="1" applyFont="1" applyFill="1" applyBorder="1">
      <alignment vertical="center"/>
    </xf>
    <xf numFmtId="0" fontId="4" fillId="3" borderId="12" xfId="1" applyFont="1" applyFill="1" applyBorder="1">
      <alignment vertical="center"/>
    </xf>
    <xf numFmtId="49" fontId="4" fillId="3" borderId="12" xfId="1" applyNumberFormat="1" applyFont="1" applyFill="1" applyBorder="1" applyAlignment="1">
      <alignment vertical="center" shrinkToFit="1"/>
    </xf>
    <xf numFmtId="0" fontId="4" fillId="3" borderId="12" xfId="1" applyFont="1" applyFill="1" applyBorder="1" applyAlignment="1">
      <alignment vertical="center" shrinkToFit="1"/>
    </xf>
    <xf numFmtId="0" fontId="4" fillId="3" borderId="0" xfId="1" applyFont="1" applyFill="1" applyAlignment="1">
      <alignment horizontal="center" vertical="center" shrinkToFit="1"/>
    </xf>
    <xf numFmtId="0" fontId="10" fillId="3" borderId="12" xfId="1" applyFont="1" applyFill="1" applyBorder="1" applyAlignment="1">
      <alignment horizontal="center" vertical="center" shrinkToFit="1"/>
    </xf>
    <xf numFmtId="0" fontId="10" fillId="3" borderId="7" xfId="1" applyFont="1" applyFill="1" applyBorder="1" applyAlignment="1">
      <alignment vertical="center" shrinkToFit="1"/>
    </xf>
    <xf numFmtId="0" fontId="4" fillId="3" borderId="8" xfId="1" applyFont="1" applyFill="1" applyBorder="1" applyAlignment="1">
      <alignment horizontal="left" vertical="center" shrinkToFit="1"/>
    </xf>
    <xf numFmtId="0" fontId="4" fillId="3" borderId="8" xfId="1" applyFont="1" applyFill="1" applyBorder="1" applyAlignment="1">
      <alignment horizontal="center" vertical="center" shrinkToFit="1"/>
    </xf>
    <xf numFmtId="0" fontId="10" fillId="3" borderId="9" xfId="1" applyFont="1" applyFill="1" applyBorder="1" applyAlignment="1">
      <alignment horizontal="center" vertical="center" shrinkToFit="1"/>
    </xf>
    <xf numFmtId="0" fontId="27" fillId="3" borderId="7" xfId="1" applyFont="1" applyFill="1" applyBorder="1" applyAlignment="1">
      <alignment vertical="center" shrinkToFit="1"/>
    </xf>
    <xf numFmtId="0" fontId="4" fillId="3" borderId="8" xfId="1" applyFont="1" applyFill="1" applyBorder="1" applyAlignment="1">
      <alignment horizontal="left" vertical="center"/>
    </xf>
    <xf numFmtId="0" fontId="4" fillId="3" borderId="9" xfId="1" applyFont="1" applyFill="1" applyBorder="1" applyAlignment="1">
      <alignment horizontal="left" vertical="center"/>
    </xf>
    <xf numFmtId="0" fontId="10" fillId="3" borderId="0" xfId="1" applyFont="1" applyFill="1" applyAlignment="1">
      <alignment vertical="center" shrinkToFit="1"/>
    </xf>
    <xf numFmtId="0" fontId="4" fillId="3" borderId="0" xfId="1" applyFont="1" applyFill="1" applyAlignment="1">
      <alignment vertical="center" wrapText="1"/>
    </xf>
    <xf numFmtId="0" fontId="4" fillId="3" borderId="0" xfId="1" applyFont="1" applyFill="1" applyAlignment="1">
      <alignment horizontal="center" vertical="center" wrapText="1"/>
    </xf>
    <xf numFmtId="0" fontId="17" fillId="3" borderId="0" xfId="1" applyFont="1" applyFill="1">
      <alignment vertical="center"/>
    </xf>
    <xf numFmtId="0" fontId="17" fillId="3" borderId="0" xfId="1" applyFont="1" applyFill="1" applyAlignment="1">
      <alignment horizontal="left" vertical="center" indent="1"/>
    </xf>
    <xf numFmtId="0" fontId="17" fillId="3" borderId="0" xfId="1" applyFont="1" applyFill="1" applyAlignment="1">
      <alignment horizontal="left" vertical="center"/>
    </xf>
    <xf numFmtId="0" fontId="4" fillId="3" borderId="0" xfId="1" applyFont="1" applyFill="1" applyAlignment="1">
      <alignment horizontal="left" vertical="center"/>
    </xf>
    <xf numFmtId="0" fontId="31" fillId="0" borderId="0" xfId="0" applyFont="1" applyAlignment="1">
      <alignment horizontal="center" vertical="center"/>
    </xf>
    <xf numFmtId="0" fontId="3" fillId="0" borderId="29" xfId="1" applyFont="1" applyBorder="1" applyAlignment="1">
      <alignment horizontal="left" vertical="center"/>
    </xf>
    <xf numFmtId="0" fontId="3" fillId="0" borderId="58" xfId="1" applyFont="1" applyBorder="1" applyAlignment="1">
      <alignment horizontal="left" vertical="center"/>
    </xf>
    <xf numFmtId="0" fontId="28" fillId="0" borderId="8" xfId="0" applyFont="1" applyBorder="1">
      <alignment vertical="center"/>
    </xf>
    <xf numFmtId="0" fontId="2" fillId="0" borderId="8" xfId="0" applyFont="1" applyBorder="1" applyAlignment="1"/>
    <xf numFmtId="14" fontId="2" fillId="0" borderId="0" xfId="0" applyNumberFormat="1" applyFont="1">
      <alignment vertical="center"/>
    </xf>
    <xf numFmtId="0" fontId="30" fillId="0" borderId="10" xfId="0" applyFont="1" applyBorder="1" applyAlignment="1">
      <alignment horizontal="center" vertical="center" wrapText="1"/>
    </xf>
    <xf numFmtId="0" fontId="32" fillId="0" borderId="10" xfId="0" applyFont="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0" xfId="0" applyFont="1" applyAlignment="1">
      <alignment vertical="center" wrapText="1"/>
    </xf>
    <xf numFmtId="0" fontId="2" fillId="0" borderId="29" xfId="0" applyFont="1" applyBorder="1" applyAlignment="1">
      <alignment horizontal="center" vertical="center"/>
    </xf>
    <xf numFmtId="0" fontId="2" fillId="4" borderId="29" xfId="0" applyFont="1" applyFill="1" applyBorder="1" applyProtection="1">
      <alignment vertical="center"/>
      <protection locked="0"/>
    </xf>
    <xf numFmtId="179" fontId="2" fillId="4" borderId="29" xfId="0" applyNumberFormat="1" applyFont="1" applyFill="1" applyBorder="1" applyProtection="1">
      <alignment vertical="center"/>
      <protection locked="0"/>
    </xf>
    <xf numFmtId="0" fontId="2" fillId="4" borderId="29" xfId="0" applyFont="1" applyFill="1" applyBorder="1" applyAlignment="1" applyProtection="1">
      <alignment horizontal="center" vertical="center"/>
      <protection locked="0"/>
    </xf>
    <xf numFmtId="179" fontId="2" fillId="4" borderId="29" xfId="0" applyNumberFormat="1" applyFont="1" applyFill="1" applyBorder="1" applyAlignment="1" applyProtection="1">
      <alignment horizontal="center" vertical="center"/>
      <protection locked="0"/>
    </xf>
    <xf numFmtId="14" fontId="2" fillId="4" borderId="28" xfId="0" applyNumberFormat="1" applyFont="1" applyFill="1" applyBorder="1" applyProtection="1">
      <alignment vertical="center"/>
      <protection locked="0"/>
    </xf>
    <xf numFmtId="56" fontId="34" fillId="0" borderId="28" xfId="0" applyNumberFormat="1" applyFont="1" applyBorder="1" applyAlignment="1">
      <alignment horizontal="center" vertical="center"/>
    </xf>
    <xf numFmtId="0" fontId="2" fillId="0" borderId="26" xfId="0" applyFont="1" applyBorder="1" applyAlignment="1">
      <alignment horizontal="center" vertical="center"/>
    </xf>
    <xf numFmtId="0" fontId="2" fillId="4" borderId="26" xfId="0" applyFont="1" applyFill="1" applyBorder="1" applyProtection="1">
      <alignment vertical="center"/>
      <protection locked="0"/>
    </xf>
    <xf numFmtId="179" fontId="2" fillId="4" borderId="26" xfId="0" applyNumberFormat="1" applyFont="1" applyFill="1" applyBorder="1" applyProtection="1">
      <alignment vertical="center"/>
      <protection locked="0"/>
    </xf>
    <xf numFmtId="0" fontId="2" fillId="4" borderId="26" xfId="0" applyFont="1" applyFill="1" applyBorder="1" applyAlignment="1" applyProtection="1">
      <alignment horizontal="center" vertical="center"/>
      <protection locked="0"/>
    </xf>
    <xf numFmtId="179" fontId="2" fillId="4" borderId="26" xfId="0" applyNumberFormat="1" applyFont="1" applyFill="1" applyBorder="1" applyAlignment="1" applyProtection="1">
      <alignment horizontal="center" vertical="center"/>
      <protection locked="0"/>
    </xf>
    <xf numFmtId="14" fontId="2" fillId="4" borderId="64" xfId="0" applyNumberFormat="1" applyFont="1" applyFill="1" applyBorder="1" applyProtection="1">
      <alignment vertical="center"/>
      <protection locked="0"/>
    </xf>
    <xf numFmtId="56" fontId="34" fillId="0" borderId="26" xfId="0" applyNumberFormat="1" applyFont="1" applyBorder="1" applyAlignment="1">
      <alignment horizontal="center" vertical="center"/>
    </xf>
    <xf numFmtId="179" fontId="2" fillId="4" borderId="15" xfId="0" applyNumberFormat="1" applyFont="1" applyFill="1" applyBorder="1" applyProtection="1">
      <alignment vertical="center"/>
      <protection locked="0"/>
    </xf>
    <xf numFmtId="14" fontId="2" fillId="4" borderId="26" xfId="0" applyNumberFormat="1" applyFont="1" applyFill="1" applyBorder="1" applyProtection="1">
      <alignment vertical="center"/>
      <protection locked="0"/>
    </xf>
    <xf numFmtId="179" fontId="2" fillId="0" borderId="10" xfId="0" applyNumberFormat="1" applyFont="1" applyBorder="1">
      <alignment vertical="center"/>
    </xf>
    <xf numFmtId="179" fontId="2" fillId="0" borderId="10" xfId="0" applyNumberFormat="1" applyFont="1" applyBorder="1" applyAlignment="1">
      <alignment horizontal="center" vertical="center"/>
    </xf>
    <xf numFmtId="14" fontId="2" fillId="0" borderId="29" xfId="0" applyNumberFormat="1" applyFont="1" applyBorder="1">
      <alignment vertical="center"/>
    </xf>
    <xf numFmtId="56" fontId="34" fillId="0" borderId="64" xfId="0" applyNumberFormat="1" applyFont="1" applyBorder="1" applyAlignment="1">
      <alignment horizontal="center" vertical="center"/>
    </xf>
    <xf numFmtId="14" fontId="2" fillId="4" borderId="58" xfId="0" applyNumberFormat="1" applyFont="1" applyFill="1" applyBorder="1" applyProtection="1">
      <alignment vertical="center"/>
      <protection locked="0"/>
    </xf>
    <xf numFmtId="14" fontId="2" fillId="0" borderId="10" xfId="0" applyNumberFormat="1" applyFont="1" applyBorder="1">
      <alignment vertical="center"/>
    </xf>
    <xf numFmtId="14" fontId="2" fillId="4" borderId="29" xfId="0" applyNumberFormat="1" applyFont="1" applyFill="1" applyBorder="1" applyProtection="1">
      <alignment vertical="center"/>
      <protection locked="0"/>
    </xf>
    <xf numFmtId="0" fontId="2" fillId="4" borderId="23" xfId="0" applyFont="1" applyFill="1" applyBorder="1" applyProtection="1">
      <alignment vertical="center"/>
      <protection locked="0"/>
    </xf>
    <xf numFmtId="179" fontId="2" fillId="4" borderId="23" xfId="0" applyNumberFormat="1" applyFont="1" applyFill="1" applyBorder="1" applyProtection="1">
      <alignment vertical="center"/>
      <protection locked="0"/>
    </xf>
    <xf numFmtId="0" fontId="2" fillId="4" borderId="23" xfId="0" applyFont="1" applyFill="1" applyBorder="1" applyAlignment="1" applyProtection="1">
      <alignment horizontal="center" vertical="center"/>
      <protection locked="0"/>
    </xf>
    <xf numFmtId="179" fontId="2" fillId="4" borderId="23" xfId="0" applyNumberFormat="1" applyFont="1" applyFill="1" applyBorder="1" applyAlignment="1" applyProtection="1">
      <alignment horizontal="center" vertical="center"/>
      <protection locked="0"/>
    </xf>
    <xf numFmtId="179" fontId="2" fillId="3" borderId="10" xfId="0" applyNumberFormat="1" applyFont="1" applyFill="1" applyBorder="1" applyAlignment="1">
      <alignment horizontal="center" vertical="center"/>
    </xf>
    <xf numFmtId="14" fontId="2" fillId="3" borderId="10" xfId="0" applyNumberFormat="1" applyFont="1" applyFill="1" applyBorder="1">
      <alignment vertical="center"/>
    </xf>
    <xf numFmtId="179" fontId="2" fillId="3" borderId="3" xfId="0" applyNumberFormat="1" applyFont="1" applyFill="1" applyBorder="1" applyProtection="1">
      <alignment vertical="center"/>
      <protection locked="0"/>
    </xf>
    <xf numFmtId="0" fontId="2" fillId="4" borderId="27" xfId="0" applyFont="1" applyFill="1" applyBorder="1" applyProtection="1">
      <alignment vertical="center"/>
      <protection locked="0"/>
    </xf>
    <xf numFmtId="179" fontId="2" fillId="4" borderId="27" xfId="0" applyNumberFormat="1" applyFont="1" applyFill="1" applyBorder="1" applyProtection="1">
      <alignment vertical="center"/>
      <protection locked="0"/>
    </xf>
    <xf numFmtId="0" fontId="2" fillId="4" borderId="27" xfId="0" applyFont="1" applyFill="1" applyBorder="1" applyAlignment="1" applyProtection="1">
      <alignment horizontal="center" vertical="center"/>
      <protection locked="0"/>
    </xf>
    <xf numFmtId="179" fontId="2" fillId="4" borderId="27" xfId="0" applyNumberFormat="1" applyFont="1" applyFill="1" applyBorder="1" applyAlignment="1" applyProtection="1">
      <alignment horizontal="center" vertical="center"/>
      <protection locked="0"/>
    </xf>
    <xf numFmtId="14" fontId="2" fillId="4" borderId="27" xfId="0" applyNumberFormat="1" applyFont="1" applyFill="1" applyBorder="1" applyProtection="1">
      <alignment vertical="center"/>
      <protection locked="0"/>
    </xf>
    <xf numFmtId="56" fontId="34" fillId="0" borderId="27" xfId="0" applyNumberFormat="1" applyFont="1" applyBorder="1" applyAlignment="1">
      <alignment horizontal="center" vertical="center"/>
    </xf>
    <xf numFmtId="179" fontId="2" fillId="4" borderId="37" xfId="0" applyNumberFormat="1" applyFont="1" applyFill="1" applyBorder="1" applyProtection="1">
      <alignment vertical="center"/>
      <protection locked="0"/>
    </xf>
    <xf numFmtId="0" fontId="4" fillId="0" borderId="0" xfId="1" applyFont="1" applyAlignment="1">
      <alignment horizontal="left" vertical="top"/>
    </xf>
    <xf numFmtId="0" fontId="4" fillId="0" borderId="0" xfId="1" applyFont="1" applyAlignment="1">
      <alignment vertical="top" wrapText="1"/>
    </xf>
    <xf numFmtId="0" fontId="18" fillId="0" borderId="92" xfId="0" applyFont="1" applyBorder="1">
      <alignment vertical="center"/>
    </xf>
    <xf numFmtId="0" fontId="18" fillId="5" borderId="92" xfId="0" applyFont="1" applyFill="1" applyBorder="1">
      <alignment vertical="center"/>
    </xf>
    <xf numFmtId="0" fontId="18" fillId="5" borderId="93" xfId="0" applyFont="1" applyFill="1" applyBorder="1">
      <alignment vertical="center"/>
    </xf>
    <xf numFmtId="0" fontId="18" fillId="5" borderId="94" xfId="0" applyFont="1" applyFill="1" applyBorder="1">
      <alignment vertical="center"/>
    </xf>
    <xf numFmtId="0" fontId="18" fillId="6" borderId="92" xfId="0" applyFont="1" applyFill="1" applyBorder="1">
      <alignment vertical="center"/>
    </xf>
    <xf numFmtId="0" fontId="18" fillId="4" borderId="92" xfId="0" applyFont="1" applyFill="1" applyBorder="1">
      <alignment vertical="center"/>
    </xf>
    <xf numFmtId="0" fontId="18" fillId="0" borderId="0" xfId="0" applyFont="1" applyAlignment="1">
      <alignment horizontal="center" vertical="center" wrapText="1"/>
    </xf>
    <xf numFmtId="0" fontId="18" fillId="0" borderId="57" xfId="0" applyFont="1" applyBorder="1" applyAlignment="1">
      <alignment horizontal="center" vertical="center" wrapText="1"/>
    </xf>
    <xf numFmtId="182" fontId="18" fillId="0" borderId="0" xfId="0" applyNumberFormat="1" applyFont="1">
      <alignment vertical="center"/>
    </xf>
    <xf numFmtId="182" fontId="18" fillId="0" borderId="57" xfId="0" applyNumberFormat="1" applyFont="1" applyBorder="1">
      <alignment vertical="center"/>
    </xf>
    <xf numFmtId="0" fontId="18" fillId="5" borderId="95" xfId="0" applyFont="1" applyFill="1" applyBorder="1" applyAlignment="1">
      <alignment horizontal="center" vertical="center" wrapText="1"/>
    </xf>
    <xf numFmtId="0" fontId="18" fillId="0" borderId="95" xfId="0" applyFont="1" applyBorder="1" applyAlignment="1">
      <alignment horizontal="center" vertical="center" wrapText="1"/>
    </xf>
    <xf numFmtId="182" fontId="18" fillId="0" borderId="95" xfId="0" applyNumberFormat="1" applyFont="1" applyBorder="1" applyAlignment="1">
      <alignment horizontal="center" vertical="center" wrapText="1"/>
    </xf>
    <xf numFmtId="0" fontId="18" fillId="6" borderId="95" xfId="0" applyFont="1" applyFill="1" applyBorder="1" applyAlignment="1">
      <alignment horizontal="center" vertical="center" wrapText="1"/>
    </xf>
    <xf numFmtId="0" fontId="18" fillId="4" borderId="95" xfId="0" applyFont="1" applyFill="1" applyBorder="1" applyAlignment="1">
      <alignment horizontal="center" vertical="center" wrapText="1"/>
    </xf>
    <xf numFmtId="182" fontId="18" fillId="0" borderId="94" xfId="0" applyNumberFormat="1" applyFont="1" applyBorder="1">
      <alignment vertical="center"/>
    </xf>
    <xf numFmtId="0" fontId="18" fillId="6" borderId="93" xfId="0" applyFont="1" applyFill="1" applyBorder="1">
      <alignment vertical="center"/>
    </xf>
    <xf numFmtId="0" fontId="18" fillId="4" borderId="93" xfId="0" applyFont="1" applyFill="1" applyBorder="1">
      <alignment vertical="center"/>
    </xf>
    <xf numFmtId="0" fontId="18" fillId="6" borderId="96" xfId="0" applyFont="1" applyFill="1" applyBorder="1" applyAlignment="1">
      <alignment horizontal="center" vertical="center" wrapText="1"/>
    </xf>
    <xf numFmtId="0" fontId="18" fillId="0" borderId="94" xfId="0" applyFont="1" applyBorder="1" applyAlignment="1">
      <alignment horizontal="center" vertical="center" wrapText="1"/>
    </xf>
    <xf numFmtId="0" fontId="18" fillId="0" borderId="94" xfId="0" applyFont="1" applyBorder="1">
      <alignment vertical="center"/>
    </xf>
    <xf numFmtId="0" fontId="2" fillId="0" borderId="0" xfId="1" applyFont="1" applyAlignment="1">
      <alignment horizontal="right" vertical="center"/>
    </xf>
    <xf numFmtId="0" fontId="2" fillId="2" borderId="0" xfId="0" applyFont="1" applyFill="1">
      <alignment vertical="center"/>
    </xf>
    <xf numFmtId="0" fontId="30" fillId="2" borderId="1" xfId="0" applyFont="1" applyFill="1" applyBorder="1" applyAlignment="1">
      <alignment horizontal="right" vertical="center"/>
    </xf>
    <xf numFmtId="0" fontId="30" fillId="2" borderId="2" xfId="0" applyFont="1" applyFill="1" applyBorder="1" applyAlignment="1">
      <alignment horizontal="right" vertical="center"/>
    </xf>
    <xf numFmtId="0" fontId="30" fillId="2" borderId="11" xfId="0" applyFont="1" applyFill="1" applyBorder="1">
      <alignment vertical="center"/>
    </xf>
    <xf numFmtId="0" fontId="30" fillId="2" borderId="0" xfId="0" applyFont="1" applyFill="1">
      <alignment vertical="center"/>
    </xf>
    <xf numFmtId="0" fontId="30" fillId="2" borderId="12" xfId="0" applyFont="1" applyFill="1" applyBorder="1">
      <alignment vertical="center"/>
    </xf>
    <xf numFmtId="0" fontId="34" fillId="2" borderId="11" xfId="0" applyFont="1" applyFill="1" applyBorder="1">
      <alignment vertical="center"/>
    </xf>
    <xf numFmtId="0" fontId="34" fillId="2" borderId="0" xfId="0" applyFont="1" applyFill="1">
      <alignment vertical="center"/>
    </xf>
    <xf numFmtId="0" fontId="34" fillId="2" borderId="12" xfId="0" applyFont="1" applyFill="1" applyBorder="1">
      <alignment vertical="center"/>
    </xf>
    <xf numFmtId="0" fontId="2" fillId="2" borderId="0" xfId="0" applyFont="1" applyFill="1" applyAlignment="1">
      <alignment vertical="center" wrapText="1"/>
    </xf>
    <xf numFmtId="0" fontId="30" fillId="2" borderId="97" xfId="0" applyFont="1" applyFill="1" applyBorder="1">
      <alignment vertical="center"/>
    </xf>
    <xf numFmtId="0" fontId="30" fillId="2" borderId="49" xfId="0" applyFont="1" applyFill="1" applyBorder="1">
      <alignment vertical="center"/>
    </xf>
    <xf numFmtId="0" fontId="30" fillId="2" borderId="47" xfId="0" applyFont="1" applyFill="1" applyBorder="1">
      <alignment vertical="center"/>
    </xf>
    <xf numFmtId="0" fontId="30" fillId="2" borderId="48" xfId="0" applyFont="1" applyFill="1" applyBorder="1">
      <alignment vertical="center"/>
    </xf>
    <xf numFmtId="0" fontId="34" fillId="2" borderId="21" xfId="0" applyFont="1" applyFill="1" applyBorder="1">
      <alignment vertical="center"/>
    </xf>
    <xf numFmtId="179" fontId="2" fillId="4" borderId="36" xfId="0" applyNumberFormat="1" applyFont="1" applyFill="1" applyBorder="1" applyProtection="1">
      <alignment vertical="center"/>
      <protection locked="0"/>
    </xf>
    <xf numFmtId="0" fontId="30" fillId="0" borderId="3" xfId="0" applyFont="1" applyBorder="1" applyAlignment="1">
      <alignment horizontal="center" vertical="center" wrapText="1"/>
    </xf>
    <xf numFmtId="0" fontId="2" fillId="0" borderId="28" xfId="0" applyFont="1" applyBorder="1" applyAlignment="1">
      <alignment horizontal="center" vertical="center"/>
    </xf>
    <xf numFmtId="0" fontId="14" fillId="4" borderId="101" xfId="0" applyFont="1" applyFill="1" applyBorder="1" applyAlignment="1" applyProtection="1">
      <alignment horizontal="center" vertical="center"/>
      <protection locked="0"/>
    </xf>
    <xf numFmtId="0" fontId="4" fillId="0" borderId="0" xfId="4" applyFont="1" applyAlignment="1">
      <alignment vertical="center"/>
    </xf>
    <xf numFmtId="0" fontId="4" fillId="0" borderId="0" xfId="4" applyFont="1" applyAlignment="1">
      <alignment horizontal="left" vertical="center"/>
    </xf>
    <xf numFmtId="0" fontId="4" fillId="10" borderId="10" xfId="4" applyFont="1" applyFill="1" applyBorder="1" applyAlignment="1">
      <alignment horizontal="center" vertical="center"/>
    </xf>
    <xf numFmtId="0" fontId="39" fillId="0" borderId="0" xfId="4" applyFont="1" applyAlignment="1">
      <alignment vertical="center"/>
    </xf>
    <xf numFmtId="0" fontId="40" fillId="0" borderId="0" xfId="4" applyFont="1"/>
    <xf numFmtId="0" fontId="4" fillId="10" borderId="1" xfId="4" applyFont="1" applyFill="1" applyBorder="1" applyAlignment="1">
      <alignment horizontal="center" vertical="center"/>
    </xf>
    <xf numFmtId="0" fontId="4" fillId="0" borderId="110" xfId="4" applyFont="1" applyBorder="1" applyAlignment="1">
      <alignment horizontal="center" vertical="center"/>
    </xf>
    <xf numFmtId="0" fontId="4" fillId="0" borderId="112" xfId="4" applyFont="1" applyBorder="1" applyAlignment="1">
      <alignment horizontal="center" vertical="center"/>
    </xf>
    <xf numFmtId="0" fontId="4" fillId="0" borderId="111" xfId="4" applyFont="1" applyBorder="1" applyAlignment="1">
      <alignment horizontal="center" vertical="center"/>
    </xf>
    <xf numFmtId="0" fontId="39" fillId="0" borderId="0" xfId="4" applyFont="1" applyAlignment="1">
      <alignment vertical="top"/>
    </xf>
    <xf numFmtId="0" fontId="4" fillId="10" borderId="10" xfId="4" applyFont="1" applyFill="1" applyBorder="1" applyAlignment="1">
      <alignment horizontal="center" vertical="center" wrapText="1"/>
    </xf>
    <xf numFmtId="0" fontId="41" fillId="0" borderId="5" xfId="4" applyFont="1" applyBorder="1"/>
    <xf numFmtId="0" fontId="39" fillId="0" borderId="0" xfId="4" applyFont="1" applyAlignment="1">
      <alignment vertical="top" wrapText="1"/>
    </xf>
    <xf numFmtId="9" fontId="42" fillId="0" borderId="0" xfId="4" applyNumberFormat="1" applyFont="1" applyAlignment="1">
      <alignment horizontal="left" vertical="center" wrapText="1"/>
    </xf>
    <xf numFmtId="0" fontId="43" fillId="0" borderId="0" xfId="4" applyFont="1" applyAlignment="1">
      <alignment vertical="top" wrapText="1"/>
    </xf>
    <xf numFmtId="0" fontId="6" fillId="0" borderId="0" xfId="4" applyFont="1" applyAlignment="1">
      <alignment vertical="center"/>
    </xf>
    <xf numFmtId="0" fontId="44" fillId="7" borderId="0" xfId="4" applyFont="1" applyFill="1" applyAlignment="1">
      <alignment horizontal="center" vertical="center"/>
    </xf>
    <xf numFmtId="184" fontId="44" fillId="7" borderId="0" xfId="4" applyNumberFormat="1" applyFont="1" applyFill="1" applyAlignment="1">
      <alignment horizontal="left" vertical="center"/>
    </xf>
    <xf numFmtId="176" fontId="6" fillId="0" borderId="0" xfId="4" applyNumberFormat="1" applyFont="1" applyAlignment="1">
      <alignment vertical="center"/>
    </xf>
    <xf numFmtId="0" fontId="46" fillId="0" borderId="0" xfId="4" applyFont="1"/>
    <xf numFmtId="0" fontId="28" fillId="0" borderId="0" xfId="4" applyFont="1" applyAlignment="1">
      <alignment vertical="center" wrapText="1"/>
    </xf>
    <xf numFmtId="38" fontId="6" fillId="2" borderId="33" xfId="5" applyFont="1" applyFill="1" applyBorder="1" applyAlignment="1" applyProtection="1">
      <alignment horizontal="center" vertical="center"/>
    </xf>
    <xf numFmtId="0" fontId="6" fillId="0" borderId="13" xfId="4" applyFont="1" applyBorder="1" applyAlignment="1" applyProtection="1">
      <alignment horizontal="center" vertical="center" wrapText="1"/>
      <protection locked="0"/>
    </xf>
    <xf numFmtId="0" fontId="6" fillId="0" borderId="41" xfId="4" applyFont="1" applyBorder="1" applyAlignment="1" applyProtection="1">
      <alignment horizontal="center" vertical="center" wrapText="1"/>
      <protection locked="0"/>
    </xf>
    <xf numFmtId="0" fontId="6" fillId="0" borderId="15" xfId="4" applyFont="1" applyBorder="1" applyAlignment="1" applyProtection="1">
      <alignment horizontal="center" vertical="center" wrapText="1"/>
      <protection locked="0"/>
    </xf>
    <xf numFmtId="176" fontId="6" fillId="0" borderId="0" xfId="4" applyNumberFormat="1" applyFont="1" applyAlignment="1">
      <alignment horizontal="center" vertical="center" wrapText="1"/>
    </xf>
    <xf numFmtId="0" fontId="47" fillId="0" borderId="0" xfId="4" applyFont="1" applyAlignment="1">
      <alignment horizontal="center" vertical="center" wrapText="1"/>
    </xf>
    <xf numFmtId="0" fontId="6" fillId="0" borderId="0" xfId="4" applyFont="1" applyAlignment="1">
      <alignment vertical="center" wrapText="1"/>
    </xf>
    <xf numFmtId="0" fontId="6" fillId="0" borderId="0" xfId="4" applyFont="1" applyAlignment="1">
      <alignment horizontal="right" vertical="center" wrapText="1"/>
    </xf>
    <xf numFmtId="187" fontId="6" fillId="2" borderId="116" xfId="4" applyNumberFormat="1" applyFont="1" applyFill="1" applyBorder="1" applyAlignment="1">
      <alignment horizontal="right" vertical="center"/>
    </xf>
    <xf numFmtId="187" fontId="6" fillId="2" borderId="40" xfId="4" applyNumberFormat="1" applyFont="1" applyFill="1" applyBorder="1" applyAlignment="1">
      <alignment horizontal="right" vertical="center"/>
    </xf>
    <xf numFmtId="38" fontId="6" fillId="2" borderId="7" xfId="4" applyNumberFormat="1" applyFont="1" applyFill="1" applyBorder="1" applyAlignment="1">
      <alignment vertical="center" wrapText="1"/>
    </xf>
    <xf numFmtId="38" fontId="6" fillId="2" borderId="39" xfId="5" applyFont="1" applyFill="1" applyBorder="1" applyAlignment="1" applyProtection="1">
      <alignment vertical="center"/>
    </xf>
    <xf numFmtId="9" fontId="6" fillId="0" borderId="0" xfId="4" applyNumberFormat="1" applyFont="1" applyAlignment="1">
      <alignment vertical="center" wrapText="1"/>
    </xf>
    <xf numFmtId="38" fontId="47" fillId="0" borderId="0" xfId="4" applyNumberFormat="1" applyFont="1" applyAlignment="1">
      <alignment vertical="center" wrapText="1"/>
    </xf>
    <xf numFmtId="0" fontId="6" fillId="4" borderId="117" xfId="4" applyFont="1" applyFill="1" applyBorder="1" applyAlignment="1" applyProtection="1">
      <alignment vertical="center"/>
      <protection locked="0"/>
    </xf>
    <xf numFmtId="0" fontId="6" fillId="4" borderId="118" xfId="4" applyFont="1" applyFill="1" applyBorder="1" applyAlignment="1" applyProtection="1">
      <alignment horizontal="center" vertical="center"/>
      <protection locked="0"/>
    </xf>
    <xf numFmtId="38" fontId="6" fillId="4" borderId="117" xfId="5" applyFont="1" applyFill="1" applyBorder="1" applyAlignment="1" applyProtection="1">
      <alignment vertical="center"/>
      <protection locked="0"/>
    </xf>
    <xf numFmtId="38" fontId="6" fillId="4" borderId="120" xfId="5" applyFont="1" applyFill="1" applyBorder="1" applyAlignment="1" applyProtection="1">
      <alignment vertical="center"/>
      <protection locked="0"/>
    </xf>
    <xf numFmtId="38" fontId="6" fillId="4" borderId="121" xfId="5" applyFont="1" applyFill="1" applyBorder="1" applyAlignment="1" applyProtection="1">
      <alignment vertical="center"/>
      <protection locked="0"/>
    </xf>
    <xf numFmtId="0" fontId="6" fillId="4" borderId="122" xfId="4" applyFont="1" applyFill="1" applyBorder="1" applyAlignment="1" applyProtection="1">
      <alignment vertical="center"/>
      <protection locked="0"/>
    </xf>
    <xf numFmtId="38" fontId="6" fillId="4" borderId="122" xfId="5" applyFont="1" applyFill="1" applyBorder="1" applyAlignment="1" applyProtection="1">
      <alignment vertical="center"/>
      <protection locked="0"/>
    </xf>
    <xf numFmtId="38" fontId="6" fillId="4" borderId="124" xfId="5" applyFont="1" applyFill="1" applyBorder="1" applyAlignment="1" applyProtection="1">
      <alignment vertical="center"/>
      <protection locked="0"/>
    </xf>
    <xf numFmtId="38" fontId="6" fillId="4" borderId="123" xfId="5" applyFont="1" applyFill="1" applyBorder="1" applyAlignment="1" applyProtection="1">
      <alignment vertical="center"/>
      <protection locked="0"/>
    </xf>
    <xf numFmtId="0" fontId="6" fillId="4" borderId="124" xfId="4" applyFont="1" applyFill="1" applyBorder="1" applyAlignment="1" applyProtection="1">
      <alignment horizontal="center" vertical="center"/>
      <protection locked="0"/>
    </xf>
    <xf numFmtId="0" fontId="6" fillId="4" borderId="126" xfId="4" applyFont="1" applyFill="1" applyBorder="1" applyAlignment="1" applyProtection="1">
      <alignment horizontal="center" vertical="center"/>
      <protection locked="0"/>
    </xf>
    <xf numFmtId="38" fontId="6" fillId="4" borderId="125" xfId="5" applyFont="1" applyFill="1" applyBorder="1" applyAlignment="1" applyProtection="1">
      <alignment vertical="center"/>
      <protection locked="0"/>
    </xf>
    <xf numFmtId="38" fontId="6" fillId="4" borderId="126" xfId="5" applyFont="1" applyFill="1" applyBorder="1" applyAlignment="1" applyProtection="1">
      <alignment vertical="center"/>
      <protection locked="0"/>
    </xf>
    <xf numFmtId="38" fontId="6" fillId="4" borderId="127" xfId="5" applyFont="1" applyFill="1" applyBorder="1" applyAlignment="1" applyProtection="1">
      <alignment vertical="center"/>
      <protection locked="0"/>
    </xf>
    <xf numFmtId="0" fontId="4" fillId="0" borderId="0" xfId="4" applyFont="1"/>
    <xf numFmtId="0" fontId="50" fillId="0" borderId="0" xfId="4" applyFont="1"/>
    <xf numFmtId="0" fontId="41" fillId="0" borderId="0" xfId="4" applyFont="1"/>
    <xf numFmtId="0" fontId="4" fillId="0" borderId="0" xfId="4" applyFont="1" applyAlignment="1">
      <alignment horizontal="center"/>
    </xf>
    <xf numFmtId="0" fontId="4" fillId="0" borderId="9" xfId="4" applyFont="1" applyBorder="1" applyAlignment="1">
      <alignment vertical="center"/>
    </xf>
    <xf numFmtId="0" fontId="4" fillId="0" borderId="0" xfId="4" applyFont="1" applyAlignment="1">
      <alignment vertical="center" wrapText="1"/>
    </xf>
    <xf numFmtId="0" fontId="10" fillId="3" borderId="11" xfId="1" applyFont="1" applyFill="1" applyBorder="1" applyAlignment="1">
      <alignment vertical="center" wrapText="1" shrinkToFit="1"/>
    </xf>
    <xf numFmtId="0" fontId="30" fillId="2" borderId="45" xfId="0" applyFont="1" applyFill="1" applyBorder="1" applyAlignment="1">
      <alignment horizontal="right" vertical="center"/>
    </xf>
    <xf numFmtId="0" fontId="30" fillId="2" borderId="44" xfId="0" applyFont="1" applyFill="1" applyBorder="1" applyAlignment="1">
      <alignment horizontal="right" vertical="center"/>
    </xf>
    <xf numFmtId="0" fontId="30" fillId="2" borderId="35" xfId="0" applyFont="1" applyFill="1" applyBorder="1" applyAlignment="1">
      <alignment horizontal="right" vertical="center"/>
    </xf>
    <xf numFmtId="0" fontId="30" fillId="2" borderId="34" xfId="0" applyFont="1" applyFill="1" applyBorder="1" applyAlignment="1">
      <alignment horizontal="right" vertical="center"/>
    </xf>
    <xf numFmtId="0" fontId="51" fillId="0" borderId="0" xfId="1" applyFont="1">
      <alignment vertical="center"/>
    </xf>
    <xf numFmtId="0" fontId="34" fillId="0" borderId="8" xfId="0" applyFont="1" applyBorder="1" applyAlignment="1"/>
    <xf numFmtId="0" fontId="51" fillId="3" borderId="0" xfId="1" applyFont="1" applyFill="1">
      <alignment vertical="center"/>
    </xf>
    <xf numFmtId="189" fontId="2" fillId="0" borderId="0" xfId="0" applyNumberFormat="1" applyFont="1">
      <alignment vertical="center"/>
    </xf>
    <xf numFmtId="188" fontId="2" fillId="0" borderId="0" xfId="0" applyNumberFormat="1" applyFont="1">
      <alignment vertical="center"/>
    </xf>
    <xf numFmtId="56" fontId="33" fillId="0" borderId="28" xfId="0" applyNumberFormat="1" applyFont="1" applyBorder="1" applyAlignment="1">
      <alignment horizontal="center" vertical="center"/>
    </xf>
    <xf numFmtId="0" fontId="53" fillId="0" borderId="0" xfId="4" applyFont="1"/>
    <xf numFmtId="187" fontId="6" fillId="0" borderId="10" xfId="4" applyNumberFormat="1" applyFont="1" applyBorder="1" applyAlignment="1">
      <alignment horizontal="center" vertical="center"/>
    </xf>
    <xf numFmtId="0" fontId="31" fillId="0" borderId="0" xfId="4" applyFont="1" applyAlignment="1">
      <alignment vertical="center"/>
    </xf>
    <xf numFmtId="0" fontId="6" fillId="4" borderId="134" xfId="4" applyFont="1" applyFill="1" applyBorder="1" applyAlignment="1" applyProtection="1">
      <alignment vertical="center"/>
      <protection locked="0"/>
    </xf>
    <xf numFmtId="0" fontId="6" fillId="4" borderId="135" xfId="4" applyFont="1" applyFill="1" applyBorder="1" applyAlignment="1" applyProtection="1">
      <alignment vertical="center"/>
      <protection locked="0"/>
    </xf>
    <xf numFmtId="0" fontId="6" fillId="4" borderId="136" xfId="4" applyFont="1" applyFill="1" applyBorder="1" applyAlignment="1" applyProtection="1">
      <alignment vertical="center"/>
      <protection locked="0"/>
    </xf>
    <xf numFmtId="38" fontId="6" fillId="2" borderId="43" xfId="5" applyFont="1" applyFill="1" applyBorder="1" applyAlignment="1" applyProtection="1">
      <alignment vertical="center"/>
    </xf>
    <xf numFmtId="38" fontId="6" fillId="2" borderId="42" xfId="5" applyFont="1" applyFill="1" applyBorder="1" applyAlignment="1" applyProtection="1">
      <alignment vertical="center"/>
    </xf>
    <xf numFmtId="38" fontId="6" fillId="2" borderId="9" xfId="5" applyFont="1" applyFill="1" applyBorder="1" applyAlignment="1" applyProtection="1">
      <alignment vertical="center"/>
    </xf>
    <xf numFmtId="0" fontId="6" fillId="0" borderId="0" xfId="4" applyFont="1"/>
    <xf numFmtId="0" fontId="4" fillId="0" borderId="0" xfId="1" applyFont="1" applyAlignment="1" applyProtection="1">
      <alignment horizontal="center" vertical="center"/>
      <protection locked="0"/>
    </xf>
    <xf numFmtId="56" fontId="34" fillId="0" borderId="30" xfId="0" applyNumberFormat="1" applyFont="1" applyBorder="1" applyAlignment="1">
      <alignment horizontal="center" vertical="center"/>
    </xf>
    <xf numFmtId="56" fontId="34" fillId="0" borderId="1" xfId="0" applyNumberFormat="1" applyFont="1" applyBorder="1" applyAlignment="1">
      <alignment horizontal="center" vertical="center"/>
    </xf>
    <xf numFmtId="56" fontId="34" fillId="0" borderId="10" xfId="0" applyNumberFormat="1" applyFont="1" applyBorder="1" applyAlignment="1">
      <alignment horizontal="center" vertical="center"/>
    </xf>
    <xf numFmtId="0" fontId="30" fillId="0" borderId="2" xfId="0" applyFont="1" applyBorder="1" applyAlignment="1">
      <alignment horizontal="right" vertical="center"/>
    </xf>
    <xf numFmtId="0" fontId="30" fillId="0" borderId="3" xfId="0" applyFont="1" applyBorder="1" applyAlignment="1">
      <alignment horizontal="right" vertical="center"/>
    </xf>
    <xf numFmtId="179" fontId="2" fillId="4" borderId="32" xfId="0" applyNumberFormat="1" applyFont="1" applyFill="1" applyBorder="1" applyProtection="1">
      <alignment vertical="center"/>
      <protection locked="0"/>
    </xf>
    <xf numFmtId="56" fontId="34" fillId="3" borderId="1" xfId="0" applyNumberFormat="1" applyFont="1" applyFill="1" applyBorder="1" applyAlignment="1">
      <alignment horizontal="center" vertical="center"/>
    </xf>
    <xf numFmtId="56" fontId="34" fillId="3" borderId="10" xfId="0" applyNumberFormat="1" applyFont="1" applyFill="1" applyBorder="1" applyAlignment="1">
      <alignment horizontal="center" vertical="center"/>
    </xf>
    <xf numFmtId="179" fontId="2" fillId="0" borderId="3" xfId="0" applyNumberFormat="1" applyFont="1" applyBorder="1" applyProtection="1">
      <alignment vertical="center"/>
      <protection locked="0"/>
    </xf>
    <xf numFmtId="0" fontId="2" fillId="4" borderId="30" xfId="0" applyFont="1" applyFill="1" applyBorder="1" applyProtection="1">
      <alignment vertical="center"/>
      <protection locked="0"/>
    </xf>
    <xf numFmtId="179" fontId="2" fillId="4" borderId="30" xfId="0" applyNumberFormat="1" applyFont="1" applyFill="1" applyBorder="1" applyProtection="1">
      <alignment vertical="center"/>
      <protection locked="0"/>
    </xf>
    <xf numFmtId="0" fontId="2" fillId="4" borderId="30" xfId="0" applyFont="1" applyFill="1" applyBorder="1" applyAlignment="1" applyProtection="1">
      <alignment horizontal="center" vertical="center"/>
      <protection locked="0"/>
    </xf>
    <xf numFmtId="179" fontId="2" fillId="4" borderId="30" xfId="0" applyNumberFormat="1" applyFont="1" applyFill="1" applyBorder="1" applyAlignment="1" applyProtection="1">
      <alignment horizontal="center" vertical="center"/>
      <protection locked="0"/>
    </xf>
    <xf numFmtId="14" fontId="2" fillId="4" borderId="30" xfId="0" applyNumberFormat="1" applyFont="1" applyFill="1" applyBorder="1" applyProtection="1">
      <alignment vertical="center"/>
      <protection locked="0"/>
    </xf>
    <xf numFmtId="14" fontId="2" fillId="3" borderId="10" xfId="0" applyNumberFormat="1" applyFont="1" applyFill="1" applyBorder="1" applyProtection="1">
      <alignment vertical="center"/>
      <protection locked="0"/>
    </xf>
    <xf numFmtId="0" fontId="51" fillId="0" borderId="0" xfId="0" applyFont="1" applyAlignment="1">
      <alignment horizontal="center" vertical="center"/>
    </xf>
    <xf numFmtId="0" fontId="2" fillId="0" borderId="8" xfId="0" applyFont="1" applyBorder="1">
      <alignment vertical="center"/>
    </xf>
    <xf numFmtId="0" fontId="30" fillId="0" borderId="2" xfId="0" applyFont="1" applyBorder="1" applyAlignment="1">
      <alignment horizontal="left" vertical="center"/>
    </xf>
    <xf numFmtId="0" fontId="2" fillId="0" borderId="35" xfId="0" applyFont="1" applyBorder="1">
      <alignment vertical="center"/>
    </xf>
    <xf numFmtId="0" fontId="30" fillId="0" borderId="35" xfId="0" applyFont="1" applyBorder="1" applyAlignment="1">
      <alignment horizontal="left" vertical="center"/>
    </xf>
    <xf numFmtId="0" fontId="30" fillId="0" borderId="35" xfId="0" applyFont="1" applyBorder="1" applyAlignment="1">
      <alignment horizontal="right" vertical="center"/>
    </xf>
    <xf numFmtId="0" fontId="30" fillId="0" borderId="36" xfId="0" applyFont="1" applyBorder="1" applyAlignment="1">
      <alignment horizontal="right" vertical="center"/>
    </xf>
    <xf numFmtId="179" fontId="2" fillId="0" borderId="28" xfId="0" applyNumberFormat="1" applyFont="1" applyBorder="1">
      <alignment vertical="center"/>
    </xf>
    <xf numFmtId="0" fontId="2" fillId="0" borderId="45" xfId="0" applyFont="1" applyBorder="1">
      <alignment vertical="center"/>
    </xf>
    <xf numFmtId="0" fontId="30" fillId="0" borderId="45" xfId="0" applyFont="1" applyBorder="1" applyAlignment="1">
      <alignment horizontal="left" vertical="center"/>
    </xf>
    <xf numFmtId="0" fontId="30" fillId="0" borderId="45" xfId="0" applyFont="1" applyBorder="1" applyAlignment="1">
      <alignment horizontal="right" vertical="center"/>
    </xf>
    <xf numFmtId="0" fontId="30" fillId="0" borderId="46" xfId="0" applyFont="1" applyBorder="1" applyAlignment="1">
      <alignment horizontal="right" vertical="center"/>
    </xf>
    <xf numFmtId="179" fontId="2" fillId="0" borderId="58" xfId="0" applyNumberFormat="1" applyFont="1" applyBorder="1">
      <alignment vertical="center"/>
    </xf>
    <xf numFmtId="0" fontId="2" fillId="0" borderId="49" xfId="0" applyFont="1" applyBorder="1" applyAlignment="1">
      <alignment horizontal="left" vertical="center"/>
    </xf>
    <xf numFmtId="0" fontId="30" fillId="0" borderId="49" xfId="0" applyFont="1" applyBorder="1" applyAlignment="1">
      <alignment horizontal="left" vertical="center"/>
    </xf>
    <xf numFmtId="12" fontId="30" fillId="0" borderId="49" xfId="0" applyNumberFormat="1" applyFont="1" applyBorder="1">
      <alignment vertical="center"/>
    </xf>
    <xf numFmtId="12" fontId="30" fillId="0" borderId="98" xfId="0" applyNumberFormat="1" applyFont="1" applyBorder="1">
      <alignment vertical="center"/>
    </xf>
    <xf numFmtId="179" fontId="2" fillId="0" borderId="100" xfId="0" applyNumberFormat="1" applyFont="1" applyBorder="1">
      <alignment vertical="center"/>
    </xf>
    <xf numFmtId="0" fontId="2" fillId="0" borderId="48" xfId="0" applyFont="1" applyBorder="1" applyAlignment="1">
      <alignment horizontal="left" vertical="center"/>
    </xf>
    <xf numFmtId="0" fontId="30" fillId="0" borderId="48" xfId="0" applyFont="1" applyBorder="1" applyAlignment="1">
      <alignment horizontal="left" vertical="center"/>
    </xf>
    <xf numFmtId="0" fontId="30" fillId="0" borderId="48" xfId="0" applyFont="1" applyBorder="1">
      <alignment vertical="center"/>
    </xf>
    <xf numFmtId="0" fontId="30" fillId="0" borderId="99" xfId="0" applyFont="1" applyBorder="1">
      <alignment vertical="center"/>
    </xf>
    <xf numFmtId="0" fontId="4" fillId="0" borderId="0" xfId="4" applyFont="1" applyAlignment="1" applyProtection="1">
      <alignment vertical="center"/>
      <protection locked="0"/>
    </xf>
    <xf numFmtId="0" fontId="4" fillId="0" borderId="109" xfId="4" applyFont="1" applyBorder="1" applyAlignment="1" applyProtection="1">
      <alignment horizontal="center" vertical="center"/>
      <protection locked="0"/>
    </xf>
    <xf numFmtId="0" fontId="4" fillId="0" borderId="110" xfId="4" applyFont="1" applyBorder="1" applyAlignment="1" applyProtection="1">
      <alignment horizontal="center" vertical="center"/>
      <protection locked="0"/>
    </xf>
    <xf numFmtId="0" fontId="4" fillId="0" borderId="110" xfId="7" applyNumberFormat="1" applyFont="1" applyFill="1" applyBorder="1" applyAlignment="1" applyProtection="1">
      <alignment horizontal="center" vertical="center"/>
      <protection locked="0"/>
    </xf>
    <xf numFmtId="0" fontId="6" fillId="2" borderId="38" xfId="4" applyFont="1" applyFill="1" applyBorder="1" applyAlignment="1">
      <alignment horizontal="center" vertical="center" wrapText="1"/>
    </xf>
    <xf numFmtId="0" fontId="6" fillId="2" borderId="114" xfId="4" applyFont="1" applyFill="1" applyBorder="1" applyAlignment="1">
      <alignment horizontal="center" vertical="center" wrapText="1"/>
    </xf>
    <xf numFmtId="0" fontId="6" fillId="2" borderId="115" xfId="4" applyFont="1" applyFill="1" applyBorder="1" applyAlignment="1">
      <alignment horizontal="center" vertical="center" wrapText="1"/>
    </xf>
    <xf numFmtId="38" fontId="6" fillId="2" borderId="0" xfId="4" applyNumberFormat="1" applyFont="1" applyFill="1" applyAlignment="1">
      <alignment vertical="center"/>
    </xf>
    <xf numFmtId="176" fontId="3" fillId="0" borderId="0" xfId="4" applyNumberFormat="1" applyFont="1" applyAlignment="1">
      <alignment vertical="center"/>
    </xf>
    <xf numFmtId="185" fontId="6" fillId="0" borderId="0" xfId="4" applyNumberFormat="1" applyFont="1" applyAlignment="1">
      <alignment vertical="center"/>
    </xf>
    <xf numFmtId="0" fontId="31" fillId="0" borderId="0" xfId="4" applyFont="1"/>
    <xf numFmtId="0" fontId="29" fillId="0" borderId="0" xfId="0" applyFont="1" applyAlignment="1">
      <alignment horizontal="left" vertical="center"/>
    </xf>
    <xf numFmtId="0" fontId="51" fillId="0" borderId="0" xfId="4" applyFont="1"/>
    <xf numFmtId="0" fontId="52" fillId="0" borderId="0" xfId="4" applyFont="1" applyAlignment="1">
      <alignment horizontal="center"/>
    </xf>
    <xf numFmtId="187" fontId="6" fillId="2" borderId="25" xfId="4" applyNumberFormat="1" applyFont="1" applyFill="1" applyBorder="1" applyAlignment="1">
      <alignment horizontal="right" vertical="center"/>
    </xf>
    <xf numFmtId="0" fontId="6" fillId="0" borderId="118" xfId="4" applyFont="1" applyBorder="1" applyAlignment="1">
      <alignment vertical="center"/>
    </xf>
    <xf numFmtId="0" fontId="6" fillId="0" borderId="131" xfId="4" applyFont="1" applyBorder="1" applyAlignment="1">
      <alignment vertical="center"/>
    </xf>
    <xf numFmtId="184" fontId="45" fillId="3" borderId="0" xfId="4" applyNumberFormat="1" applyFont="1" applyFill="1" applyAlignment="1">
      <alignment vertical="center"/>
    </xf>
    <xf numFmtId="0" fontId="6" fillId="0" borderId="9" xfId="4" applyFont="1" applyBorder="1" applyAlignment="1">
      <alignment vertical="center"/>
    </xf>
    <xf numFmtId="187" fontId="6" fillId="2" borderId="8" xfId="4" applyNumberFormat="1" applyFont="1" applyFill="1" applyBorder="1" applyAlignment="1">
      <alignment horizontal="right" vertical="center"/>
    </xf>
    <xf numFmtId="0" fontId="6" fillId="0" borderId="131" xfId="4" applyFont="1" applyBorder="1" applyAlignment="1">
      <alignment horizontal="center" vertical="center"/>
    </xf>
    <xf numFmtId="0" fontId="6" fillId="0" borderId="0" xfId="4" applyFont="1" applyAlignment="1">
      <alignment horizontal="right"/>
    </xf>
    <xf numFmtId="38" fontId="6" fillId="2" borderId="9" xfId="4" applyNumberFormat="1" applyFont="1" applyFill="1" applyBorder="1" applyAlignment="1">
      <alignment vertical="center" wrapText="1"/>
    </xf>
    <xf numFmtId="38" fontId="6" fillId="2" borderId="119" xfId="5" applyFont="1" applyFill="1" applyBorder="1" applyAlignment="1" applyProtection="1">
      <alignment vertical="center"/>
    </xf>
    <xf numFmtId="38" fontId="6" fillId="2" borderId="119" xfId="4" applyNumberFormat="1" applyFont="1" applyFill="1" applyBorder="1" applyAlignment="1">
      <alignment vertical="center"/>
    </xf>
    <xf numFmtId="0" fontId="8" fillId="2" borderId="0" xfId="4" applyFont="1" applyFill="1" applyAlignment="1">
      <alignment horizontal="left" vertical="center" wrapText="1"/>
    </xf>
    <xf numFmtId="176" fontId="3" fillId="0" borderId="0" xfId="4" applyNumberFormat="1" applyFont="1" applyAlignment="1">
      <alignment horizontal="left" vertical="center" wrapText="1"/>
    </xf>
    <xf numFmtId="38" fontId="8" fillId="2" borderId="0" xfId="4" applyNumberFormat="1" applyFont="1" applyFill="1" applyAlignment="1">
      <alignment horizontal="left" vertical="center" wrapText="1"/>
    </xf>
    <xf numFmtId="0" fontId="44" fillId="8" borderId="0" xfId="4" applyFont="1" applyFill="1" applyAlignment="1">
      <alignment horizontal="center" vertical="center"/>
    </xf>
    <xf numFmtId="184" fontId="44" fillId="8" borderId="0" xfId="4" applyNumberFormat="1" applyFont="1" applyFill="1" applyAlignment="1">
      <alignment horizontal="left" vertical="center"/>
    </xf>
    <xf numFmtId="0" fontId="44" fillId="6" borderId="0" xfId="4" applyFont="1" applyFill="1" applyAlignment="1">
      <alignment horizontal="center" vertical="center"/>
    </xf>
    <xf numFmtId="184" fontId="44" fillId="6" borderId="0" xfId="4" applyNumberFormat="1" applyFont="1" applyFill="1" applyAlignment="1">
      <alignment horizontal="left" vertical="center"/>
    </xf>
    <xf numFmtId="191" fontId="6" fillId="0" borderId="10" xfId="4" applyNumberFormat="1" applyFont="1" applyBorder="1" applyAlignment="1">
      <alignment horizontal="center" vertical="center"/>
    </xf>
    <xf numFmtId="0" fontId="4" fillId="0" borderId="8" xfId="1" applyFont="1" applyBorder="1" applyAlignment="1">
      <alignment horizontal="center" vertical="center" shrinkToFit="1"/>
    </xf>
    <xf numFmtId="0" fontId="6" fillId="4" borderId="0" xfId="4" applyFont="1" applyFill="1" applyAlignment="1" applyProtection="1">
      <alignment vertical="center"/>
      <protection locked="0"/>
    </xf>
    <xf numFmtId="0" fontId="16" fillId="0" borderId="0" xfId="0" applyFont="1">
      <alignment vertical="center"/>
    </xf>
    <xf numFmtId="0" fontId="3" fillId="0" borderId="0" xfId="1" applyFont="1">
      <alignment vertical="center"/>
    </xf>
    <xf numFmtId="177" fontId="4" fillId="0" borderId="0" xfId="1" applyNumberFormat="1" applyFont="1" applyAlignment="1">
      <alignment horizontal="center" vertical="center"/>
    </xf>
    <xf numFmtId="0" fontId="27" fillId="0" borderId="11" xfId="1" applyFont="1" applyBorder="1" applyAlignment="1">
      <alignment vertical="center" shrinkToFit="1"/>
    </xf>
    <xf numFmtId="0" fontId="4" fillId="0" borderId="0" xfId="1" applyFont="1" applyAlignment="1">
      <alignment horizontal="left" vertical="center" shrinkToFit="1"/>
    </xf>
    <xf numFmtId="0" fontId="4" fillId="0" borderId="12" xfId="1" applyFont="1" applyBorder="1" applyAlignment="1">
      <alignment horizontal="left" vertical="center" shrinkToFit="1"/>
    </xf>
    <xf numFmtId="0" fontId="27" fillId="0" borderId="7" xfId="1" applyFont="1" applyBorder="1" applyAlignment="1">
      <alignment vertical="center" shrinkToFit="1"/>
    </xf>
    <xf numFmtId="0" fontId="10" fillId="0" borderId="9" xfId="1" applyFont="1" applyBorder="1" applyAlignment="1">
      <alignment horizontal="center" vertical="center" shrinkToFit="1"/>
    </xf>
    <xf numFmtId="0" fontId="27" fillId="0" borderId="0" xfId="1" applyFont="1">
      <alignment vertical="center"/>
    </xf>
    <xf numFmtId="0" fontId="27" fillId="0" borderId="4" xfId="1" applyFont="1" applyBorder="1">
      <alignment vertical="center"/>
    </xf>
    <xf numFmtId="0" fontId="22" fillId="0" borderId="0" xfId="1" applyFont="1">
      <alignment vertical="center"/>
    </xf>
    <xf numFmtId="3" fontId="4" fillId="0" borderId="8" xfId="1" applyNumberFormat="1" applyFont="1" applyBorder="1" applyAlignment="1">
      <alignment horizontal="left" shrinkToFit="1"/>
    </xf>
    <xf numFmtId="0" fontId="23" fillId="0" borderId="67" xfId="1" applyFont="1" applyBorder="1" applyAlignment="1">
      <alignment horizontal="center" vertical="center" wrapText="1"/>
    </xf>
    <xf numFmtId="0" fontId="25" fillId="0" borderId="0" xfId="1" applyFont="1" applyAlignment="1">
      <alignment vertical="center" wrapText="1"/>
    </xf>
    <xf numFmtId="0" fontId="23" fillId="0" borderId="69" xfId="1" applyFont="1" applyBorder="1" applyAlignment="1">
      <alignment horizontal="center" vertical="center" wrapText="1"/>
    </xf>
    <xf numFmtId="177" fontId="23" fillId="0" borderId="0" xfId="1" applyNumberFormat="1" applyFont="1" applyAlignment="1">
      <alignment vertical="center" wrapText="1"/>
    </xf>
    <xf numFmtId="0" fontId="23" fillId="0" borderId="72" xfId="1" applyFont="1" applyBorder="1" applyAlignment="1">
      <alignment horizontal="center" vertical="center"/>
    </xf>
    <xf numFmtId="178" fontId="22" fillId="0" borderId="0" xfId="1" applyNumberFormat="1" applyFont="1" applyAlignment="1">
      <alignment vertical="center" wrapText="1"/>
    </xf>
    <xf numFmtId="0" fontId="23" fillId="0" borderId="69" xfId="1" applyFont="1" applyBorder="1" applyAlignment="1">
      <alignment horizontal="center" vertical="center"/>
    </xf>
    <xf numFmtId="0" fontId="22" fillId="0" borderId="0" xfId="1" applyFont="1" applyAlignment="1">
      <alignment vertical="center" wrapText="1"/>
    </xf>
    <xf numFmtId="0" fontId="23" fillId="0" borderId="0" xfId="1" applyFont="1" applyAlignment="1">
      <alignment vertical="center" wrapText="1"/>
    </xf>
    <xf numFmtId="0" fontId="26" fillId="0" borderId="0" xfId="1" applyFont="1">
      <alignment vertical="center"/>
    </xf>
    <xf numFmtId="0" fontId="23" fillId="0" borderId="0" xfId="1" applyFont="1">
      <alignment vertical="center"/>
    </xf>
    <xf numFmtId="0" fontId="24" fillId="4" borderId="17" xfId="1" applyFont="1" applyFill="1" applyBorder="1" applyAlignment="1" applyProtection="1">
      <alignment horizontal="center" vertical="center" wrapText="1"/>
      <protection locked="0"/>
    </xf>
    <xf numFmtId="0" fontId="2" fillId="0" borderId="0" xfId="0" applyFont="1" applyAlignment="1">
      <alignment horizontal="right" vertical="center"/>
    </xf>
    <xf numFmtId="179" fontId="30" fillId="0" borderId="65" xfId="0" applyNumberFormat="1" applyFont="1" applyBorder="1" applyAlignment="1">
      <alignment horizontal="right" vertical="center"/>
    </xf>
    <xf numFmtId="188" fontId="2" fillId="4" borderId="128" xfId="0" applyNumberFormat="1" applyFont="1" applyFill="1" applyBorder="1" applyAlignment="1" applyProtection="1">
      <alignment vertical="center" wrapText="1"/>
      <protection locked="0"/>
    </xf>
    <xf numFmtId="183" fontId="2" fillId="4" borderId="128" xfId="0" applyNumberFormat="1" applyFont="1" applyFill="1" applyBorder="1" applyAlignment="1" applyProtection="1">
      <alignment horizontal="right" vertical="center"/>
      <protection locked="0"/>
    </xf>
    <xf numFmtId="0" fontId="51" fillId="0" borderId="0" xfId="4" applyFont="1" applyAlignment="1">
      <alignment vertical="top"/>
    </xf>
    <xf numFmtId="38" fontId="6" fillId="2" borderId="138" xfId="5" applyFont="1" applyFill="1" applyBorder="1" applyAlignment="1" applyProtection="1">
      <alignment vertical="center"/>
    </xf>
    <xf numFmtId="38" fontId="6" fillId="2" borderId="27" xfId="5" applyFont="1" applyFill="1" applyBorder="1" applyAlignment="1" applyProtection="1">
      <alignment vertical="center"/>
    </xf>
    <xf numFmtId="0" fontId="15" fillId="0" borderId="0" xfId="4" applyFont="1" applyAlignment="1" applyProtection="1">
      <alignment vertical="center" wrapText="1"/>
      <protection locked="0"/>
    </xf>
    <xf numFmtId="0" fontId="18" fillId="8" borderId="92" xfId="0" applyFont="1" applyFill="1" applyBorder="1">
      <alignment vertical="center"/>
    </xf>
    <xf numFmtId="0" fontId="18" fillId="8" borderId="93" xfId="0" applyFont="1" applyFill="1" applyBorder="1">
      <alignment vertical="center"/>
    </xf>
    <xf numFmtId="0" fontId="18" fillId="8" borderId="95" xfId="0" applyFont="1" applyFill="1" applyBorder="1" applyAlignment="1">
      <alignment horizontal="center" vertical="center" wrapText="1"/>
    </xf>
    <xf numFmtId="0" fontId="18" fillId="7" borderId="92" xfId="0" applyFont="1" applyFill="1" applyBorder="1">
      <alignment vertical="center"/>
    </xf>
    <xf numFmtId="0" fontId="18" fillId="7" borderId="94" xfId="0" applyFont="1" applyFill="1" applyBorder="1">
      <alignment vertical="center"/>
    </xf>
    <xf numFmtId="0" fontId="18" fillId="7" borderId="95" xfId="0" applyFont="1" applyFill="1" applyBorder="1" applyAlignment="1">
      <alignment horizontal="center" vertical="center" wrapText="1"/>
    </xf>
    <xf numFmtId="180" fontId="4" fillId="0" borderId="0" xfId="1" applyNumberFormat="1" applyFont="1" applyProtection="1">
      <alignment vertical="center"/>
      <protection locked="0"/>
    </xf>
    <xf numFmtId="0" fontId="4" fillId="0" borderId="0" xfId="1" applyFont="1" applyProtection="1">
      <alignment vertical="center"/>
      <protection locked="0"/>
    </xf>
    <xf numFmtId="181" fontId="18" fillId="0" borderId="57" xfId="0" applyNumberFormat="1" applyFont="1" applyBorder="1">
      <alignment vertical="center"/>
    </xf>
    <xf numFmtId="179" fontId="2" fillId="4" borderId="29" xfId="0" applyNumberFormat="1" applyFont="1" applyFill="1" applyBorder="1">
      <alignment vertical="center"/>
    </xf>
    <xf numFmtId="179" fontId="2" fillId="4" borderId="26" xfId="0" applyNumberFormat="1" applyFont="1" applyFill="1" applyBorder="1">
      <alignment vertical="center"/>
    </xf>
    <xf numFmtId="179" fontId="2" fillId="4" borderId="30" xfId="0" applyNumberFormat="1" applyFont="1" applyFill="1" applyBorder="1">
      <alignment vertical="center"/>
    </xf>
    <xf numFmtId="177" fontId="4" fillId="4" borderId="0" xfId="1" applyNumberFormat="1" applyFont="1" applyFill="1" applyAlignment="1" applyProtection="1">
      <alignment horizontal="right" vertical="center"/>
      <protection locked="0"/>
    </xf>
    <xf numFmtId="190" fontId="4" fillId="4" borderId="0" xfId="1" applyNumberFormat="1" applyFont="1" applyFill="1" applyAlignment="1" applyProtection="1">
      <alignment horizontal="right" vertical="center"/>
      <protection locked="0"/>
    </xf>
    <xf numFmtId="0" fontId="0" fillId="0" borderId="8" xfId="0" applyBorder="1" applyAlignment="1">
      <alignment horizontal="center" vertical="center"/>
    </xf>
    <xf numFmtId="0" fontId="0" fillId="0" borderId="0" xfId="0" applyAlignment="1">
      <alignment horizontal="right" vertical="center"/>
    </xf>
    <xf numFmtId="0" fontId="0" fillId="0" borderId="0" xfId="0" applyAlignment="1">
      <alignment horizontal="right"/>
    </xf>
    <xf numFmtId="0" fontId="0" fillId="0" borderId="145" xfId="0" applyBorder="1" applyAlignment="1">
      <alignment horizontal="center" vertical="center"/>
    </xf>
    <xf numFmtId="0" fontId="59" fillId="0" borderId="145" xfId="0" applyFont="1" applyBorder="1" applyAlignment="1">
      <alignment horizontal="center" vertical="center"/>
    </xf>
    <xf numFmtId="0" fontId="58" fillId="0" borderId="145" xfId="0" applyFont="1" applyBorder="1" applyAlignment="1">
      <alignment horizontal="center" vertical="center"/>
    </xf>
    <xf numFmtId="0" fontId="60" fillId="4" borderId="23" xfId="0" applyFont="1" applyFill="1" applyBorder="1" applyAlignment="1">
      <alignment horizontal="left" vertical="center" wrapText="1"/>
    </xf>
    <xf numFmtId="177" fontId="60" fillId="4" borderId="23" xfId="0" applyNumberFormat="1" applyFont="1" applyFill="1" applyBorder="1" applyAlignment="1">
      <alignment horizontal="center" vertical="center"/>
    </xf>
    <xf numFmtId="183" fontId="60" fillId="4" borderId="23" xfId="0" applyNumberFormat="1" applyFont="1" applyFill="1" applyBorder="1" applyAlignment="1">
      <alignment horizontal="right" vertical="center"/>
    </xf>
    <xf numFmtId="193" fontId="60" fillId="4" borderId="23" xfId="0" applyNumberFormat="1" applyFont="1" applyFill="1" applyBorder="1">
      <alignment vertical="center"/>
    </xf>
    <xf numFmtId="0" fontId="60" fillId="4" borderId="23" xfId="0" applyFont="1" applyFill="1" applyBorder="1" applyAlignment="1">
      <alignment horizontal="left" vertical="center"/>
    </xf>
    <xf numFmtId="0" fontId="61" fillId="0" borderId="0" xfId="0" applyFont="1" applyAlignment="1">
      <alignment horizontal="center"/>
    </xf>
    <xf numFmtId="0" fontId="60" fillId="4" borderId="10" xfId="0" applyFont="1" applyFill="1" applyBorder="1" applyAlignment="1">
      <alignment horizontal="left" vertical="center" wrapText="1"/>
    </xf>
    <xf numFmtId="0" fontId="60" fillId="4" borderId="1" xfId="0" applyFont="1" applyFill="1" applyBorder="1" applyAlignment="1">
      <alignment horizontal="left" vertical="center" wrapText="1"/>
    </xf>
    <xf numFmtId="0" fontId="60" fillId="4" borderId="3" xfId="0" applyFont="1" applyFill="1" applyBorder="1" applyAlignment="1">
      <alignment horizontal="left" vertical="center" wrapText="1"/>
    </xf>
    <xf numFmtId="177" fontId="60" fillId="4" borderId="10" xfId="0" applyNumberFormat="1" applyFont="1" applyFill="1" applyBorder="1" applyAlignment="1">
      <alignment horizontal="center" vertical="center"/>
    </xf>
    <xf numFmtId="183" fontId="60" fillId="4" borderId="10" xfId="0" applyNumberFormat="1" applyFont="1" applyFill="1" applyBorder="1" applyAlignment="1">
      <alignment horizontal="right" vertical="center"/>
    </xf>
    <xf numFmtId="193" fontId="60" fillId="4" borderId="10" xfId="0" applyNumberFormat="1" applyFont="1" applyFill="1" applyBorder="1">
      <alignment vertical="center"/>
    </xf>
    <xf numFmtId="0" fontId="60" fillId="4" borderId="10" xfId="0" applyFont="1" applyFill="1" applyBorder="1" applyAlignment="1">
      <alignment horizontal="left" vertical="center"/>
    </xf>
    <xf numFmtId="0" fontId="61" fillId="0" borderId="0" xfId="0" applyFont="1">
      <alignment vertical="center"/>
    </xf>
    <xf numFmtId="0" fontId="0" fillId="0" borderId="0" xfId="0" applyAlignment="1">
      <alignment horizontal="right" vertical="top"/>
    </xf>
    <xf numFmtId="0" fontId="4" fillId="3" borderId="0" xfId="1" applyFont="1" applyFill="1" applyAlignment="1">
      <alignment horizontal="left" vertical="top" wrapText="1"/>
    </xf>
    <xf numFmtId="0" fontId="4" fillId="3" borderId="0" xfId="1" applyFont="1" applyFill="1" applyAlignment="1">
      <alignment horizontal="left" vertical="center" wrapText="1"/>
    </xf>
    <xf numFmtId="0" fontId="4" fillId="4" borderId="8" xfId="1" applyFont="1" applyFill="1" applyBorder="1" applyAlignment="1" applyProtection="1">
      <alignment horizontal="left" vertical="center" shrinkToFit="1"/>
      <protection locked="0"/>
    </xf>
    <xf numFmtId="0" fontId="4" fillId="0" borderId="8" xfId="1" applyFont="1" applyBorder="1" applyAlignment="1" applyProtection="1">
      <alignment horizontal="left" vertical="center" shrinkToFit="1"/>
      <protection locked="0"/>
    </xf>
    <xf numFmtId="0" fontId="4" fillId="0" borderId="9" xfId="1" applyFont="1" applyBorder="1" applyAlignment="1" applyProtection="1">
      <alignment horizontal="left" vertical="center" shrinkToFit="1"/>
      <protection locked="0"/>
    </xf>
    <xf numFmtId="49" fontId="4" fillId="0" borderId="8" xfId="1" applyNumberFormat="1" applyFont="1" applyBorder="1" applyAlignment="1" applyProtection="1">
      <alignment horizontal="left" vertical="center"/>
      <protection locked="0"/>
    </xf>
    <xf numFmtId="49" fontId="4" fillId="0" borderId="9" xfId="1" applyNumberFormat="1" applyFont="1" applyBorder="1" applyAlignment="1" applyProtection="1">
      <alignment horizontal="left" vertical="center"/>
      <protection locked="0"/>
    </xf>
    <xf numFmtId="0" fontId="4" fillId="3" borderId="0" xfId="1" applyFont="1" applyFill="1" applyAlignment="1">
      <alignment horizontal="center" vertical="center"/>
    </xf>
    <xf numFmtId="0" fontId="17" fillId="3" borderId="0" xfId="1" applyFont="1" applyFill="1" applyAlignment="1">
      <alignment horizontal="center" vertical="center"/>
    </xf>
    <xf numFmtId="0" fontId="51" fillId="0" borderId="0" xfId="1" applyFont="1" applyAlignment="1">
      <alignment horizontal="center" vertical="center"/>
    </xf>
    <xf numFmtId="0" fontId="51" fillId="0" borderId="0" xfId="0" applyFont="1" applyAlignment="1">
      <alignment horizontal="left" vertical="center" wrapText="1"/>
    </xf>
    <xf numFmtId="0" fontId="51" fillId="0" borderId="12" xfId="0" applyFont="1" applyBorder="1" applyAlignment="1">
      <alignment horizontal="left" vertical="center" wrapText="1"/>
    </xf>
    <xf numFmtId="0" fontId="51" fillId="0" borderId="0" xfId="1" applyFont="1" applyAlignment="1">
      <alignment horizontal="left" vertical="center" wrapText="1"/>
    </xf>
    <xf numFmtId="0" fontId="51" fillId="0" borderId="12" xfId="1" applyFont="1" applyBorder="1" applyAlignment="1">
      <alignment horizontal="left" vertical="center" wrapText="1"/>
    </xf>
    <xf numFmtId="0" fontId="51" fillId="0" borderId="0" xfId="1" applyFont="1" applyAlignment="1">
      <alignment horizontal="left" vertical="center"/>
    </xf>
    <xf numFmtId="0" fontId="3" fillId="3" borderId="59" xfId="1" applyFont="1" applyFill="1" applyBorder="1" applyAlignment="1">
      <alignment horizontal="center" vertical="center"/>
    </xf>
    <xf numFmtId="0" fontId="3" fillId="3" borderId="48" xfId="1" applyFont="1" applyFill="1" applyBorder="1" applyAlignment="1">
      <alignment horizontal="center" vertical="center"/>
    </xf>
    <xf numFmtId="0" fontId="3" fillId="3" borderId="60" xfId="1" applyFont="1" applyFill="1" applyBorder="1" applyAlignment="1">
      <alignment horizontal="center" vertical="center"/>
    </xf>
    <xf numFmtId="177" fontId="4" fillId="0" borderId="61" xfId="1" applyNumberFormat="1" applyFont="1" applyBorder="1" applyAlignment="1" applyProtection="1">
      <alignment horizontal="center" vertical="center"/>
      <protection locked="0"/>
    </xf>
    <xf numFmtId="177" fontId="4" fillId="0" borderId="62" xfId="1" applyNumberFormat="1" applyFont="1" applyBorder="1" applyAlignment="1" applyProtection="1">
      <alignment horizontal="center" vertical="center"/>
      <protection locked="0"/>
    </xf>
    <xf numFmtId="177" fontId="4" fillId="0" borderId="63" xfId="1" applyNumberFormat="1" applyFont="1" applyBorder="1" applyAlignment="1" applyProtection="1">
      <alignment horizontal="center" vertical="center"/>
      <protection locked="0"/>
    </xf>
    <xf numFmtId="178" fontId="4" fillId="4" borderId="8" xfId="1" applyNumberFormat="1" applyFont="1" applyFill="1" applyBorder="1" applyAlignment="1" applyProtection="1">
      <alignment horizontal="left" vertical="center" shrinkToFit="1"/>
      <protection locked="0"/>
    </xf>
    <xf numFmtId="0" fontId="6" fillId="3" borderId="0" xfId="1" applyFont="1" applyFill="1" applyAlignment="1">
      <alignment horizontal="left" vertical="center"/>
    </xf>
    <xf numFmtId="0" fontId="4" fillId="3" borderId="129" xfId="1" applyFont="1" applyFill="1" applyBorder="1" applyAlignment="1">
      <alignment horizontal="center" vertical="center"/>
    </xf>
    <xf numFmtId="0" fontId="4" fillId="0" borderId="58" xfId="1" applyFont="1" applyBorder="1" applyAlignment="1" applyProtection="1">
      <alignment horizontal="left" vertical="top" wrapText="1"/>
      <protection locked="0"/>
    </xf>
    <xf numFmtId="0" fontId="4" fillId="0" borderId="23" xfId="1" applyFont="1" applyBorder="1" applyAlignment="1" applyProtection="1">
      <alignment horizontal="left" vertical="top" wrapText="1"/>
      <protection locked="0"/>
    </xf>
    <xf numFmtId="0" fontId="2" fillId="0" borderId="29" xfId="0" applyFont="1" applyBorder="1" applyAlignment="1">
      <alignment horizontal="left" vertical="center" wrapText="1"/>
    </xf>
    <xf numFmtId="0" fontId="2" fillId="0" borderId="58" xfId="0" applyFont="1" applyBorder="1" applyAlignment="1">
      <alignment horizontal="left" vertical="center"/>
    </xf>
    <xf numFmtId="0" fontId="2" fillId="0" borderId="23" xfId="0" applyFont="1" applyBorder="1" applyAlignment="1">
      <alignment horizontal="left" vertical="center"/>
    </xf>
    <xf numFmtId="0" fontId="30" fillId="0" borderId="1" xfId="0" applyFont="1" applyBorder="1" applyAlignment="1">
      <alignment horizontal="right" vertical="center"/>
    </xf>
    <xf numFmtId="0" fontId="30" fillId="0" borderId="2" xfId="0" applyFont="1" applyBorder="1" applyAlignment="1">
      <alignment horizontal="right" vertical="center"/>
    </xf>
    <xf numFmtId="0" fontId="30" fillId="0" borderId="3" xfId="0" applyFont="1" applyBorder="1" applyAlignment="1">
      <alignment horizontal="right" vertical="center"/>
    </xf>
    <xf numFmtId="0" fontId="2" fillId="0" borderId="58" xfId="0" applyFont="1" applyBorder="1" applyAlignment="1">
      <alignment horizontal="left" vertical="center" wrapText="1"/>
    </xf>
    <xf numFmtId="0" fontId="2" fillId="0" borderId="23" xfId="0" applyFont="1" applyBorder="1" applyAlignment="1">
      <alignment horizontal="left" vertical="center" wrapText="1"/>
    </xf>
    <xf numFmtId="0" fontId="34" fillId="0" borderId="8" xfId="0" applyFont="1" applyBorder="1" applyAlignment="1">
      <alignment horizontal="center" vertical="center"/>
    </xf>
    <xf numFmtId="0" fontId="51" fillId="0" borderId="8" xfId="0" applyFont="1" applyBorder="1" applyAlignment="1">
      <alignment horizontal="center" vertical="center"/>
    </xf>
    <xf numFmtId="0" fontId="2" fillId="0" borderId="10" xfId="0" applyFont="1" applyBorder="1" applyAlignment="1">
      <alignment horizontal="left" vertical="center" wrapText="1"/>
    </xf>
    <xf numFmtId="0" fontId="2" fillId="0" borderId="10" xfId="0" applyFont="1" applyBorder="1" applyAlignment="1">
      <alignment horizontal="left" vertical="center"/>
    </xf>
    <xf numFmtId="0" fontId="30" fillId="0" borderId="1" xfId="0" applyFont="1" applyBorder="1" applyAlignment="1">
      <alignment horizontal="right" vertical="center" indent="1"/>
    </xf>
    <xf numFmtId="0" fontId="30" fillId="0" borderId="2" xfId="0" applyFont="1" applyBorder="1" applyAlignment="1">
      <alignment horizontal="right" vertical="center" indent="1"/>
    </xf>
    <xf numFmtId="0" fontId="30" fillId="0" borderId="3" xfId="0" applyFont="1" applyBorder="1" applyAlignment="1">
      <alignment horizontal="right" vertical="center" indent="1"/>
    </xf>
    <xf numFmtId="0" fontId="7" fillId="0" borderId="0" xfId="4" applyFont="1" applyAlignment="1">
      <alignment horizontal="center"/>
    </xf>
    <xf numFmtId="0" fontId="6" fillId="0" borderId="31" xfId="4" applyFont="1" applyBorder="1" applyAlignment="1">
      <alignment horizontal="center" vertical="center"/>
    </xf>
    <xf numFmtId="0" fontId="52" fillId="0" borderId="0" xfId="0" applyFont="1" applyAlignment="1">
      <alignment horizontal="left" vertical="center"/>
    </xf>
    <xf numFmtId="0" fontId="4" fillId="0" borderId="0" xfId="4" applyFont="1" applyAlignment="1" applyProtection="1">
      <alignment horizontal="center" vertical="center"/>
      <protection locked="0"/>
    </xf>
    <xf numFmtId="0" fontId="4" fillId="0" borderId="0" xfId="4" applyFont="1" applyAlignment="1">
      <alignment horizontal="left" vertical="center"/>
    </xf>
    <xf numFmtId="49" fontId="4" fillId="0" borderId="22" xfId="4" applyNumberFormat="1" applyFont="1" applyBorder="1" applyAlignment="1">
      <alignment horizontal="left" vertical="center"/>
    </xf>
    <xf numFmtId="0" fontId="4" fillId="0" borderId="22" xfId="4" applyFont="1" applyBorder="1" applyAlignment="1">
      <alignment horizontal="left" vertical="center"/>
    </xf>
    <xf numFmtId="0" fontId="31" fillId="0" borderId="0" xfId="4" applyFont="1" applyAlignment="1">
      <alignment horizontal="center"/>
    </xf>
    <xf numFmtId="0" fontId="4" fillId="0" borderId="14" xfId="4" applyFont="1" applyBorder="1" applyAlignment="1">
      <alignment horizontal="left" vertical="center"/>
    </xf>
    <xf numFmtId="0" fontId="6" fillId="0" borderId="0" xfId="4" applyFont="1" applyAlignment="1">
      <alignment horizontal="center"/>
    </xf>
    <xf numFmtId="0" fontId="4" fillId="0" borderId="22" xfId="4" applyFont="1" applyBorder="1" applyAlignment="1" applyProtection="1">
      <alignment horizontal="left" vertical="center"/>
      <protection locked="0"/>
    </xf>
    <xf numFmtId="0" fontId="4" fillId="7" borderId="1" xfId="4" applyFont="1" applyFill="1" applyBorder="1" applyAlignment="1">
      <alignment horizontal="center" vertical="center" wrapText="1"/>
    </xf>
    <xf numFmtId="0" fontId="4" fillId="7" borderId="2" xfId="4" applyFont="1" applyFill="1" applyBorder="1" applyAlignment="1">
      <alignment horizontal="center" vertical="center"/>
    </xf>
    <xf numFmtId="0" fontId="4" fillId="7" borderId="56" xfId="4" applyFont="1" applyFill="1" applyBorder="1" applyAlignment="1">
      <alignment horizontal="center" vertical="center"/>
    </xf>
    <xf numFmtId="0" fontId="4" fillId="8" borderId="5" xfId="4" applyFont="1" applyFill="1" applyBorder="1" applyAlignment="1">
      <alignment horizontal="center" vertical="center" wrapText="1"/>
    </xf>
    <xf numFmtId="0" fontId="4" fillId="8" borderId="5" xfId="4" applyFont="1" applyFill="1" applyBorder="1" applyAlignment="1">
      <alignment horizontal="center" vertical="center"/>
    </xf>
    <xf numFmtId="0" fontId="4" fillId="8" borderId="6" xfId="4" applyFont="1" applyFill="1" applyBorder="1" applyAlignment="1">
      <alignment horizontal="center" vertical="center"/>
    </xf>
    <xf numFmtId="0" fontId="4" fillId="6" borderId="1" xfId="4" applyFont="1" applyFill="1" applyBorder="1" applyAlignment="1">
      <alignment horizontal="center" vertical="center" wrapText="1"/>
    </xf>
    <xf numFmtId="0" fontId="4" fillId="6" borderId="2" xfId="4" applyFont="1" applyFill="1" applyBorder="1" applyAlignment="1">
      <alignment horizontal="center" vertical="center"/>
    </xf>
    <xf numFmtId="0" fontId="4" fillId="6" borderId="56" xfId="4" applyFont="1" applyFill="1" applyBorder="1" applyAlignment="1">
      <alignment horizontal="center" vertical="center"/>
    </xf>
    <xf numFmtId="0" fontId="4" fillId="9" borderId="5" xfId="4" applyFont="1" applyFill="1" applyBorder="1" applyAlignment="1">
      <alignment horizontal="center" vertical="center" wrapText="1"/>
    </xf>
    <xf numFmtId="0" fontId="4" fillId="9" borderId="5" xfId="4" applyFont="1" applyFill="1" applyBorder="1" applyAlignment="1">
      <alignment horizontal="center" vertical="center"/>
    </xf>
    <xf numFmtId="0" fontId="4" fillId="9" borderId="6" xfId="4" applyFont="1" applyFill="1" applyBorder="1" applyAlignment="1">
      <alignment horizontal="center" vertical="center"/>
    </xf>
    <xf numFmtId="184" fontId="4" fillId="0" borderId="4" xfId="4" applyNumberFormat="1" applyFont="1" applyBorder="1" applyAlignment="1">
      <alignment horizontal="center" vertical="center"/>
    </xf>
    <xf numFmtId="184" fontId="4" fillId="0" borderId="5" xfId="4" applyNumberFormat="1" applyFont="1" applyBorder="1" applyAlignment="1">
      <alignment horizontal="center" vertical="center"/>
    </xf>
    <xf numFmtId="184" fontId="4" fillId="0" borderId="109" xfId="4" applyNumberFormat="1" applyFont="1" applyBorder="1" applyAlignment="1" applyProtection="1">
      <alignment horizontal="center" vertical="center"/>
      <protection locked="0"/>
    </xf>
    <xf numFmtId="184" fontId="4" fillId="0" borderId="110" xfId="4" applyNumberFormat="1" applyFont="1" applyBorder="1" applyAlignment="1" applyProtection="1">
      <alignment horizontal="center" vertical="center"/>
      <protection locked="0"/>
    </xf>
    <xf numFmtId="184" fontId="4" fillId="0" borderId="111" xfId="4" applyNumberFormat="1" applyFont="1" applyBorder="1" applyAlignment="1" applyProtection="1">
      <alignment horizontal="center" vertical="center"/>
      <protection locked="0"/>
    </xf>
    <xf numFmtId="184" fontId="4" fillId="0" borderId="24" xfId="4" applyNumberFormat="1" applyFont="1" applyBorder="1" applyAlignment="1">
      <alignment horizontal="center" vertical="center"/>
    </xf>
    <xf numFmtId="184" fontId="4" fillId="0" borderId="139" xfId="4" applyNumberFormat="1" applyFont="1" applyBorder="1" applyAlignment="1">
      <alignment horizontal="center" vertical="center"/>
    </xf>
    <xf numFmtId="184" fontId="4" fillId="0" borderId="140" xfId="4" applyNumberFormat="1" applyFont="1" applyBorder="1" applyAlignment="1">
      <alignment horizontal="center" vertical="center"/>
    </xf>
    <xf numFmtId="184" fontId="4" fillId="0" borderId="141" xfId="4" applyNumberFormat="1" applyFont="1" applyBorder="1" applyAlignment="1">
      <alignment horizontal="center" vertical="center"/>
    </xf>
    <xf numFmtId="0" fontId="4" fillId="0" borderId="110" xfId="4" applyFont="1" applyBorder="1" applyAlignment="1">
      <alignment horizontal="center" vertical="center"/>
    </xf>
    <xf numFmtId="0" fontId="39" fillId="0" borderId="113" xfId="4" applyFont="1" applyBorder="1" applyAlignment="1">
      <alignment horizontal="left" vertical="center" wrapText="1"/>
    </xf>
    <xf numFmtId="0" fontId="39" fillId="0" borderId="0" xfId="4" applyFont="1" applyAlignment="1">
      <alignment horizontal="left" vertical="center" wrapText="1"/>
    </xf>
    <xf numFmtId="185" fontId="4" fillId="0" borderId="7" xfId="4" applyNumberFormat="1" applyFont="1" applyBorder="1" applyAlignment="1">
      <alignment horizontal="right" vertical="center"/>
    </xf>
    <xf numFmtId="185" fontId="4" fillId="0" borderId="8" xfId="4" applyNumberFormat="1" applyFont="1" applyBorder="1" applyAlignment="1">
      <alignment horizontal="right" vertical="center"/>
    </xf>
    <xf numFmtId="185" fontId="4" fillId="0" borderId="144" xfId="4" applyNumberFormat="1" applyFont="1" applyBorder="1" applyAlignment="1">
      <alignment horizontal="right" vertical="center"/>
    </xf>
    <xf numFmtId="185" fontId="4" fillId="0" borderId="143" xfId="4" applyNumberFormat="1" applyFont="1" applyBorder="1" applyAlignment="1">
      <alignment horizontal="right" vertical="center"/>
    </xf>
    <xf numFmtId="185" fontId="4" fillId="0" borderId="142" xfId="4" applyNumberFormat="1" applyFont="1" applyBorder="1" applyAlignment="1">
      <alignment horizontal="right" vertical="center"/>
    </xf>
    <xf numFmtId="0" fontId="4" fillId="0" borderId="29" xfId="4" applyFont="1" applyBorder="1" applyAlignment="1">
      <alignment horizontal="center" vertical="center"/>
    </xf>
    <xf numFmtId="0" fontId="4" fillId="0" borderId="58" xfId="4" applyFont="1" applyBorder="1" applyAlignment="1">
      <alignment horizontal="center" vertical="center"/>
    </xf>
    <xf numFmtId="0" fontId="4" fillId="0" borderId="23" xfId="4" applyFont="1" applyBorder="1" applyAlignment="1">
      <alignment horizontal="center" vertical="center"/>
    </xf>
    <xf numFmtId="186" fontId="4" fillId="0" borderId="1" xfId="5" applyNumberFormat="1" applyFont="1" applyBorder="1" applyAlignment="1" applyProtection="1">
      <alignment horizontal="right" vertical="center"/>
    </xf>
    <xf numFmtId="186" fontId="4" fillId="0" borderId="2" xfId="5" applyNumberFormat="1" applyFont="1" applyBorder="1" applyAlignment="1" applyProtection="1">
      <alignment horizontal="right" vertical="center"/>
    </xf>
    <xf numFmtId="186" fontId="4" fillId="0" borderId="55" xfId="5" applyNumberFormat="1" applyFont="1" applyBorder="1" applyAlignment="1" applyProtection="1">
      <alignment horizontal="right" vertical="center"/>
    </xf>
    <xf numFmtId="186" fontId="4" fillId="0" borderId="3" xfId="5" applyNumberFormat="1" applyFont="1" applyBorder="1" applyAlignment="1" applyProtection="1">
      <alignment horizontal="right" vertical="center"/>
    </xf>
    <xf numFmtId="0" fontId="53" fillId="0" borderId="0" xfId="4" applyFont="1" applyAlignment="1">
      <alignment horizontal="left" vertical="center" wrapText="1"/>
    </xf>
    <xf numFmtId="0" fontId="39" fillId="0" borderId="0" xfId="4" applyFont="1" applyAlignment="1">
      <alignment horizontal="left" vertical="top" wrapText="1"/>
    </xf>
    <xf numFmtId="0" fontId="42" fillId="0" borderId="0" xfId="4" applyFont="1" applyAlignment="1">
      <alignment horizontal="center" vertical="center" wrapText="1"/>
    </xf>
    <xf numFmtId="0" fontId="4" fillId="0" borderId="5" xfId="4" applyFont="1" applyBorder="1" applyAlignment="1">
      <alignment horizontal="center" vertical="center"/>
    </xf>
    <xf numFmtId="0" fontId="4" fillId="0" borderId="6" xfId="4" applyFont="1" applyBorder="1" applyAlignment="1">
      <alignment horizontal="center" vertical="center"/>
    </xf>
    <xf numFmtId="0" fontId="4" fillId="0" borderId="0" xfId="4" applyFont="1" applyAlignment="1">
      <alignment horizontal="center" vertical="center"/>
    </xf>
    <xf numFmtId="0" fontId="4" fillId="0" borderId="12" xfId="4" applyFont="1" applyBorder="1" applyAlignment="1">
      <alignment horizontal="center" vertical="center"/>
    </xf>
    <xf numFmtId="0" fontId="4" fillId="0" borderId="8" xfId="4" applyFont="1" applyBorder="1" applyAlignment="1">
      <alignment horizontal="center" vertical="center"/>
    </xf>
    <xf numFmtId="0" fontId="4" fillId="0" borderId="9" xfId="4" applyFont="1" applyBorder="1" applyAlignment="1">
      <alignment horizontal="center" vertical="center"/>
    </xf>
    <xf numFmtId="10" fontId="4" fillId="0" borderId="1" xfId="6" applyNumberFormat="1" applyFont="1" applyBorder="1" applyAlignment="1" applyProtection="1">
      <alignment horizontal="right" vertical="center"/>
    </xf>
    <xf numFmtId="10" fontId="4" fillId="0" borderId="2" xfId="6" applyNumberFormat="1" applyFont="1" applyBorder="1" applyAlignment="1" applyProtection="1">
      <alignment horizontal="right" vertical="center"/>
    </xf>
    <xf numFmtId="10" fontId="4" fillId="0" borderId="3" xfId="6" applyNumberFormat="1" applyFont="1" applyBorder="1" applyAlignment="1" applyProtection="1">
      <alignment horizontal="right" vertical="center"/>
    </xf>
    <xf numFmtId="0" fontId="6" fillId="0" borderId="0" xfId="4" applyFont="1" applyAlignment="1">
      <alignment horizontal="left" vertical="center" wrapText="1"/>
    </xf>
    <xf numFmtId="0" fontId="6" fillId="2" borderId="132" xfId="4" applyFont="1" applyFill="1" applyBorder="1" applyAlignment="1">
      <alignment horizontal="center" vertical="center" wrapText="1"/>
    </xf>
    <xf numFmtId="0" fontId="6" fillId="2" borderId="133" xfId="4" applyFont="1" applyFill="1" applyBorder="1" applyAlignment="1">
      <alignment horizontal="center" vertical="center" wrapText="1"/>
    </xf>
    <xf numFmtId="0" fontId="6" fillId="2" borderId="130" xfId="4" applyFont="1" applyFill="1" applyBorder="1" applyAlignment="1">
      <alignment horizontal="center" vertical="center" wrapText="1"/>
    </xf>
    <xf numFmtId="0" fontId="6" fillId="2" borderId="38" xfId="4" applyFont="1" applyFill="1" applyBorder="1" applyAlignment="1">
      <alignment horizontal="center" vertical="center" wrapText="1"/>
    </xf>
    <xf numFmtId="0" fontId="6" fillId="2" borderId="114" xfId="4" applyFont="1" applyFill="1" applyBorder="1" applyAlignment="1">
      <alignment horizontal="center" vertical="center" wrapText="1"/>
    </xf>
    <xf numFmtId="0" fontId="6" fillId="2" borderId="115" xfId="4" applyFont="1" applyFill="1" applyBorder="1" applyAlignment="1">
      <alignment horizontal="center" vertical="center" wrapText="1"/>
    </xf>
    <xf numFmtId="184" fontId="6" fillId="2" borderId="29" xfId="4" applyNumberFormat="1" applyFont="1" applyFill="1" applyBorder="1" applyAlignment="1">
      <alignment horizontal="center" vertical="center" wrapText="1"/>
    </xf>
    <xf numFmtId="184" fontId="6" fillId="2" borderId="64" xfId="4" applyNumberFormat="1" applyFont="1" applyFill="1" applyBorder="1" applyAlignment="1">
      <alignment horizontal="center" vertical="center"/>
    </xf>
    <xf numFmtId="184" fontId="6" fillId="0" borderId="4" xfId="4" applyNumberFormat="1" applyFont="1" applyBorder="1" applyAlignment="1" applyProtection="1">
      <alignment horizontal="center" vertical="center" wrapText="1"/>
      <protection locked="0"/>
    </xf>
    <xf numFmtId="184" fontId="6" fillId="0" borderId="11" xfId="4" applyNumberFormat="1" applyFont="1" applyBorder="1" applyAlignment="1" applyProtection="1">
      <alignment horizontal="center" vertical="center" wrapText="1"/>
      <protection locked="0"/>
    </xf>
    <xf numFmtId="0" fontId="9" fillId="2" borderId="29" xfId="4" applyFont="1" applyFill="1" applyBorder="1" applyAlignment="1">
      <alignment horizontal="center" vertical="center" wrapText="1"/>
    </xf>
    <xf numFmtId="0" fontId="9" fillId="2" borderId="58" xfId="4" applyFont="1" applyFill="1" applyBorder="1" applyAlignment="1">
      <alignment horizontal="center" vertical="center" wrapText="1"/>
    </xf>
    <xf numFmtId="0" fontId="9" fillId="2" borderId="64" xfId="4" applyFont="1" applyFill="1" applyBorder="1" applyAlignment="1">
      <alignment horizontal="center" vertical="center" wrapText="1"/>
    </xf>
    <xf numFmtId="0" fontId="6" fillId="0" borderId="38" xfId="4" applyFont="1" applyBorder="1" applyAlignment="1" applyProtection="1">
      <alignment horizontal="center" vertical="center" wrapText="1"/>
      <protection locked="0"/>
    </xf>
    <xf numFmtId="0" fontId="6" fillId="0" borderId="114" xfId="4" applyFont="1" applyBorder="1" applyAlignment="1" applyProtection="1">
      <alignment horizontal="center" vertical="center" wrapText="1"/>
      <protection locked="0"/>
    </xf>
    <xf numFmtId="0" fontId="6" fillId="0" borderId="7" xfId="4" applyFont="1" applyBorder="1" applyAlignment="1">
      <alignment horizontal="center" vertical="center"/>
    </xf>
    <xf numFmtId="0" fontId="6" fillId="0" borderId="8" xfId="4" applyFont="1" applyBorder="1" applyAlignment="1">
      <alignment horizontal="center" vertical="center"/>
    </xf>
    <xf numFmtId="0" fontId="6" fillId="0" borderId="6" xfId="4" applyFont="1" applyBorder="1" applyAlignment="1" applyProtection="1">
      <alignment horizontal="center" vertical="center" wrapText="1"/>
      <protection locked="0"/>
    </xf>
    <xf numFmtId="0" fontId="6" fillId="0" borderId="12" xfId="4" applyFont="1" applyBorder="1" applyAlignment="1" applyProtection="1">
      <alignment horizontal="center" vertical="center" wrapText="1"/>
      <protection locked="0"/>
    </xf>
    <xf numFmtId="0" fontId="48" fillId="0" borderId="0" xfId="4" applyFont="1" applyAlignment="1">
      <alignment horizontal="left" vertical="top" wrapText="1"/>
    </xf>
    <xf numFmtId="0" fontId="4" fillId="2" borderId="29" xfId="4" applyFont="1" applyFill="1" applyBorder="1" applyAlignment="1">
      <alignment horizontal="center" vertical="center" wrapText="1"/>
    </xf>
    <xf numFmtId="0" fontId="4" fillId="2" borderId="58" xfId="4" applyFont="1" applyFill="1" applyBorder="1" applyAlignment="1">
      <alignment horizontal="center" vertical="center" wrapText="1"/>
    </xf>
    <xf numFmtId="0" fontId="4" fillId="2" borderId="64" xfId="4" applyFont="1" applyFill="1" applyBorder="1" applyAlignment="1">
      <alignment horizontal="center" vertical="center" wrapText="1"/>
    </xf>
    <xf numFmtId="0" fontId="31" fillId="0" borderId="0" xfId="0" applyFont="1" applyAlignment="1">
      <alignment horizontal="center" vertical="center"/>
    </xf>
    <xf numFmtId="0" fontId="2" fillId="0" borderId="2" xfId="1" applyFont="1" applyBorder="1" applyAlignment="1">
      <alignment horizontal="left" vertical="center" wrapText="1"/>
    </xf>
    <xf numFmtId="0" fontId="2" fillId="0" borderId="8" xfId="1" applyFont="1" applyBorder="1" applyAlignment="1">
      <alignment horizontal="left" vertical="center"/>
    </xf>
    <xf numFmtId="0" fontId="4" fillId="0" borderId="8" xfId="1" applyFont="1" applyBorder="1" applyAlignment="1">
      <alignment horizontal="left" vertical="top" wrapText="1"/>
    </xf>
    <xf numFmtId="0" fontId="4" fillId="0" borderId="8" xfId="1" applyFont="1" applyBorder="1" applyAlignment="1">
      <alignment horizontal="left" vertical="center"/>
    </xf>
    <xf numFmtId="0" fontId="4" fillId="0" borderId="0" xfId="1" applyFont="1" applyAlignment="1" applyProtection="1">
      <alignment horizontal="left" vertical="center"/>
      <protection locked="0"/>
    </xf>
    <xf numFmtId="180" fontId="4" fillId="0" borderId="0" xfId="1" applyNumberFormat="1" applyFont="1" applyAlignment="1" applyProtection="1">
      <alignment horizontal="center" vertical="center"/>
      <protection locked="0"/>
    </xf>
    <xf numFmtId="0" fontId="7" fillId="0" borderId="0" xfId="1" applyFont="1" applyAlignment="1">
      <alignment horizontal="center" vertical="center"/>
    </xf>
    <xf numFmtId="180" fontId="4" fillId="0" borderId="8" xfId="1" applyNumberFormat="1" applyFont="1" applyBorder="1" applyAlignment="1" applyProtection="1">
      <alignment horizontal="center" vertical="center"/>
      <protection locked="0"/>
    </xf>
    <xf numFmtId="0" fontId="4" fillId="0" borderId="0" xfId="1" applyFont="1" applyAlignment="1">
      <alignment horizontal="center" vertical="center"/>
    </xf>
    <xf numFmtId="0" fontId="4" fillId="0" borderId="2" xfId="1" applyFont="1" applyBorder="1" applyAlignment="1">
      <alignment horizontal="center" vertical="center"/>
    </xf>
    <xf numFmtId="0" fontId="4" fillId="0" borderId="2" xfId="1" applyFont="1" applyBorder="1" applyAlignment="1">
      <alignment horizontal="center" vertical="center" wrapText="1"/>
    </xf>
    <xf numFmtId="0" fontId="60" fillId="4" borderId="1" xfId="0" applyFont="1" applyFill="1" applyBorder="1" applyAlignment="1">
      <alignment horizontal="left" vertical="center" wrapText="1"/>
    </xf>
    <xf numFmtId="0" fontId="60" fillId="4" borderId="3" xfId="0" applyFont="1" applyFill="1" applyBorder="1" applyAlignment="1">
      <alignment horizontal="left" vertical="center" wrapText="1"/>
    </xf>
    <xf numFmtId="0" fontId="59" fillId="0" borderId="0" xfId="0" applyFont="1" applyAlignment="1">
      <alignment horizontal="left" vertical="center" wrapText="1"/>
    </xf>
    <xf numFmtId="0" fontId="58" fillId="0" borderId="0" xfId="0" applyFont="1" applyAlignment="1">
      <alignment horizontal="left" vertical="center"/>
    </xf>
    <xf numFmtId="0" fontId="57" fillId="4" borderId="2" xfId="0" applyFont="1" applyFill="1" applyBorder="1" applyAlignment="1">
      <alignment horizontal="center" vertical="center"/>
    </xf>
    <xf numFmtId="0" fontId="56" fillId="0" borderId="0" xfId="0" applyFont="1" applyAlignment="1">
      <alignment horizontal="center"/>
    </xf>
    <xf numFmtId="0" fontId="57" fillId="4" borderId="8" xfId="0" applyFont="1" applyFill="1" applyBorder="1" applyAlignment="1">
      <alignment horizontal="left" vertical="center"/>
    </xf>
    <xf numFmtId="0" fontId="0" fillId="0" borderId="146" xfId="0" applyBorder="1" applyAlignment="1">
      <alignment horizontal="center" vertical="center"/>
    </xf>
    <xf numFmtId="0" fontId="0" fillId="0" borderId="147" xfId="0" applyBorder="1" applyAlignment="1">
      <alignment horizontal="center" vertical="center"/>
    </xf>
    <xf numFmtId="0" fontId="60" fillId="4" borderId="47" xfId="0" applyFont="1" applyFill="1" applyBorder="1" applyAlignment="1">
      <alignment horizontal="left" vertical="center" wrapText="1"/>
    </xf>
    <xf numFmtId="0" fontId="60" fillId="4" borderId="148" xfId="0" applyFont="1" applyFill="1" applyBorder="1" applyAlignment="1">
      <alignment horizontal="left" vertical="center" wrapText="1"/>
    </xf>
    <xf numFmtId="0" fontId="4" fillId="0" borderId="90" xfId="0" applyFont="1" applyBorder="1" applyAlignment="1">
      <alignment horizontal="center" vertical="center" wrapText="1"/>
    </xf>
    <xf numFmtId="0" fontId="4" fillId="0" borderId="91" xfId="0" applyFont="1" applyBorder="1" applyAlignment="1">
      <alignment horizontal="center" vertical="center" wrapText="1"/>
    </xf>
    <xf numFmtId="0" fontId="4" fillId="0" borderId="103" xfId="0" applyFont="1" applyBorder="1" applyAlignment="1">
      <alignment horizontal="center" vertical="center" wrapText="1"/>
    </xf>
    <xf numFmtId="0" fontId="4" fillId="0" borderId="88"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104" xfId="0" applyFont="1" applyBorder="1" applyAlignment="1">
      <alignment horizontal="center" vertical="center" wrapText="1"/>
    </xf>
    <xf numFmtId="0" fontId="54" fillId="0" borderId="8" xfId="0" applyFont="1" applyBorder="1" applyAlignment="1">
      <alignment horizontal="center" vertical="center"/>
    </xf>
    <xf numFmtId="0" fontId="4" fillId="0" borderId="52" xfId="0" applyFont="1" applyBorder="1" applyAlignment="1">
      <alignment horizontal="left" vertical="center" wrapText="1" indent="1"/>
    </xf>
    <xf numFmtId="0" fontId="4" fillId="0" borderId="50" xfId="0" applyFont="1" applyBorder="1" applyAlignment="1">
      <alignment horizontal="left" vertical="center" indent="1"/>
    </xf>
    <xf numFmtId="0" fontId="17" fillId="0" borderId="83" xfId="0" applyFont="1" applyBorder="1" applyAlignment="1">
      <alignment horizontal="left" vertical="center" wrapText="1" indent="1"/>
    </xf>
    <xf numFmtId="0" fontId="4" fillId="0" borderId="80" xfId="0" applyFont="1" applyBorder="1" applyAlignment="1">
      <alignment horizontal="left" vertical="center" indent="1"/>
    </xf>
    <xf numFmtId="0" fontId="4" fillId="0" borderId="106" xfId="0" applyFont="1" applyBorder="1" applyAlignment="1">
      <alignment horizontal="center" vertical="center" wrapText="1"/>
    </xf>
    <xf numFmtId="0" fontId="4" fillId="0" borderId="107" xfId="0" applyFont="1" applyBorder="1" applyAlignment="1">
      <alignment horizontal="center" vertical="center"/>
    </xf>
    <xf numFmtId="0" fontId="4" fillId="0" borderId="108" xfId="0" applyFont="1" applyBorder="1" applyAlignment="1">
      <alignment horizontal="center" vertical="center"/>
    </xf>
    <xf numFmtId="0" fontId="4" fillId="0" borderId="51" xfId="0" applyFont="1" applyBorder="1" applyAlignment="1">
      <alignment horizontal="left" vertical="center" indent="1"/>
    </xf>
    <xf numFmtId="0" fontId="4" fillId="2" borderId="62" xfId="0" applyFont="1" applyFill="1" applyBorder="1" applyAlignment="1">
      <alignment horizontal="center" vertical="center"/>
    </xf>
    <xf numFmtId="0" fontId="4" fillId="2" borderId="102" xfId="0" applyFont="1" applyFill="1" applyBorder="1" applyAlignment="1">
      <alignment horizontal="center" vertical="center"/>
    </xf>
    <xf numFmtId="0" fontId="4" fillId="2" borderId="85" xfId="0" applyFont="1" applyFill="1" applyBorder="1" applyAlignment="1">
      <alignment horizontal="center" vertical="center"/>
    </xf>
    <xf numFmtId="0" fontId="4" fillId="2" borderId="86" xfId="0" applyFont="1" applyFill="1" applyBorder="1" applyAlignment="1">
      <alignment horizontal="center" vertical="center"/>
    </xf>
    <xf numFmtId="0" fontId="4" fillId="0" borderId="78" xfId="0" applyFont="1" applyBorder="1" applyAlignment="1">
      <alignment horizontal="left" vertical="center" wrapText="1" indent="1"/>
    </xf>
    <xf numFmtId="0" fontId="4" fillId="0" borderId="82" xfId="0" applyFont="1" applyBorder="1" applyAlignment="1">
      <alignment horizontal="left" vertical="center" indent="1"/>
    </xf>
    <xf numFmtId="0" fontId="4" fillId="0" borderId="54" xfId="0" applyFont="1" applyBorder="1" applyAlignment="1">
      <alignment horizontal="left" vertical="center" indent="1"/>
    </xf>
    <xf numFmtId="0" fontId="17" fillId="0" borderId="52" xfId="0" applyFont="1" applyBorder="1" applyAlignment="1">
      <alignment horizontal="left" vertical="center" wrapText="1" indent="1"/>
    </xf>
    <xf numFmtId="0" fontId="17" fillId="0" borderId="50" xfId="0" applyFont="1" applyBorder="1" applyAlignment="1">
      <alignment horizontal="left" vertical="center" indent="1"/>
    </xf>
    <xf numFmtId="0" fontId="4" fillId="0" borderId="53" xfId="0" applyFont="1" applyBorder="1" applyAlignment="1">
      <alignment horizontal="center" vertical="center" wrapText="1"/>
    </xf>
    <xf numFmtId="0" fontId="4" fillId="0" borderId="87" xfId="0" applyFont="1" applyBorder="1" applyAlignment="1">
      <alignment horizontal="center" vertical="center" wrapText="1"/>
    </xf>
    <xf numFmtId="0" fontId="4" fillId="0" borderId="105" xfId="0" applyFont="1" applyBorder="1" applyAlignment="1">
      <alignment horizontal="center" vertical="center" wrapText="1"/>
    </xf>
    <xf numFmtId="0" fontId="4" fillId="0" borderId="0" xfId="1" applyFont="1" applyAlignment="1">
      <alignment horizontal="center" vertical="center" wrapText="1"/>
    </xf>
    <xf numFmtId="0" fontId="4" fillId="0" borderId="12" xfId="1" applyFont="1" applyBorder="1" applyAlignment="1">
      <alignment horizontal="center" vertical="center" wrapText="1"/>
    </xf>
    <xf numFmtId="183" fontId="28" fillId="0" borderId="8" xfId="1" applyNumberFormat="1" applyFont="1" applyBorder="1" applyAlignment="1">
      <alignment horizontal="right" vertical="center"/>
    </xf>
    <xf numFmtId="0" fontId="3" fillId="0" borderId="59" xfId="1" applyFont="1" applyBorder="1" applyAlignment="1">
      <alignment horizontal="center" vertical="center"/>
    </xf>
    <xf numFmtId="0" fontId="3" fillId="0" borderId="48" xfId="1" applyFont="1" applyBorder="1" applyAlignment="1">
      <alignment horizontal="center" vertical="center"/>
    </xf>
    <xf numFmtId="0" fontId="3" fillId="0" borderId="60" xfId="1" applyFont="1" applyBorder="1" applyAlignment="1">
      <alignment horizontal="center" vertical="center"/>
    </xf>
    <xf numFmtId="177" fontId="4" fillId="0" borderId="61" xfId="1" applyNumberFormat="1" applyFont="1" applyBorder="1" applyAlignment="1">
      <alignment horizontal="center" vertical="center"/>
    </xf>
    <xf numFmtId="177" fontId="4" fillId="0" borderId="62" xfId="1" applyNumberFormat="1" applyFont="1" applyBorder="1" applyAlignment="1">
      <alignment horizontal="center" vertical="center"/>
    </xf>
    <xf numFmtId="177" fontId="4" fillId="0" borderId="63" xfId="1" applyNumberFormat="1" applyFont="1" applyBorder="1" applyAlignment="1">
      <alignment horizontal="center" vertical="center"/>
    </xf>
    <xf numFmtId="0" fontId="4" fillId="0" borderId="8" xfId="1" applyFont="1" applyBorder="1" applyAlignment="1">
      <alignment horizontal="left" vertical="center" shrinkToFit="1"/>
    </xf>
    <xf numFmtId="0" fontId="4" fillId="0" borderId="9" xfId="1" applyFont="1" applyBorder="1" applyAlignment="1">
      <alignment horizontal="left" vertical="center" shrinkToFit="1"/>
    </xf>
    <xf numFmtId="177" fontId="4" fillId="4" borderId="8" xfId="1" applyNumberFormat="1" applyFont="1" applyFill="1" applyBorder="1" applyAlignment="1" applyProtection="1">
      <alignment horizontal="left" vertical="center"/>
      <protection locked="0"/>
    </xf>
    <xf numFmtId="0" fontId="4" fillId="0" borderId="0" xfId="1" applyFont="1" applyAlignment="1">
      <alignment horizontal="left" vertical="center" wrapText="1"/>
    </xf>
    <xf numFmtId="0" fontId="2" fillId="0" borderId="0" xfId="1" applyFont="1" applyAlignment="1">
      <alignment horizontal="center" vertical="center" wrapText="1"/>
    </xf>
    <xf numFmtId="0" fontId="2" fillId="0" borderId="12" xfId="1" applyFont="1" applyBorder="1" applyAlignment="1">
      <alignment horizontal="center" vertical="center" wrapText="1"/>
    </xf>
    <xf numFmtId="0" fontId="6" fillId="0" borderId="0" xfId="1" applyFont="1" applyAlignment="1">
      <alignment horizontal="center" vertical="center"/>
    </xf>
    <xf numFmtId="0" fontId="6" fillId="0" borderId="137" xfId="1" applyFont="1" applyBorder="1" applyAlignment="1">
      <alignment horizontal="center" vertical="center"/>
    </xf>
    <xf numFmtId="0" fontId="22" fillId="4" borderId="76" xfId="1" applyFont="1" applyFill="1" applyBorder="1" applyAlignment="1" applyProtection="1">
      <alignment horizontal="left" vertical="center" wrapText="1"/>
      <protection locked="0"/>
    </xf>
    <xf numFmtId="0" fontId="22" fillId="4" borderId="77" xfId="1" applyFont="1" applyFill="1" applyBorder="1" applyAlignment="1" applyProtection="1">
      <alignment horizontal="left" vertical="center" wrapText="1"/>
      <protection locked="0"/>
    </xf>
    <xf numFmtId="0" fontId="23" fillId="0" borderId="0" xfId="1" applyFont="1" applyAlignment="1">
      <alignment horizontal="left" vertical="top" wrapText="1"/>
    </xf>
    <xf numFmtId="0" fontId="23" fillId="0" borderId="66" xfId="1" applyFont="1" applyBorder="1" applyAlignment="1">
      <alignment horizontal="center" vertical="center" textRotation="255"/>
    </xf>
    <xf numFmtId="0" fontId="23" fillId="0" borderId="68" xfId="1" applyFont="1" applyBorder="1" applyAlignment="1">
      <alignment horizontal="center" vertical="center" textRotation="255"/>
    </xf>
    <xf numFmtId="0" fontId="23" fillId="0" borderId="75" xfId="1" applyFont="1" applyBorder="1" applyAlignment="1">
      <alignment horizontal="center" vertical="center" textRotation="255"/>
    </xf>
    <xf numFmtId="177" fontId="22" fillId="4" borderId="19" xfId="1" applyNumberFormat="1" applyFont="1" applyFill="1" applyBorder="1" applyAlignment="1" applyProtection="1">
      <alignment horizontal="center" vertical="center"/>
      <protection locked="0"/>
    </xf>
    <xf numFmtId="177" fontId="22" fillId="4" borderId="20" xfId="1" applyNumberFormat="1" applyFont="1" applyFill="1" applyBorder="1" applyAlignment="1" applyProtection="1">
      <alignment horizontal="center" vertical="center"/>
      <protection locked="0"/>
    </xf>
    <xf numFmtId="177" fontId="22" fillId="4" borderId="16" xfId="1" applyNumberFormat="1" applyFont="1" applyFill="1" applyBorder="1" applyAlignment="1" applyProtection="1">
      <alignment horizontal="center" vertical="center"/>
      <protection locked="0"/>
    </xf>
    <xf numFmtId="177" fontId="22" fillId="4" borderId="17" xfId="1" applyNumberFormat="1" applyFont="1" applyFill="1" applyBorder="1" applyAlignment="1" applyProtection="1">
      <alignment horizontal="center" vertical="center"/>
      <protection locked="0"/>
    </xf>
    <xf numFmtId="177" fontId="22" fillId="4" borderId="18" xfId="1" applyNumberFormat="1" applyFont="1" applyFill="1" applyBorder="1" applyAlignment="1" applyProtection="1">
      <alignment horizontal="center" vertical="center"/>
      <protection locked="0"/>
    </xf>
    <xf numFmtId="0" fontId="25" fillId="0" borderId="19" xfId="1" applyFont="1" applyBorder="1" applyAlignment="1">
      <alignment horizontal="left" vertical="center" wrapText="1"/>
    </xf>
    <xf numFmtId="0" fontId="25" fillId="0" borderId="20" xfId="1" applyFont="1" applyBorder="1" applyAlignment="1">
      <alignment horizontal="left" vertical="center" wrapText="1"/>
    </xf>
    <xf numFmtId="0" fontId="10" fillId="0" borderId="70" xfId="1" applyFont="1" applyBorder="1" applyAlignment="1">
      <alignment horizontal="left" vertical="center" wrapText="1"/>
    </xf>
    <xf numFmtId="0" fontId="10" fillId="0" borderId="71" xfId="1" applyFont="1" applyBorder="1" applyAlignment="1">
      <alignment horizontal="left" vertical="center" wrapText="1"/>
    </xf>
    <xf numFmtId="0" fontId="23" fillId="0" borderId="16" xfId="1" applyFont="1" applyBorder="1" applyAlignment="1">
      <alignment horizontal="center" vertical="center" wrapText="1"/>
    </xf>
    <xf numFmtId="0" fontId="23" fillId="0" borderId="18" xfId="1" applyFont="1" applyBorder="1" applyAlignment="1">
      <alignment horizontal="center" vertical="center" wrapText="1"/>
    </xf>
    <xf numFmtId="177" fontId="4" fillId="4" borderId="19" xfId="1" applyNumberFormat="1" applyFont="1" applyFill="1" applyBorder="1" applyAlignment="1" applyProtection="1">
      <alignment horizontal="center" vertical="center"/>
      <protection locked="0"/>
    </xf>
    <xf numFmtId="177" fontId="4" fillId="4" borderId="17" xfId="1" applyNumberFormat="1" applyFont="1" applyFill="1" applyBorder="1" applyAlignment="1" applyProtection="1">
      <alignment horizontal="center" vertical="center"/>
      <protection locked="0"/>
    </xf>
    <xf numFmtId="177" fontId="4" fillId="4" borderId="20" xfId="1" applyNumberFormat="1" applyFont="1" applyFill="1" applyBorder="1" applyAlignment="1" applyProtection="1">
      <alignment horizontal="center" vertical="center"/>
      <protection locked="0"/>
    </xf>
    <xf numFmtId="178" fontId="23" fillId="4" borderId="73" xfId="1" applyNumberFormat="1" applyFont="1" applyFill="1" applyBorder="1" applyAlignment="1" applyProtection="1">
      <alignment horizontal="left" vertical="center" wrapText="1"/>
      <protection locked="0"/>
    </xf>
    <xf numFmtId="178" fontId="23" fillId="4" borderId="74" xfId="1" applyNumberFormat="1" applyFont="1" applyFill="1" applyBorder="1" applyAlignment="1" applyProtection="1">
      <alignment horizontal="left" vertical="center" wrapText="1"/>
      <protection locked="0"/>
    </xf>
  </cellXfs>
  <cellStyles count="8">
    <cellStyle name="パーセント 2" xfId="6" xr:uid="{38185AC3-40C3-4E7F-AC0F-EAFEAF931C88}"/>
    <cellStyle name="桁区切り 2" xfId="3" xr:uid="{45166CD5-E455-47CE-983A-BA4AF3C29F3C}"/>
    <cellStyle name="桁区切り 3" xfId="5" xr:uid="{D02B07A8-6BFE-40FF-B010-E811D411CB7E}"/>
    <cellStyle name="通貨" xfId="7" builtinId="7"/>
    <cellStyle name="標準" xfId="0" builtinId="0"/>
    <cellStyle name="標準 2" xfId="1" xr:uid="{A640F5A5-0FEC-445C-BDE5-4AD1A349C291}"/>
    <cellStyle name="標準 2 2" xfId="2" xr:uid="{032718A8-0EE9-4354-A363-91B6895BFB45}"/>
    <cellStyle name="標準 3" xfId="4" xr:uid="{0D051166-0361-4364-B75E-F499DB0574AE}"/>
  </cellStyles>
  <dxfs count="34">
    <dxf>
      <fill>
        <patternFill>
          <bgColor theme="7" tint="0.79998168889431442"/>
        </patternFill>
      </fill>
    </dxf>
    <dxf>
      <fill>
        <patternFill>
          <bgColor theme="7" tint="0.7999816888943144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fill>
        <patternFill>
          <bgColor rgb="FFFFFF00"/>
        </patternFill>
      </fill>
    </dxf>
    <dxf>
      <fill>
        <patternFill>
          <bgColor theme="7" tint="0.7999816888943144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7" tint="0.79998168889431442"/>
        </patternFill>
      </fill>
    </dxf>
    <dxf>
      <fill>
        <patternFill>
          <bgColor theme="7" tint="0.79998168889431442"/>
        </patternFill>
      </fill>
    </dxf>
    <dxf>
      <font>
        <b/>
        <i val="0"/>
        <color rgb="FFFF0000"/>
      </font>
      <fill>
        <patternFill>
          <bgColor rgb="FFFFFF00"/>
        </patternFill>
      </fill>
    </dxf>
    <dxf>
      <fill>
        <patternFill>
          <bgColor theme="7" tint="0.79998168889431442"/>
        </patternFill>
      </fill>
    </dxf>
    <dxf>
      <fill>
        <patternFill>
          <bgColor theme="7" tint="0.7999816888943144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7" tint="0.79998168889431442"/>
        </patternFill>
      </fill>
    </dxf>
    <dxf>
      <font>
        <b/>
        <i val="0"/>
        <color rgb="FFFF0000"/>
      </font>
      <fill>
        <patternFill>
          <bgColor rgb="FFFFFF00"/>
        </patternFill>
      </fill>
    </dxf>
    <dxf>
      <fill>
        <patternFill>
          <bgColor theme="7" tint="0.7999816888943144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FEF8F4"/>
      <color rgb="FFFEF5F0"/>
      <color rgb="FFFDF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38100</xdr:rowOff>
    </xdr:from>
    <xdr:to>
      <xdr:col>3</xdr:col>
      <xdr:colOff>38100</xdr:colOff>
      <xdr:row>1</xdr:row>
      <xdr:rowOff>38100</xdr:rowOff>
    </xdr:to>
    <xdr:sp macro="" textlink="">
      <xdr:nvSpPr>
        <xdr:cNvPr id="3" name="正方形/長方形 2">
          <a:extLst>
            <a:ext uri="{FF2B5EF4-FFF2-40B4-BE49-F238E27FC236}">
              <a16:creationId xmlns:a16="http://schemas.microsoft.com/office/drawing/2014/main" id="{0D112E87-DF19-4ABA-9DF0-388B514BE5A5}"/>
            </a:ext>
          </a:extLst>
        </xdr:cNvPr>
        <xdr:cNvSpPr/>
      </xdr:nvSpPr>
      <xdr:spPr>
        <a:xfrm>
          <a:off x="57150" y="38100"/>
          <a:ext cx="1057275" cy="1905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ゴシック" panose="020B0609070205080204" pitchFamily="49" charset="-128"/>
              <a:ea typeface="ＭＳ ゴシック" panose="020B0609070205080204" pitchFamily="49" charset="-128"/>
            </a:rPr>
            <a:t>第３号様式</a:t>
          </a:r>
        </a:p>
      </xdr:txBody>
    </xdr:sp>
    <xdr:clientData/>
  </xdr:twoCellAnchor>
  <xdr:twoCellAnchor>
    <xdr:from>
      <xdr:col>15</xdr:col>
      <xdr:colOff>104775</xdr:colOff>
      <xdr:row>1</xdr:row>
      <xdr:rowOff>38100</xdr:rowOff>
    </xdr:from>
    <xdr:to>
      <xdr:col>28</xdr:col>
      <xdr:colOff>866775</xdr:colOff>
      <xdr:row>28</xdr:row>
      <xdr:rowOff>85725</xdr:rowOff>
    </xdr:to>
    <xdr:sp macro="" textlink="">
      <xdr:nvSpPr>
        <xdr:cNvPr id="5" name="四角形: 角を丸くする 4">
          <a:extLst>
            <a:ext uri="{FF2B5EF4-FFF2-40B4-BE49-F238E27FC236}">
              <a16:creationId xmlns:a16="http://schemas.microsoft.com/office/drawing/2014/main" id="{9DFFD52A-1AE1-4D34-9729-1F250AE02172}"/>
            </a:ext>
          </a:extLst>
        </xdr:cNvPr>
        <xdr:cNvSpPr/>
      </xdr:nvSpPr>
      <xdr:spPr>
        <a:xfrm>
          <a:off x="5810250" y="228600"/>
          <a:ext cx="5229225" cy="4286250"/>
        </a:xfrm>
        <a:prstGeom prst="roundRect">
          <a:avLst/>
        </a:prstGeom>
        <a:solidFill>
          <a:srgbClr val="FBE5D6">
            <a:alpha val="60000"/>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rgbClr val="FF0000"/>
              </a:solidFill>
              <a:latin typeface="ＭＳ Ｐゴシック" panose="020B0600070205080204" pitchFamily="50" charset="-128"/>
              <a:ea typeface="ＭＳ Ｐゴシック" panose="020B0600070205080204" pitchFamily="50" charset="-128"/>
            </a:rPr>
            <a:t>提出前に必ず商工会・商工会議所等交付申請作成時に協力いただいた伴走支援機関にて、実施した取組内容の結果や添付書類等のモレがないか確認を受けた後に提出して下さい。記載内容や疎明資料等のモレがあった場合は、補助対象経費として扱わず、減額させていただきます。</a:t>
          </a:r>
          <a:endParaRPr kumimoji="1" lang="en-US" altLang="ja-JP" sz="200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3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400" b="0">
              <a:solidFill>
                <a:srgbClr val="FF0000"/>
              </a:solidFill>
              <a:latin typeface="ＭＳ Ｐゴシック" panose="020B0600070205080204" pitchFamily="50" charset="-128"/>
              <a:ea typeface="ＭＳ Ｐゴシック" panose="020B0600070205080204" pitchFamily="50" charset="-128"/>
            </a:rPr>
            <a:t>提出期限：</a:t>
          </a:r>
          <a:endParaRPr kumimoji="1" lang="en-US" altLang="ja-JP" sz="14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400" b="0">
              <a:solidFill>
                <a:srgbClr val="FF0000"/>
              </a:solidFill>
              <a:latin typeface="ＭＳ Ｐゴシック" panose="020B0600070205080204" pitchFamily="50" charset="-128"/>
              <a:ea typeface="ＭＳ Ｐゴシック" panose="020B0600070205080204" pitchFamily="50" charset="-128"/>
            </a:rPr>
            <a:t>令和７年１月３１日（土日祝日含む）迄に</a:t>
          </a:r>
          <a:r>
            <a:rPr kumimoji="1" lang="en-US" altLang="ja-JP" sz="1400" b="0">
              <a:solidFill>
                <a:srgbClr val="FF0000"/>
              </a:solidFill>
              <a:latin typeface="ＭＳ Ｐゴシック" panose="020B0600070205080204" pitchFamily="50" charset="-128"/>
              <a:ea typeface="ＭＳ Ｐゴシック" panose="020B0600070205080204" pitchFamily="50" charset="-128"/>
            </a:rPr>
            <a:t>ISICO</a:t>
          </a:r>
          <a:r>
            <a:rPr kumimoji="1" lang="ja-JP" altLang="en-US" sz="1400" b="0">
              <a:solidFill>
                <a:srgbClr val="FF0000"/>
              </a:solidFill>
              <a:latin typeface="ＭＳ Ｐゴシック" panose="020B0600070205080204" pitchFamily="50" charset="-128"/>
              <a:ea typeface="ＭＳ Ｐゴシック" panose="020B0600070205080204" pitchFamily="50" charset="-128"/>
            </a:rPr>
            <a:t>に必着にて提出（消印日無効）。</a:t>
          </a:r>
          <a:endParaRPr kumimoji="1" lang="en-US" altLang="ja-JP" sz="1400" b="0">
            <a:solidFill>
              <a:srgbClr val="FF0000"/>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a:solidFill>
                <a:srgbClr val="FF0000"/>
              </a:solidFill>
              <a:latin typeface="ＭＳ Ｐゴシック" panose="020B0600070205080204" pitchFamily="50" charset="-128"/>
              <a:ea typeface="ＭＳ Ｐゴシック" panose="020B0600070205080204" pitchFamily="50" charset="-128"/>
            </a:rPr>
            <a:t>提出期限を越えた場合は、本補助事業を辞退したものとみなします。</a:t>
          </a:r>
          <a:endParaRPr kumimoji="1" lang="en-US" altLang="ja-JP" sz="1400" b="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1781175</xdr:colOff>
      <xdr:row>0</xdr:row>
      <xdr:rowOff>57150</xdr:rowOff>
    </xdr:from>
    <xdr:to>
      <xdr:col>9</xdr:col>
      <xdr:colOff>628650</xdr:colOff>
      <xdr:row>0</xdr:row>
      <xdr:rowOff>238125</xdr:rowOff>
    </xdr:to>
    <xdr:sp macro="" textlink="">
      <xdr:nvSpPr>
        <xdr:cNvPr id="2" name="正方形/長方形 1">
          <a:extLst>
            <a:ext uri="{FF2B5EF4-FFF2-40B4-BE49-F238E27FC236}">
              <a16:creationId xmlns:a16="http://schemas.microsoft.com/office/drawing/2014/main" id="{9DC14B79-D0A5-47D6-87D6-DE5E9C6CF4C5}"/>
            </a:ext>
          </a:extLst>
        </xdr:cNvPr>
        <xdr:cNvSpPr/>
      </xdr:nvSpPr>
      <xdr:spPr>
        <a:xfrm>
          <a:off x="8162925" y="57150"/>
          <a:ext cx="952500" cy="18097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ゴシック" panose="020B0609070205080204" pitchFamily="49" charset="-128"/>
              <a:ea typeface="ＭＳ ゴシック" panose="020B0609070205080204" pitchFamily="49" charset="-128"/>
            </a:rPr>
            <a:t>第７号様式</a:t>
          </a:r>
          <a:endParaRPr kumimoji="1" lang="en-US" altLang="ja-JP" sz="10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57150</xdr:colOff>
      <xdr:row>0</xdr:row>
      <xdr:rowOff>38100</xdr:rowOff>
    </xdr:from>
    <xdr:to>
      <xdr:col>2</xdr:col>
      <xdr:colOff>409575</xdr:colOff>
      <xdr:row>1</xdr:row>
      <xdr:rowOff>152400</xdr:rowOff>
    </xdr:to>
    <xdr:sp macro="" textlink="">
      <xdr:nvSpPr>
        <xdr:cNvPr id="3" name="正方形/長方形 2">
          <a:extLst>
            <a:ext uri="{FF2B5EF4-FFF2-40B4-BE49-F238E27FC236}">
              <a16:creationId xmlns:a16="http://schemas.microsoft.com/office/drawing/2014/main" id="{820D9DB1-D3FA-4D64-AF57-721FA26D2A25}"/>
            </a:ext>
          </a:extLst>
        </xdr:cNvPr>
        <xdr:cNvSpPr/>
      </xdr:nvSpPr>
      <xdr:spPr>
        <a:xfrm>
          <a:off x="57150" y="38100"/>
          <a:ext cx="990600" cy="18097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ゴシック" panose="020B0609070205080204" pitchFamily="49" charset="-128"/>
              <a:ea typeface="ＭＳ ゴシック" panose="020B0609070205080204" pitchFamily="49" charset="-128"/>
            </a:rPr>
            <a:t>第５号様式</a:t>
          </a:r>
          <a:endParaRPr kumimoji="1" lang="en-US" altLang="ja-JP" sz="10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276224</xdr:colOff>
      <xdr:row>16</xdr:row>
      <xdr:rowOff>123825</xdr:rowOff>
    </xdr:from>
    <xdr:to>
      <xdr:col>25</xdr:col>
      <xdr:colOff>0</xdr:colOff>
      <xdr:row>33</xdr:row>
      <xdr:rowOff>257175</xdr:rowOff>
    </xdr:to>
    <xdr:sp macro="" textlink="">
      <xdr:nvSpPr>
        <xdr:cNvPr id="2" name="正方形/長方形 1">
          <a:extLst>
            <a:ext uri="{FF2B5EF4-FFF2-40B4-BE49-F238E27FC236}">
              <a16:creationId xmlns:a16="http://schemas.microsoft.com/office/drawing/2014/main" id="{3534FAAB-983A-4B9F-8FE0-9FAEC5F4F1AF}"/>
            </a:ext>
          </a:extLst>
        </xdr:cNvPr>
        <xdr:cNvSpPr/>
      </xdr:nvSpPr>
      <xdr:spPr>
        <a:xfrm>
          <a:off x="5705474" y="2847975"/>
          <a:ext cx="3857626" cy="3867150"/>
        </a:xfrm>
        <a:prstGeom prst="rect">
          <a:avLst/>
        </a:prstGeom>
        <a:solidFill>
          <a:schemeClr val="accent2">
            <a:lumMod val="40000"/>
            <a:lumOff val="60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chemeClr val="tx1"/>
              </a:solidFill>
              <a:latin typeface="ＭＳ Ｐゴシック" panose="020B0600070205080204" pitchFamily="50" charset="-128"/>
              <a:ea typeface="ＭＳ Ｐゴシック" panose="020B0600070205080204" pitchFamily="50" charset="-128"/>
            </a:rPr>
            <a:t>・事務処理を迅速に行うため、実績報告書に計上する経費のエビデンスに同封し提出の協力を願います。</a:t>
          </a:r>
          <a:endParaRPr kumimoji="1" lang="en-US" altLang="ja-JP" sz="24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2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2000">
              <a:solidFill>
                <a:schemeClr val="tx1"/>
              </a:solidFill>
              <a:latin typeface="ＭＳ Ｐゴシック" panose="020B0600070205080204" pitchFamily="50" charset="-128"/>
              <a:ea typeface="ＭＳ Ｐゴシック" panose="020B0600070205080204" pitchFamily="50" charset="-128"/>
            </a:rPr>
            <a:t>但し、経理検査において減額査定となった場合は、修正版を再提出願います。</a:t>
          </a:r>
          <a:endParaRPr kumimoji="1" lang="en-US" altLang="ja-JP" sz="20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2000">
              <a:solidFill>
                <a:schemeClr val="tx1"/>
              </a:solidFill>
              <a:latin typeface="ＭＳ Ｐゴシック" panose="020B0600070205080204" pitchFamily="50" charset="-128"/>
              <a:ea typeface="ＭＳ Ｐゴシック" panose="020B0600070205080204" pitchFamily="50" charset="-128"/>
            </a:rPr>
            <a:t>なお、使用する印鑑は、事業で用いている印鑑であること。</a:t>
          </a:r>
          <a:endParaRPr kumimoji="1" lang="en-US" altLang="ja-JP" sz="2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4257675</xdr:colOff>
      <xdr:row>0</xdr:row>
      <xdr:rowOff>19050</xdr:rowOff>
    </xdr:from>
    <xdr:to>
      <xdr:col>1</xdr:col>
      <xdr:colOff>5314950</xdr:colOff>
      <xdr:row>1</xdr:row>
      <xdr:rowOff>9525</xdr:rowOff>
    </xdr:to>
    <xdr:sp macro="" textlink="">
      <xdr:nvSpPr>
        <xdr:cNvPr id="3" name="正方形/長方形 2">
          <a:extLst>
            <a:ext uri="{FF2B5EF4-FFF2-40B4-BE49-F238E27FC236}">
              <a16:creationId xmlns:a16="http://schemas.microsoft.com/office/drawing/2014/main" id="{9CA2E42F-3DE2-4B4E-9401-8B0255C65C14}"/>
            </a:ext>
          </a:extLst>
        </xdr:cNvPr>
        <xdr:cNvSpPr/>
      </xdr:nvSpPr>
      <xdr:spPr>
        <a:xfrm>
          <a:off x="4457700" y="19050"/>
          <a:ext cx="1057275" cy="1905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ゴシック" panose="020B0609070205080204" pitchFamily="49" charset="-128"/>
              <a:ea typeface="ＭＳ ゴシック" panose="020B0609070205080204" pitchFamily="49" charset="-128"/>
            </a:rPr>
            <a:t>第３号様式</a:t>
          </a:r>
          <a:r>
            <a:rPr kumimoji="1" lang="en-US" altLang="ja-JP" sz="1000">
              <a:solidFill>
                <a:schemeClr val="tx1"/>
              </a:solidFill>
              <a:latin typeface="ＭＳ ゴシック" panose="020B0609070205080204" pitchFamily="49" charset="-128"/>
              <a:ea typeface="ＭＳ ゴシック" panose="020B0609070205080204" pitchFamily="49" charset="-128"/>
            </a:rPr>
            <a:t>-</a:t>
          </a:r>
          <a:r>
            <a:rPr kumimoji="1" lang="ja-JP" altLang="en-US" sz="1000">
              <a:solidFill>
                <a:schemeClr val="tx1"/>
              </a:solidFill>
              <a:latin typeface="ＭＳ ゴシック" panose="020B0609070205080204" pitchFamily="49" charset="-128"/>
              <a:ea typeface="ＭＳ ゴシック" panose="020B0609070205080204" pitchFamily="49" charset="-128"/>
            </a:rPr>
            <a:t>２</a:t>
          </a:r>
          <a:endParaRPr kumimoji="1" lang="en-US" altLang="ja-JP" sz="10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171451</xdr:colOff>
      <xdr:row>9</xdr:row>
      <xdr:rowOff>180975</xdr:rowOff>
    </xdr:from>
    <xdr:to>
      <xdr:col>7</xdr:col>
      <xdr:colOff>400050</xdr:colOff>
      <xdr:row>27</xdr:row>
      <xdr:rowOff>171451</xdr:rowOff>
    </xdr:to>
    <xdr:sp macro="" textlink="">
      <xdr:nvSpPr>
        <xdr:cNvPr id="2" name="正方形/長方形 1">
          <a:extLst>
            <a:ext uri="{FF2B5EF4-FFF2-40B4-BE49-F238E27FC236}">
              <a16:creationId xmlns:a16="http://schemas.microsoft.com/office/drawing/2014/main" id="{7FDDFBDB-481C-438B-86F7-C5DAA8D20986}"/>
            </a:ext>
          </a:extLst>
        </xdr:cNvPr>
        <xdr:cNvSpPr/>
      </xdr:nvSpPr>
      <xdr:spPr>
        <a:xfrm>
          <a:off x="5743576" y="2533650"/>
          <a:ext cx="3657599" cy="5257801"/>
        </a:xfrm>
        <a:prstGeom prst="rect">
          <a:avLst/>
        </a:prstGeom>
        <a:solidFill>
          <a:schemeClr val="accent2">
            <a:lumMod val="40000"/>
            <a:lumOff val="60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下記３項目に対し、第三者が理解しやすいよう詳細にページを分けて作成して下さい。</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2400">
              <a:solidFill>
                <a:schemeClr val="tx1"/>
              </a:solidFill>
              <a:latin typeface="ＭＳ Ｐゴシック" panose="020B0600070205080204" pitchFamily="50" charset="-128"/>
              <a:ea typeface="ＭＳ Ｐゴシック" panose="020B0600070205080204" pitchFamily="50" charset="-128"/>
            </a:rPr>
            <a:t>①具体的な取組内容</a:t>
          </a:r>
          <a:endParaRPr kumimoji="1" lang="en-US" altLang="ja-JP" sz="2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2400">
              <a:solidFill>
                <a:schemeClr val="tx1"/>
              </a:solidFill>
              <a:latin typeface="ＭＳ Ｐゴシック" panose="020B0600070205080204" pitchFamily="50" charset="-128"/>
              <a:ea typeface="ＭＳ Ｐゴシック" panose="020B0600070205080204" pitchFamily="50" charset="-128"/>
            </a:rPr>
            <a:t>②効果・成果（今後３年間で予定している効果・成果も記載して下さい。）</a:t>
          </a:r>
          <a:endParaRPr kumimoji="1" lang="en-US" altLang="ja-JP" sz="2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2400">
              <a:solidFill>
                <a:schemeClr val="tx1"/>
              </a:solidFill>
              <a:latin typeface="ＭＳ Ｐゴシック" panose="020B0600070205080204" pitchFamily="50" charset="-128"/>
              <a:ea typeface="ＭＳ Ｐゴシック" panose="020B0600070205080204" pitchFamily="50" charset="-128"/>
            </a:rPr>
            <a:t>③今後の課題</a:t>
          </a:r>
          <a:endParaRPr kumimoji="1" lang="en-US" altLang="ja-JP" sz="24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238126</xdr:colOff>
      <xdr:row>5</xdr:row>
      <xdr:rowOff>114300</xdr:rowOff>
    </xdr:from>
    <xdr:to>
      <xdr:col>26</xdr:col>
      <xdr:colOff>66676</xdr:colOff>
      <xdr:row>44</xdr:row>
      <xdr:rowOff>76200</xdr:rowOff>
    </xdr:to>
    <xdr:sp macro="" textlink="">
      <xdr:nvSpPr>
        <xdr:cNvPr id="2" name="角丸四角形吹き出し 1">
          <a:extLst>
            <a:ext uri="{FF2B5EF4-FFF2-40B4-BE49-F238E27FC236}">
              <a16:creationId xmlns:a16="http://schemas.microsoft.com/office/drawing/2014/main" id="{0B27ADC2-B543-4BB9-A85D-6229733DAB22}"/>
            </a:ext>
          </a:extLst>
        </xdr:cNvPr>
        <xdr:cNvSpPr/>
      </xdr:nvSpPr>
      <xdr:spPr>
        <a:xfrm>
          <a:off x="26774776" y="1314450"/>
          <a:ext cx="4305300" cy="1933575"/>
        </a:xfrm>
        <a:prstGeom prst="wedgeRoundRectCallout">
          <a:avLst>
            <a:gd name="adj1" fmla="val -56861"/>
            <a:gd name="adj2" fmla="val -25993"/>
            <a:gd name="adj3" fmla="val 16667"/>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kumimoji="1" lang="en-US" altLang="ja-JP" sz="1200" b="1">
              <a:solidFill>
                <a:srgbClr val="FF0000"/>
              </a:solidFill>
              <a:effectLst/>
              <a:latin typeface="+mn-lt"/>
              <a:ea typeface="+mn-ea"/>
              <a:cs typeface="+mn-cs"/>
            </a:rPr>
            <a:t>【</a:t>
          </a:r>
          <a:r>
            <a:rPr kumimoji="1" lang="ja-JP" altLang="ja-JP" sz="1200" b="1">
              <a:solidFill>
                <a:srgbClr val="FF0000"/>
              </a:solidFill>
              <a:effectLst/>
              <a:latin typeface="+mn-lt"/>
              <a:ea typeface="+mn-ea"/>
              <a:cs typeface="+mn-cs"/>
            </a:rPr>
            <a:t>エラー</a:t>
          </a:r>
          <a:r>
            <a:rPr kumimoji="1" lang="ja-JP" altLang="en-US" sz="1200" b="1">
              <a:solidFill>
                <a:srgbClr val="FF0000"/>
              </a:solidFill>
              <a:effectLst/>
              <a:latin typeface="+mn-lt"/>
              <a:ea typeface="+mn-ea"/>
              <a:cs typeface="+mn-cs"/>
            </a:rPr>
            <a:t>判定</a:t>
          </a:r>
          <a:r>
            <a:rPr kumimoji="1" lang="ja-JP" altLang="ja-JP" sz="1200" b="1">
              <a:solidFill>
                <a:srgbClr val="FF0000"/>
              </a:solidFill>
              <a:effectLst/>
              <a:latin typeface="+mn-lt"/>
              <a:ea typeface="+mn-ea"/>
              <a:cs typeface="+mn-cs"/>
            </a:rPr>
            <a:t>が出た場合</a:t>
          </a:r>
          <a:r>
            <a:rPr kumimoji="1" lang="en-US" altLang="ja-JP" sz="1200" b="1">
              <a:solidFill>
                <a:srgbClr val="FF0000"/>
              </a:solidFill>
              <a:effectLst/>
              <a:latin typeface="+mn-lt"/>
              <a:ea typeface="+mn-ea"/>
              <a:cs typeface="+mn-cs"/>
            </a:rPr>
            <a:t>】</a:t>
          </a:r>
          <a:endParaRPr kumimoji="1" lang="en-US" altLang="ja-JP" sz="1200">
            <a:solidFill>
              <a:sysClr val="windowText" lastClr="000000"/>
            </a:solidFill>
            <a:latin typeface="+mn-ea"/>
            <a:ea typeface="+mn-ea"/>
          </a:endParaRPr>
        </a:p>
        <a:p>
          <a:pPr algn="l"/>
          <a:r>
            <a:rPr kumimoji="1" lang="ja-JP" altLang="en-US" sz="1050">
              <a:solidFill>
                <a:sysClr val="windowText" lastClr="000000"/>
              </a:solidFill>
              <a:latin typeface="+mn-ea"/>
              <a:ea typeface="+mn-ea"/>
            </a:rPr>
            <a:t>「見積日 → 発注日 → 納品日 → 請求日 → 支払日」</a:t>
          </a:r>
          <a:endParaRPr kumimoji="1" lang="en-US" altLang="ja-JP" sz="1050">
            <a:solidFill>
              <a:sysClr val="windowText" lastClr="000000"/>
            </a:solidFill>
            <a:latin typeface="+mn-ea"/>
            <a:ea typeface="+mn-ea"/>
          </a:endParaRPr>
        </a:p>
        <a:p>
          <a:pPr algn="l"/>
          <a:r>
            <a:rPr kumimoji="1" lang="ja-JP" altLang="en-US" sz="1050">
              <a:solidFill>
                <a:sysClr val="windowText" lastClr="000000"/>
              </a:solidFill>
              <a:latin typeface="+mn-ea"/>
              <a:ea typeface="+mn-ea"/>
            </a:rPr>
            <a:t>の順に並んでいるか確認してください。</a:t>
          </a:r>
          <a:endParaRPr kumimoji="1" lang="en-US" altLang="ja-JP" sz="1050">
            <a:solidFill>
              <a:sysClr val="windowText" lastClr="000000"/>
            </a:solidFill>
            <a:latin typeface="+mn-ea"/>
            <a:ea typeface="+mn-ea"/>
          </a:endParaRPr>
        </a:p>
        <a:p>
          <a:pPr algn="l"/>
          <a:r>
            <a:rPr kumimoji="1" lang="ja-JP" altLang="en-US" sz="1050">
              <a:solidFill>
                <a:sysClr val="windowText" lastClr="000000"/>
              </a:solidFill>
              <a:latin typeface="+mn-ea"/>
              <a:ea typeface="+mn-ea"/>
            </a:rPr>
            <a:t>また、補助対象期間内に収まっているか確認してください。</a:t>
          </a:r>
          <a:endParaRPr kumimoji="1" lang="en-US" altLang="ja-JP" sz="1050">
            <a:solidFill>
              <a:sysClr val="windowText" lastClr="000000"/>
            </a:solidFill>
            <a:latin typeface="+mn-ea"/>
            <a:ea typeface="+mn-ea"/>
          </a:endParaRPr>
        </a:p>
        <a:p>
          <a:pPr algn="l"/>
          <a:r>
            <a:rPr kumimoji="1" lang="ja-JP" altLang="en-US" sz="1050">
              <a:solidFill>
                <a:sysClr val="windowText" lastClr="000000"/>
              </a:solidFill>
              <a:latin typeface="+mn-ea"/>
              <a:ea typeface="+mn-ea"/>
            </a:rPr>
            <a:t>（収まっていない購入物は、補助対象外となります）</a:t>
          </a:r>
          <a:endParaRPr kumimoji="1" lang="en-US" altLang="ja-JP" sz="1050">
            <a:solidFill>
              <a:sysClr val="windowText" lastClr="000000"/>
            </a:solidFill>
            <a:latin typeface="+mn-ea"/>
            <a:ea typeface="+mn-ea"/>
          </a:endParaRPr>
        </a:p>
        <a:p>
          <a:pPr algn="l"/>
          <a:r>
            <a:rPr kumimoji="1" lang="ja-JP" altLang="en-US" sz="1050">
              <a:solidFill>
                <a:sysClr val="windowText" lastClr="000000"/>
              </a:solidFill>
              <a:latin typeface="+mn-ea"/>
              <a:ea typeface="+mn-ea"/>
            </a:rPr>
            <a:t>先払いしかできないなどのやむを得ない理由で書類の日付が</a:t>
          </a:r>
          <a:endParaRPr kumimoji="1" lang="en-US" altLang="ja-JP" sz="1050">
            <a:solidFill>
              <a:sysClr val="windowText" lastClr="000000"/>
            </a:solidFill>
            <a:latin typeface="+mn-ea"/>
            <a:ea typeface="+mn-ea"/>
          </a:endParaRPr>
        </a:p>
        <a:p>
          <a:pPr algn="l"/>
          <a:r>
            <a:rPr kumimoji="1" lang="ja-JP" altLang="en-US" sz="1050">
              <a:solidFill>
                <a:sysClr val="windowText" lastClr="000000"/>
              </a:solidFill>
              <a:latin typeface="+mn-ea"/>
              <a:ea typeface="+mn-ea"/>
            </a:rPr>
            <a:t>上記の順番と異なるものは、備考欄にその旨記載してください。</a:t>
          </a:r>
          <a:endParaRPr kumimoji="1" lang="en-US" altLang="ja-JP" sz="1050">
            <a:solidFill>
              <a:sysClr val="windowText" lastClr="000000"/>
            </a:solidFill>
            <a:latin typeface="+mn-ea"/>
            <a:ea typeface="+mn-ea"/>
          </a:endParaRPr>
        </a:p>
      </xdr:txBody>
    </xdr:sp>
    <xdr:clientData/>
  </xdr:twoCellAnchor>
  <xdr:twoCellAnchor>
    <xdr:from>
      <xdr:col>0</xdr:col>
      <xdr:colOff>44452</xdr:colOff>
      <xdr:row>178</xdr:row>
      <xdr:rowOff>150284</xdr:rowOff>
    </xdr:from>
    <xdr:to>
      <xdr:col>2</xdr:col>
      <xdr:colOff>4324350</xdr:colOff>
      <xdr:row>182</xdr:row>
      <xdr:rowOff>140493</xdr:rowOff>
    </xdr:to>
    <xdr:sp macro="" textlink="">
      <xdr:nvSpPr>
        <xdr:cNvPr id="3" name="角丸四角形吹き出し 5">
          <a:extLst>
            <a:ext uri="{FF2B5EF4-FFF2-40B4-BE49-F238E27FC236}">
              <a16:creationId xmlns:a16="http://schemas.microsoft.com/office/drawing/2014/main" id="{90DD8792-B360-49F3-9D4C-00294F27E3D5}"/>
            </a:ext>
          </a:extLst>
        </xdr:cNvPr>
        <xdr:cNvSpPr/>
      </xdr:nvSpPr>
      <xdr:spPr>
        <a:xfrm>
          <a:off x="44452" y="13437659"/>
          <a:ext cx="6423023" cy="790309"/>
        </a:xfrm>
        <a:prstGeom prst="wedgeRoundRectCallout">
          <a:avLst>
            <a:gd name="adj1" fmla="val -19310"/>
            <a:gd name="adj2" fmla="val -86646"/>
            <a:gd name="adj3" fmla="val 16667"/>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下記のとおり、各証憑の右上に「帳票番号」を付けることで、</a:t>
          </a:r>
          <a:endParaRPr kumimoji="1" lang="en-US" altLang="ja-JP" sz="1400">
            <a:solidFill>
              <a:sysClr val="windowText" lastClr="000000"/>
            </a:solidFill>
          </a:endParaRPr>
        </a:p>
        <a:p>
          <a:pPr algn="l"/>
          <a:r>
            <a:rPr kumimoji="1" lang="ja-JP" altLang="en-US" sz="1400">
              <a:solidFill>
                <a:sysClr val="windowText" lastClr="000000"/>
              </a:solidFill>
            </a:rPr>
            <a:t>どの経費の証拠書類なのかわかるようにしてください。</a:t>
          </a:r>
          <a:endParaRPr kumimoji="1" lang="en-US" altLang="ja-JP" sz="1400">
            <a:solidFill>
              <a:sysClr val="windowText" lastClr="000000"/>
            </a:solidFill>
          </a:endParaRPr>
        </a:p>
        <a:p>
          <a:pPr algn="l"/>
          <a:endParaRPr kumimoji="1" lang="ja-JP" altLang="en-US" sz="1600">
            <a:solidFill>
              <a:sysClr val="windowText" lastClr="000000"/>
            </a:solidFill>
          </a:endParaRPr>
        </a:p>
      </xdr:txBody>
    </xdr:sp>
    <xdr:clientData/>
  </xdr:twoCellAnchor>
  <xdr:twoCellAnchor>
    <xdr:from>
      <xdr:col>0</xdr:col>
      <xdr:colOff>53978</xdr:colOff>
      <xdr:row>183</xdr:row>
      <xdr:rowOff>37799</xdr:rowOff>
    </xdr:from>
    <xdr:to>
      <xdr:col>2</xdr:col>
      <xdr:colOff>3409950</xdr:colOff>
      <xdr:row>190</xdr:row>
      <xdr:rowOff>45202</xdr:rowOff>
    </xdr:to>
    <xdr:grpSp>
      <xdr:nvGrpSpPr>
        <xdr:cNvPr id="5" name="グループ化 4">
          <a:extLst>
            <a:ext uri="{FF2B5EF4-FFF2-40B4-BE49-F238E27FC236}">
              <a16:creationId xmlns:a16="http://schemas.microsoft.com/office/drawing/2014/main" id="{5E04455C-0DE3-43F7-9C64-009F73B6631F}"/>
            </a:ext>
          </a:extLst>
        </xdr:cNvPr>
        <xdr:cNvGrpSpPr/>
      </xdr:nvGrpSpPr>
      <xdr:grpSpPr>
        <a:xfrm>
          <a:off x="53978" y="14630099"/>
          <a:ext cx="5499097" cy="1407578"/>
          <a:chOff x="949328" y="11515424"/>
          <a:chExt cx="4708522" cy="1207553"/>
        </a:xfrm>
      </xdr:grpSpPr>
      <xdr:pic>
        <xdr:nvPicPr>
          <xdr:cNvPr id="6" name="図 5">
            <a:extLst>
              <a:ext uri="{FF2B5EF4-FFF2-40B4-BE49-F238E27FC236}">
                <a16:creationId xmlns:a16="http://schemas.microsoft.com/office/drawing/2014/main" id="{61D49A5B-80CC-CF18-9EAD-DF760215E39C}"/>
              </a:ext>
            </a:extLst>
          </xdr:cNvPr>
          <xdr:cNvPicPr>
            <a:picLocks noChangeAspect="1"/>
          </xdr:cNvPicPr>
        </xdr:nvPicPr>
        <xdr:blipFill>
          <a:blip xmlns:r="http://schemas.openxmlformats.org/officeDocument/2006/relationships" r:embed="rId1"/>
          <a:stretch>
            <a:fillRect/>
          </a:stretch>
        </xdr:blipFill>
        <xdr:spPr>
          <a:xfrm>
            <a:off x="949328" y="11515424"/>
            <a:ext cx="4708522" cy="1207553"/>
          </a:xfrm>
          <a:prstGeom prst="rect">
            <a:avLst/>
          </a:prstGeom>
        </xdr:spPr>
      </xdr:pic>
      <xdr:grpSp>
        <xdr:nvGrpSpPr>
          <xdr:cNvPr id="7" name="グループ化 6">
            <a:extLst>
              <a:ext uri="{FF2B5EF4-FFF2-40B4-BE49-F238E27FC236}">
                <a16:creationId xmlns:a16="http://schemas.microsoft.com/office/drawing/2014/main" id="{1D8CE220-150D-79F7-0D16-DF34043B91E7}"/>
              </a:ext>
            </a:extLst>
          </xdr:cNvPr>
          <xdr:cNvGrpSpPr/>
        </xdr:nvGrpSpPr>
        <xdr:grpSpPr>
          <a:xfrm>
            <a:off x="1590675" y="11544301"/>
            <a:ext cx="4029075" cy="133350"/>
            <a:chOff x="0" y="0"/>
            <a:chExt cx="5210175" cy="180975"/>
          </a:xfrm>
        </xdr:grpSpPr>
        <xdr:sp macro="" textlink="">
          <xdr:nvSpPr>
            <xdr:cNvPr id="8" name="楕円 7">
              <a:extLst>
                <a:ext uri="{FF2B5EF4-FFF2-40B4-BE49-F238E27FC236}">
                  <a16:creationId xmlns:a16="http://schemas.microsoft.com/office/drawing/2014/main" id="{F52579C8-341A-8825-8AD5-44A6170EF76A}"/>
                </a:ext>
              </a:extLst>
            </xdr:cNvPr>
            <xdr:cNvSpPr/>
          </xdr:nvSpPr>
          <xdr:spPr>
            <a:xfrm>
              <a:off x="0" y="19050"/>
              <a:ext cx="285750" cy="161925"/>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 name="楕円 8">
              <a:extLst>
                <a:ext uri="{FF2B5EF4-FFF2-40B4-BE49-F238E27FC236}">
                  <a16:creationId xmlns:a16="http://schemas.microsoft.com/office/drawing/2014/main" id="{87A4A423-B127-A9F0-BC8A-361C962C5BEB}"/>
                </a:ext>
              </a:extLst>
            </xdr:cNvPr>
            <xdr:cNvSpPr/>
          </xdr:nvSpPr>
          <xdr:spPr>
            <a:xfrm>
              <a:off x="1228725" y="19050"/>
              <a:ext cx="285750" cy="161925"/>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 name="楕円 9">
              <a:extLst>
                <a:ext uri="{FF2B5EF4-FFF2-40B4-BE49-F238E27FC236}">
                  <a16:creationId xmlns:a16="http://schemas.microsoft.com/office/drawing/2014/main" id="{526C2FD3-2148-5290-5B91-2A42ECA754BD}"/>
                </a:ext>
              </a:extLst>
            </xdr:cNvPr>
            <xdr:cNvSpPr/>
          </xdr:nvSpPr>
          <xdr:spPr>
            <a:xfrm>
              <a:off x="2457450" y="0"/>
              <a:ext cx="285750" cy="161925"/>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 name="楕円 10">
              <a:extLst>
                <a:ext uri="{FF2B5EF4-FFF2-40B4-BE49-F238E27FC236}">
                  <a16:creationId xmlns:a16="http://schemas.microsoft.com/office/drawing/2014/main" id="{CF348D81-7CFC-8ADC-3ADC-9CDE63940678}"/>
                </a:ext>
              </a:extLst>
            </xdr:cNvPr>
            <xdr:cNvSpPr/>
          </xdr:nvSpPr>
          <xdr:spPr>
            <a:xfrm>
              <a:off x="3686175" y="19050"/>
              <a:ext cx="285750" cy="161925"/>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 name="楕円 11">
              <a:extLst>
                <a:ext uri="{FF2B5EF4-FFF2-40B4-BE49-F238E27FC236}">
                  <a16:creationId xmlns:a16="http://schemas.microsoft.com/office/drawing/2014/main" id="{38C6B121-3A3B-DF7C-3D8C-E413D9498FF1}"/>
                </a:ext>
              </a:extLst>
            </xdr:cNvPr>
            <xdr:cNvSpPr/>
          </xdr:nvSpPr>
          <xdr:spPr>
            <a:xfrm>
              <a:off x="4924425" y="19050"/>
              <a:ext cx="285750" cy="161925"/>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clientData/>
  </xdr:twoCellAnchor>
  <xdr:twoCellAnchor>
    <xdr:from>
      <xdr:col>21</xdr:col>
      <xdr:colOff>314325</xdr:colOff>
      <xdr:row>64</xdr:row>
      <xdr:rowOff>0</xdr:rowOff>
    </xdr:from>
    <xdr:to>
      <xdr:col>27</xdr:col>
      <xdr:colOff>540810</xdr:colOff>
      <xdr:row>89</xdr:row>
      <xdr:rowOff>209550</xdr:rowOff>
    </xdr:to>
    <xdr:sp macro="" textlink="">
      <xdr:nvSpPr>
        <xdr:cNvPr id="13" name="角丸四角形吹き出し 5">
          <a:extLst>
            <a:ext uri="{FF2B5EF4-FFF2-40B4-BE49-F238E27FC236}">
              <a16:creationId xmlns:a16="http://schemas.microsoft.com/office/drawing/2014/main" id="{E3EE6B37-FB0D-4A26-B441-828B278F2CF6}"/>
            </a:ext>
          </a:extLst>
        </xdr:cNvPr>
        <xdr:cNvSpPr/>
      </xdr:nvSpPr>
      <xdr:spPr>
        <a:xfrm>
          <a:off x="26850975" y="4267200"/>
          <a:ext cx="5389035" cy="2400300"/>
        </a:xfrm>
        <a:prstGeom prst="wedgeRoundRectCallout">
          <a:avLst>
            <a:gd name="adj1" fmla="val -56484"/>
            <a:gd name="adj2" fmla="val 20186"/>
            <a:gd name="adj3" fmla="val 16667"/>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ja-JP" altLang="ja-JP" sz="1100" u="sng">
              <a:solidFill>
                <a:sysClr val="windowText" lastClr="000000"/>
              </a:solidFill>
              <a:effectLst/>
              <a:latin typeface="+mn-ea"/>
              <a:ea typeface="+mn-ea"/>
              <a:cs typeface="+mn-cs"/>
            </a:rPr>
            <a:t>各費目において交付申請時の補助対象経費総額の</a:t>
          </a:r>
          <a:r>
            <a:rPr lang="en-US" altLang="ja-JP" sz="1100" u="sng">
              <a:solidFill>
                <a:sysClr val="windowText" lastClr="000000"/>
              </a:solidFill>
              <a:effectLst/>
              <a:latin typeface="+mn-ea"/>
              <a:ea typeface="+mn-ea"/>
              <a:cs typeface="+mn-cs"/>
            </a:rPr>
            <a:t>20</a:t>
          </a:r>
          <a:r>
            <a:rPr lang="ja-JP" altLang="ja-JP" sz="1100" u="sng">
              <a:solidFill>
                <a:sysClr val="windowText" lastClr="000000"/>
              </a:solidFill>
              <a:effectLst/>
              <a:latin typeface="+mn-ea"/>
              <a:ea typeface="+mn-ea"/>
              <a:cs typeface="+mn-cs"/>
            </a:rPr>
            <a:t>％以上の</a:t>
          </a:r>
          <a:endParaRPr lang="en-US" altLang="ja-JP" sz="1100" u="sng">
            <a:solidFill>
              <a:sysClr val="windowText" lastClr="000000"/>
            </a:solidFill>
            <a:effectLst/>
            <a:latin typeface="+mn-ea"/>
            <a:ea typeface="+mn-ea"/>
            <a:cs typeface="+mn-cs"/>
          </a:endParaRPr>
        </a:p>
        <a:p>
          <a:pPr algn="l"/>
          <a:r>
            <a:rPr lang="ja-JP" altLang="ja-JP" sz="1100" u="sng">
              <a:solidFill>
                <a:sysClr val="windowText" lastClr="000000"/>
              </a:solidFill>
              <a:effectLst/>
              <a:latin typeface="+mn-ea"/>
              <a:ea typeface="+mn-ea"/>
              <a:cs typeface="+mn-cs"/>
            </a:rPr>
            <a:t>増減</a:t>
          </a:r>
          <a:r>
            <a:rPr kumimoji="1" lang="ja-JP" altLang="en-US" sz="1100">
              <a:solidFill>
                <a:sysClr val="windowText" lastClr="000000"/>
              </a:solidFill>
              <a:latin typeface="+mn-ea"/>
              <a:ea typeface="+mn-ea"/>
            </a:rPr>
            <a:t>がある場合、実績報告の前に別途変更申請が必要になりますのでご注意ください。</a:t>
          </a:r>
          <a:endParaRPr kumimoji="1" lang="en-US" altLang="ja-JP" sz="1100">
            <a:solidFill>
              <a:sysClr val="windowText" lastClr="000000"/>
            </a:solidFill>
            <a:latin typeface="+mn-ea"/>
            <a:ea typeface="+mn-ea"/>
          </a:endParaRPr>
        </a:p>
        <a:p>
          <a:pPr algn="l"/>
          <a:r>
            <a:rPr kumimoji="1" lang="ja-JP" altLang="en-US" sz="1100">
              <a:solidFill>
                <a:sysClr val="windowText" lastClr="000000"/>
              </a:solidFill>
              <a:latin typeface="+mn-ea"/>
              <a:ea typeface="+mn-ea"/>
            </a:rPr>
            <a:t>　例）交付申請時点の補助対象経費総額は全体で</a:t>
          </a:r>
          <a:r>
            <a:rPr kumimoji="1" lang="en-US" altLang="ja-JP" sz="1100">
              <a:solidFill>
                <a:sysClr val="windowText" lastClr="000000"/>
              </a:solidFill>
              <a:latin typeface="+mn-ea"/>
              <a:ea typeface="+mn-ea"/>
            </a:rPr>
            <a:t>300</a:t>
          </a:r>
          <a:r>
            <a:rPr kumimoji="1" lang="ja-JP" altLang="en-US" sz="1100">
              <a:solidFill>
                <a:sysClr val="windowText" lastClr="000000"/>
              </a:solidFill>
              <a:latin typeface="+mn-ea"/>
              <a:ea typeface="+mn-ea"/>
            </a:rPr>
            <a:t>万円の場合</a:t>
          </a:r>
          <a:endParaRPr kumimoji="1" lang="en-US" altLang="ja-JP" sz="1100">
            <a:solidFill>
              <a:sysClr val="windowText" lastClr="000000"/>
            </a:solidFill>
            <a:latin typeface="+mn-ea"/>
            <a:ea typeface="+mn-ea"/>
          </a:endParaRPr>
        </a:p>
        <a:p>
          <a:pPr algn="l"/>
          <a:r>
            <a:rPr kumimoji="1" lang="ja-JP" altLang="en-US" sz="1100">
              <a:solidFill>
                <a:sysClr val="windowText" lastClr="000000"/>
              </a:solidFill>
              <a:latin typeface="+mn-ea"/>
              <a:ea typeface="+mn-ea"/>
            </a:rPr>
            <a:t>　　　（</a:t>
          </a:r>
          <a:r>
            <a:rPr kumimoji="1" lang="en-US" altLang="ja-JP" sz="1100">
              <a:solidFill>
                <a:sysClr val="windowText" lastClr="000000"/>
              </a:solidFill>
              <a:latin typeface="+mn-ea"/>
              <a:ea typeface="+mn-ea"/>
            </a:rPr>
            <a:t>300</a:t>
          </a:r>
          <a:r>
            <a:rPr kumimoji="1" lang="ja-JP" altLang="en-US" sz="1100">
              <a:solidFill>
                <a:sysClr val="windowText" lastClr="000000"/>
              </a:solidFill>
              <a:latin typeface="+mn-ea"/>
              <a:ea typeface="+mn-ea"/>
            </a:rPr>
            <a:t>万円の</a:t>
          </a:r>
          <a:r>
            <a:rPr kumimoji="1" lang="en-US" altLang="ja-JP" sz="1100">
              <a:solidFill>
                <a:sysClr val="windowText" lastClr="000000"/>
              </a:solidFill>
              <a:latin typeface="+mn-ea"/>
              <a:ea typeface="+mn-ea"/>
            </a:rPr>
            <a:t>20%</a:t>
          </a:r>
          <a:r>
            <a:rPr kumimoji="1" lang="ja-JP" altLang="en-US" sz="1100">
              <a:solidFill>
                <a:sysClr val="windowText" lastClr="000000"/>
              </a:solidFill>
              <a:latin typeface="+mn-ea"/>
              <a:ea typeface="+mn-ea"/>
            </a:rPr>
            <a:t>は</a:t>
          </a:r>
          <a:r>
            <a:rPr kumimoji="1" lang="en-US" altLang="ja-JP" sz="1100">
              <a:solidFill>
                <a:sysClr val="windowText" lastClr="000000"/>
              </a:solidFill>
              <a:latin typeface="+mn-ea"/>
              <a:ea typeface="+mn-ea"/>
            </a:rPr>
            <a:t>60</a:t>
          </a:r>
          <a:r>
            <a:rPr kumimoji="1" lang="ja-JP" altLang="en-US" sz="1100">
              <a:solidFill>
                <a:sysClr val="windowText" lastClr="000000"/>
              </a:solidFill>
              <a:latin typeface="+mn-ea"/>
              <a:ea typeface="+mn-ea"/>
            </a:rPr>
            <a:t>万円）</a:t>
          </a:r>
          <a:endParaRPr kumimoji="1" lang="en-US" altLang="ja-JP" sz="1100">
            <a:solidFill>
              <a:sysClr val="windowText" lastClr="000000"/>
            </a:solidFill>
            <a:latin typeface="+mn-ea"/>
            <a:ea typeface="+mn-ea"/>
          </a:endParaRPr>
        </a:p>
        <a:p>
          <a:pPr algn="l"/>
          <a:r>
            <a:rPr kumimoji="1" lang="ja-JP" altLang="en-US" sz="1100">
              <a:solidFill>
                <a:sysClr val="windowText" lastClr="000000"/>
              </a:solidFill>
              <a:latin typeface="+mn-ea"/>
              <a:ea typeface="+mn-ea"/>
            </a:rPr>
            <a:t>　　　機械装置費が</a:t>
          </a:r>
          <a:r>
            <a:rPr kumimoji="1" lang="en-US" altLang="ja-JP" sz="1100">
              <a:solidFill>
                <a:sysClr val="windowText" lastClr="000000"/>
              </a:solidFill>
              <a:latin typeface="+mn-ea"/>
              <a:ea typeface="+mn-ea"/>
            </a:rPr>
            <a:t>60</a:t>
          </a:r>
          <a:r>
            <a:rPr kumimoji="1" lang="ja-JP" altLang="en-US" sz="1100">
              <a:solidFill>
                <a:sysClr val="windowText" lastClr="000000"/>
              </a:solidFill>
              <a:latin typeface="+mn-ea"/>
              <a:ea typeface="+mn-ea"/>
            </a:rPr>
            <a:t>万円以上増える</a:t>
          </a:r>
          <a:endParaRPr kumimoji="1" lang="en-US" altLang="ja-JP" sz="1100">
            <a:solidFill>
              <a:sysClr val="windowText" lastClr="000000"/>
            </a:solidFill>
            <a:latin typeface="+mn-ea"/>
            <a:ea typeface="+mn-ea"/>
          </a:endParaRPr>
        </a:p>
        <a:p>
          <a:pPr algn="l"/>
          <a:r>
            <a:rPr kumimoji="1" lang="ja-JP" altLang="en-US" sz="1100">
              <a:solidFill>
                <a:sysClr val="windowText" lastClr="000000"/>
              </a:solidFill>
              <a:latin typeface="+mn-ea"/>
              <a:ea typeface="+mn-ea"/>
            </a:rPr>
            <a:t>　　　材料・消耗品費が</a:t>
          </a:r>
          <a:r>
            <a:rPr kumimoji="1" lang="en-US" altLang="ja-JP" sz="1100">
              <a:solidFill>
                <a:sysClr val="windowText" lastClr="000000"/>
              </a:solidFill>
              <a:latin typeface="+mn-ea"/>
              <a:ea typeface="+mn-ea"/>
            </a:rPr>
            <a:t>60</a:t>
          </a:r>
          <a:r>
            <a:rPr kumimoji="1" lang="ja-JP" altLang="en-US" sz="1100">
              <a:solidFill>
                <a:sysClr val="windowText" lastClr="000000"/>
              </a:solidFill>
              <a:latin typeface="+mn-ea"/>
              <a:ea typeface="+mn-ea"/>
            </a:rPr>
            <a:t>万円以上減る</a:t>
          </a:r>
          <a:endParaRPr kumimoji="1" lang="en-US" altLang="ja-JP" sz="1100">
            <a:solidFill>
              <a:sysClr val="windowText" lastClr="000000"/>
            </a:solidFill>
            <a:latin typeface="+mn-ea"/>
            <a:ea typeface="+mn-ea"/>
          </a:endParaRPr>
        </a:p>
        <a:p>
          <a:pPr algn="l"/>
          <a:r>
            <a:rPr kumimoji="1" lang="ja-JP" altLang="en-US" sz="1100">
              <a:solidFill>
                <a:sysClr val="windowText" lastClr="000000"/>
              </a:solidFill>
              <a:latin typeface="+mn-ea"/>
              <a:ea typeface="+mn-ea"/>
            </a:rPr>
            <a:t>　　　といった場合には、変更申請が必要になります。</a:t>
          </a:r>
          <a:endParaRPr kumimoji="1" lang="ja-JP" altLang="en-US" sz="1200">
            <a:solidFill>
              <a:sysClr val="windowText" lastClr="000000"/>
            </a:solidFill>
            <a:latin typeface="+mn-ea"/>
            <a:ea typeface="+mn-ea"/>
          </a:endParaRPr>
        </a:p>
      </xdr:txBody>
    </xdr:sp>
    <xdr:clientData/>
  </xdr:twoCellAnchor>
  <xdr:twoCellAnchor>
    <xdr:from>
      <xdr:col>21</xdr:col>
      <xdr:colOff>276225</xdr:colOff>
      <xdr:row>1</xdr:row>
      <xdr:rowOff>266702</xdr:rowOff>
    </xdr:from>
    <xdr:to>
      <xdr:col>30</xdr:col>
      <xdr:colOff>295275</xdr:colOff>
      <xdr:row>5</xdr:row>
      <xdr:rowOff>76200</xdr:rowOff>
    </xdr:to>
    <xdr:sp macro="" textlink="">
      <xdr:nvSpPr>
        <xdr:cNvPr id="15" name="角丸四角形吹き出し 1">
          <a:extLst>
            <a:ext uri="{FF2B5EF4-FFF2-40B4-BE49-F238E27FC236}">
              <a16:creationId xmlns:a16="http://schemas.microsoft.com/office/drawing/2014/main" id="{54FE599E-7C27-4AD0-BF49-439E1D0DF04B}"/>
            </a:ext>
          </a:extLst>
        </xdr:cNvPr>
        <xdr:cNvSpPr/>
      </xdr:nvSpPr>
      <xdr:spPr>
        <a:xfrm>
          <a:off x="26812875" y="266702"/>
          <a:ext cx="7239000" cy="1009648"/>
        </a:xfrm>
        <a:prstGeom prst="wedgeRoundRectCallout">
          <a:avLst>
            <a:gd name="adj1" fmla="val -54527"/>
            <a:gd name="adj2" fmla="val 21694"/>
            <a:gd name="adj3" fmla="val 16667"/>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b="1">
              <a:solidFill>
                <a:srgbClr val="FF0000"/>
              </a:solidFill>
              <a:latin typeface="+mn-lt"/>
              <a:ea typeface="+mn-ea"/>
              <a:cs typeface="+mn-cs"/>
            </a:rPr>
            <a:t>「期間の定め」について</a:t>
          </a:r>
          <a:endParaRPr kumimoji="1" lang="en-US" altLang="ja-JP" sz="1200" b="1">
            <a:solidFill>
              <a:srgbClr val="FF0000"/>
            </a:solidFill>
            <a:latin typeface="+mn-lt"/>
            <a:ea typeface="+mn-ea"/>
            <a:cs typeface="+mn-cs"/>
          </a:endParaRPr>
        </a:p>
        <a:p>
          <a:pPr algn="l"/>
          <a:r>
            <a:rPr kumimoji="1" lang="ja-JP" altLang="en-US" sz="1100">
              <a:solidFill>
                <a:sysClr val="windowText" lastClr="000000"/>
              </a:solidFill>
              <a:latin typeface="+mn-lt"/>
              <a:ea typeface="+mn-ea"/>
              <a:cs typeface="+mn-cs"/>
            </a:rPr>
            <a:t>一度購入行為をしたらそれで完結するもの（＝買い切りのもの）は、期間の定め「なし」と記載してください。</a:t>
          </a:r>
          <a:endParaRPr kumimoji="1" lang="en-US" altLang="ja-JP" sz="1100">
            <a:solidFill>
              <a:sysClr val="windowText" lastClr="000000"/>
            </a:solidFill>
            <a:latin typeface="+mn-lt"/>
            <a:ea typeface="+mn-ea"/>
            <a:cs typeface="+mn-cs"/>
          </a:endParaRPr>
        </a:p>
        <a:p>
          <a:pPr algn="l"/>
          <a:r>
            <a:rPr kumimoji="1" lang="ja-JP" altLang="en-US" sz="1100">
              <a:solidFill>
                <a:sysClr val="windowText" lastClr="000000"/>
              </a:solidFill>
              <a:latin typeface="+mn-lt"/>
              <a:ea typeface="+mn-ea"/>
              <a:cs typeface="+mn-cs"/>
            </a:rPr>
            <a:t>毎月や毎年利用料がかかるものや、期間限定のライセンスなどは期間の定め「あり」と記載してください。</a:t>
          </a:r>
          <a:endParaRPr kumimoji="1" lang="ja-JP" altLang="ja-JP" sz="1100">
            <a:solidFill>
              <a:sysClr val="windowText" lastClr="000000"/>
            </a:solidFill>
            <a:latin typeface="+mn-lt"/>
            <a:ea typeface="+mn-ea"/>
            <a:cs typeface="+mn-cs"/>
          </a:endParaRPr>
        </a:p>
      </xdr:txBody>
    </xdr:sp>
    <xdr:clientData/>
  </xdr:twoCellAnchor>
  <xdr:twoCellAnchor>
    <xdr:from>
      <xdr:col>19</xdr:col>
      <xdr:colOff>1476375</xdr:colOff>
      <xdr:row>1</xdr:row>
      <xdr:rowOff>38100</xdr:rowOff>
    </xdr:from>
    <xdr:to>
      <xdr:col>19</xdr:col>
      <xdr:colOff>2533650</xdr:colOff>
      <xdr:row>1</xdr:row>
      <xdr:rowOff>228600</xdr:rowOff>
    </xdr:to>
    <xdr:sp macro="" textlink="">
      <xdr:nvSpPr>
        <xdr:cNvPr id="16" name="正方形/長方形 15">
          <a:extLst>
            <a:ext uri="{FF2B5EF4-FFF2-40B4-BE49-F238E27FC236}">
              <a16:creationId xmlns:a16="http://schemas.microsoft.com/office/drawing/2014/main" id="{DCD49C15-B996-4C37-B9BC-06E82720370B}"/>
            </a:ext>
          </a:extLst>
        </xdr:cNvPr>
        <xdr:cNvSpPr/>
      </xdr:nvSpPr>
      <xdr:spPr>
        <a:xfrm>
          <a:off x="13716000" y="38100"/>
          <a:ext cx="0" cy="1905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ゴシック" panose="020B0609070205080204" pitchFamily="49" charset="-128"/>
              <a:ea typeface="ＭＳ ゴシック" panose="020B0609070205080204" pitchFamily="49" charset="-128"/>
            </a:rPr>
            <a:t>第３号様式</a:t>
          </a:r>
          <a:r>
            <a:rPr kumimoji="1" lang="en-US" altLang="ja-JP" sz="1000">
              <a:solidFill>
                <a:schemeClr val="tx1"/>
              </a:solidFill>
              <a:latin typeface="ＭＳ ゴシック" panose="020B0609070205080204" pitchFamily="49" charset="-128"/>
              <a:ea typeface="ＭＳ ゴシック" panose="020B0609070205080204" pitchFamily="49" charset="-128"/>
            </a:rPr>
            <a:t>-</a:t>
          </a:r>
          <a:r>
            <a:rPr kumimoji="1" lang="ja-JP" altLang="en-US" sz="1000">
              <a:solidFill>
                <a:schemeClr val="tx1"/>
              </a:solidFill>
              <a:latin typeface="ＭＳ ゴシック" panose="020B0609070205080204" pitchFamily="49" charset="-128"/>
              <a:ea typeface="ＭＳ ゴシック" panose="020B0609070205080204" pitchFamily="49" charset="-128"/>
            </a:rPr>
            <a:t>３</a:t>
          </a:r>
          <a:endParaRPr kumimoji="1" lang="en-US" altLang="ja-JP" sz="10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247651</xdr:colOff>
      <xdr:row>44</xdr:row>
      <xdr:rowOff>200026</xdr:rowOff>
    </xdr:from>
    <xdr:to>
      <xdr:col>27</xdr:col>
      <xdr:colOff>381000</xdr:colOff>
      <xdr:row>48</xdr:row>
      <xdr:rowOff>161926</xdr:rowOff>
    </xdr:to>
    <xdr:sp macro="" textlink="">
      <xdr:nvSpPr>
        <xdr:cNvPr id="17" name="角丸四角形吹き出し 6">
          <a:extLst>
            <a:ext uri="{FF2B5EF4-FFF2-40B4-BE49-F238E27FC236}">
              <a16:creationId xmlns:a16="http://schemas.microsoft.com/office/drawing/2014/main" id="{C4FACC3B-02BD-42C8-8A05-D0684319432B}"/>
            </a:ext>
          </a:extLst>
        </xdr:cNvPr>
        <xdr:cNvSpPr/>
      </xdr:nvSpPr>
      <xdr:spPr>
        <a:xfrm>
          <a:off x="26784301" y="3371851"/>
          <a:ext cx="5295899" cy="838200"/>
        </a:xfrm>
        <a:prstGeom prst="wedgeRoundRectCallout">
          <a:avLst>
            <a:gd name="adj1" fmla="val -56274"/>
            <a:gd name="adj2" fmla="val 22734"/>
            <a:gd name="adj3" fmla="val 16667"/>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ysClr val="windowText" lastClr="000000"/>
              </a:solidFill>
            </a:rPr>
            <a:t>技術指導費については、納品書の代わりに、</a:t>
          </a:r>
          <a:endParaRPr kumimoji="1" lang="en-US" altLang="ja-JP" sz="1400">
            <a:solidFill>
              <a:sysClr val="windowText" lastClr="000000"/>
            </a:solidFill>
          </a:endParaRPr>
        </a:p>
        <a:p>
          <a:pPr algn="l"/>
          <a:r>
            <a:rPr kumimoji="1" lang="ja-JP" altLang="en-US" sz="1400">
              <a:solidFill>
                <a:sysClr val="windowText" lastClr="000000"/>
              </a:solidFill>
            </a:rPr>
            <a:t>「指導報告書」（指導ごとに作成）が必要になります。</a:t>
          </a:r>
        </a:p>
      </xdr:txBody>
    </xdr:sp>
    <xdr:clientData/>
  </xdr:twoCellAnchor>
  <xdr:twoCellAnchor>
    <xdr:from>
      <xdr:col>2</xdr:col>
      <xdr:colOff>5372099</xdr:colOff>
      <xdr:row>177</xdr:row>
      <xdr:rowOff>190502</xdr:rowOff>
    </xdr:from>
    <xdr:to>
      <xdr:col>7</xdr:col>
      <xdr:colOff>1123950</xdr:colOff>
      <xdr:row>183</xdr:row>
      <xdr:rowOff>47626</xdr:rowOff>
    </xdr:to>
    <xdr:sp macro="" textlink="">
      <xdr:nvSpPr>
        <xdr:cNvPr id="4" name="テキスト ボックス 3">
          <a:extLst>
            <a:ext uri="{FF2B5EF4-FFF2-40B4-BE49-F238E27FC236}">
              <a16:creationId xmlns:a16="http://schemas.microsoft.com/office/drawing/2014/main" id="{07A34EC9-4FC6-4339-1659-F5CF4F7D450F}"/>
            </a:ext>
          </a:extLst>
        </xdr:cNvPr>
        <xdr:cNvSpPr txBox="1"/>
      </xdr:nvSpPr>
      <xdr:spPr>
        <a:xfrm>
          <a:off x="7515224" y="13277852"/>
          <a:ext cx="5181601" cy="10572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経費の数に対して行が足りない場合は</a:t>
          </a:r>
          <a:r>
            <a:rPr kumimoji="1" lang="ja-JP" altLang="en-US" sz="1100" b="1" u="sng">
              <a:solidFill>
                <a:srgbClr val="FF0000"/>
              </a:solidFill>
              <a:latin typeface="Meiryo UI" panose="020B0604030504040204" pitchFamily="50" charset="-128"/>
              <a:ea typeface="Meiryo UI" panose="020B0604030504040204" pitchFamily="50" charset="-128"/>
            </a:rPr>
            <a:t>非表示の行を表示して</a:t>
          </a:r>
          <a:r>
            <a:rPr kumimoji="1" lang="ja-JP" altLang="en-US" sz="1100">
              <a:latin typeface="Meiryo UI" panose="020B0604030504040204" pitchFamily="50" charset="-128"/>
              <a:ea typeface="Meiryo UI" panose="020B0604030504040204" pitchFamily="50" charset="-128"/>
            </a:rPr>
            <a:t>お使いください。</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各経費区分につき２０行まで経費が入力できるようになっています。</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それでも行が足りない場合は、ある程度経費をまとめて記載いただくか、事務局までご相談ください。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209550</xdr:colOff>
      <xdr:row>0</xdr:row>
      <xdr:rowOff>38100</xdr:rowOff>
    </xdr:from>
    <xdr:to>
      <xdr:col>21</xdr:col>
      <xdr:colOff>266700</xdr:colOff>
      <xdr:row>0</xdr:row>
      <xdr:rowOff>228600</xdr:rowOff>
    </xdr:to>
    <xdr:sp macro="" textlink="">
      <xdr:nvSpPr>
        <xdr:cNvPr id="2" name="正方形/長方形 1">
          <a:extLst>
            <a:ext uri="{FF2B5EF4-FFF2-40B4-BE49-F238E27FC236}">
              <a16:creationId xmlns:a16="http://schemas.microsoft.com/office/drawing/2014/main" id="{1D09A419-9AC4-47C6-8A9B-A8D7021FD20B}"/>
            </a:ext>
          </a:extLst>
        </xdr:cNvPr>
        <xdr:cNvSpPr/>
      </xdr:nvSpPr>
      <xdr:spPr>
        <a:xfrm>
          <a:off x="7067550" y="38100"/>
          <a:ext cx="1057275" cy="1905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ゴシック" panose="020B0609070205080204" pitchFamily="49" charset="-128"/>
              <a:ea typeface="ＭＳ ゴシック" panose="020B0609070205080204" pitchFamily="49" charset="-128"/>
            </a:rPr>
            <a:t>第３号様式</a:t>
          </a:r>
          <a:r>
            <a:rPr kumimoji="1" lang="en-US" altLang="ja-JP" sz="1000">
              <a:solidFill>
                <a:schemeClr val="tx1"/>
              </a:solidFill>
              <a:latin typeface="ＭＳ ゴシック" panose="020B0609070205080204" pitchFamily="49" charset="-128"/>
              <a:ea typeface="ＭＳ ゴシック" panose="020B0609070205080204" pitchFamily="49" charset="-128"/>
            </a:rPr>
            <a:t>-</a:t>
          </a:r>
          <a:r>
            <a:rPr kumimoji="1" lang="ja-JP" altLang="en-US" sz="1000">
              <a:solidFill>
                <a:schemeClr val="tx1"/>
              </a:solidFill>
              <a:latin typeface="ＭＳ ゴシック" panose="020B0609070205080204" pitchFamily="49" charset="-128"/>
              <a:ea typeface="ＭＳ ゴシック" panose="020B0609070205080204" pitchFamily="49" charset="-128"/>
            </a:rPr>
            <a:t>４</a:t>
          </a:r>
          <a:endParaRPr kumimoji="1" lang="en-US" altLang="ja-JP" sz="10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202406</xdr:colOff>
      <xdr:row>0</xdr:row>
      <xdr:rowOff>59532</xdr:rowOff>
    </xdr:from>
    <xdr:to>
      <xdr:col>19</xdr:col>
      <xdr:colOff>1259681</xdr:colOff>
      <xdr:row>0</xdr:row>
      <xdr:rowOff>250032</xdr:rowOff>
    </xdr:to>
    <xdr:sp macro="" textlink="">
      <xdr:nvSpPr>
        <xdr:cNvPr id="2" name="正方形/長方形 1">
          <a:extLst>
            <a:ext uri="{FF2B5EF4-FFF2-40B4-BE49-F238E27FC236}">
              <a16:creationId xmlns:a16="http://schemas.microsoft.com/office/drawing/2014/main" id="{060075E4-88C4-4657-B423-77ACB2EECEBA}"/>
            </a:ext>
          </a:extLst>
        </xdr:cNvPr>
        <xdr:cNvSpPr/>
      </xdr:nvSpPr>
      <xdr:spPr>
        <a:xfrm>
          <a:off x="20276344" y="59532"/>
          <a:ext cx="1057275" cy="1905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ゴシック" panose="020B0609070205080204" pitchFamily="49" charset="-128"/>
              <a:ea typeface="ＭＳ ゴシック" panose="020B0609070205080204" pitchFamily="49" charset="-128"/>
            </a:rPr>
            <a:t>第３号様式</a:t>
          </a:r>
          <a:r>
            <a:rPr kumimoji="1" lang="en-US" altLang="ja-JP" sz="1000">
              <a:solidFill>
                <a:schemeClr val="tx1"/>
              </a:solidFill>
              <a:latin typeface="ＭＳ ゴシック" panose="020B0609070205080204" pitchFamily="49" charset="-128"/>
              <a:ea typeface="ＭＳ ゴシック" panose="020B0609070205080204" pitchFamily="49" charset="-128"/>
            </a:rPr>
            <a:t>-</a:t>
          </a:r>
          <a:r>
            <a:rPr kumimoji="1" lang="ja-JP" altLang="en-US" sz="1000">
              <a:solidFill>
                <a:schemeClr val="tx1"/>
              </a:solidFill>
              <a:latin typeface="ＭＳ ゴシック" panose="020B0609070205080204" pitchFamily="49" charset="-128"/>
              <a:ea typeface="ＭＳ ゴシック" panose="020B0609070205080204" pitchFamily="49" charset="-128"/>
            </a:rPr>
            <a:t>５</a:t>
          </a:r>
          <a:endParaRPr kumimoji="1" lang="en-US" altLang="ja-JP" sz="10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178595</xdr:colOff>
      <xdr:row>0</xdr:row>
      <xdr:rowOff>250032</xdr:rowOff>
    </xdr:from>
    <xdr:to>
      <xdr:col>25</xdr:col>
      <xdr:colOff>940593</xdr:colOff>
      <xdr:row>3</xdr:row>
      <xdr:rowOff>83345</xdr:rowOff>
    </xdr:to>
    <xdr:sp macro="" textlink="">
      <xdr:nvSpPr>
        <xdr:cNvPr id="3" name="テキスト ボックス 2">
          <a:extLst>
            <a:ext uri="{FF2B5EF4-FFF2-40B4-BE49-F238E27FC236}">
              <a16:creationId xmlns:a16="http://schemas.microsoft.com/office/drawing/2014/main" id="{CA3FB792-A66E-2F64-5724-9DAD71B90C0D}"/>
            </a:ext>
          </a:extLst>
        </xdr:cNvPr>
        <xdr:cNvSpPr txBox="1"/>
      </xdr:nvSpPr>
      <xdr:spPr>
        <a:xfrm>
          <a:off x="21645564" y="250032"/>
          <a:ext cx="4702967" cy="10120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現在記入してあるものは全て例となります。</a:t>
          </a:r>
          <a:endParaRPr kumimoji="1" lang="en-US" altLang="ja-JP" sz="1400"/>
        </a:p>
        <a:p>
          <a:r>
            <a:rPr kumimoji="1" lang="ja-JP" altLang="en-US" sz="1400" b="1" u="sng">
              <a:solidFill>
                <a:srgbClr val="FF0000"/>
              </a:solidFill>
            </a:rPr>
            <a:t>ご使用の際は全て例を消してから</a:t>
          </a:r>
          <a:r>
            <a:rPr kumimoji="1" lang="ja-JP" altLang="en-US" sz="1400"/>
            <a:t>ご記入ください。</a:t>
          </a:r>
          <a:endParaRPr kumimoji="1" lang="en-US" altLang="ja-JP" sz="1400"/>
        </a:p>
        <a:p>
          <a:r>
            <a:rPr kumimoji="1" lang="ja-JP" altLang="en-US" sz="1400"/>
            <a:t>入力の必要があるのは</a:t>
          </a:r>
          <a:r>
            <a:rPr kumimoji="1" lang="ja-JP" altLang="en-US" sz="1400" b="1">
              <a:solidFill>
                <a:sysClr val="windowText" lastClr="000000"/>
              </a:solidFill>
            </a:rPr>
            <a:t>薄黄色のセルのみ</a:t>
          </a:r>
          <a:r>
            <a:rPr kumimoji="1" lang="ja-JP" altLang="en-US" sz="1400"/>
            <a:t>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130970</xdr:colOff>
      <xdr:row>0</xdr:row>
      <xdr:rowOff>119063</xdr:rowOff>
    </xdr:from>
    <xdr:to>
      <xdr:col>19</xdr:col>
      <xdr:colOff>1188245</xdr:colOff>
      <xdr:row>0</xdr:row>
      <xdr:rowOff>309563</xdr:rowOff>
    </xdr:to>
    <xdr:sp macro="" textlink="">
      <xdr:nvSpPr>
        <xdr:cNvPr id="2" name="正方形/長方形 1">
          <a:extLst>
            <a:ext uri="{FF2B5EF4-FFF2-40B4-BE49-F238E27FC236}">
              <a16:creationId xmlns:a16="http://schemas.microsoft.com/office/drawing/2014/main" id="{597965CA-9313-46E0-9D22-FC72D01892BB}"/>
            </a:ext>
          </a:extLst>
        </xdr:cNvPr>
        <xdr:cNvSpPr/>
      </xdr:nvSpPr>
      <xdr:spPr>
        <a:xfrm>
          <a:off x="18990470" y="119063"/>
          <a:ext cx="1057275" cy="1905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ゴシック" panose="020B0609070205080204" pitchFamily="49" charset="-128"/>
              <a:ea typeface="ＭＳ ゴシック" panose="020B0609070205080204" pitchFamily="49" charset="-128"/>
            </a:rPr>
            <a:t>第３号様式</a:t>
          </a:r>
          <a:r>
            <a:rPr kumimoji="1" lang="en-US" altLang="ja-JP" sz="1000">
              <a:solidFill>
                <a:schemeClr val="tx1"/>
              </a:solidFill>
              <a:latin typeface="ＭＳ ゴシック" panose="020B0609070205080204" pitchFamily="49" charset="-128"/>
              <a:ea typeface="ＭＳ ゴシック" panose="020B0609070205080204" pitchFamily="49" charset="-128"/>
            </a:rPr>
            <a:t>-</a:t>
          </a:r>
          <a:r>
            <a:rPr kumimoji="1" lang="ja-JP" altLang="en-US" sz="1000">
              <a:solidFill>
                <a:schemeClr val="tx1"/>
              </a:solidFill>
              <a:latin typeface="ＭＳ ゴシック" panose="020B0609070205080204" pitchFamily="49" charset="-128"/>
              <a:ea typeface="ＭＳ ゴシック" panose="020B0609070205080204" pitchFamily="49" charset="-128"/>
            </a:rPr>
            <a:t>６</a:t>
          </a:r>
          <a:endParaRPr kumimoji="1" lang="en-US" altLang="ja-JP" sz="10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238124</xdr:colOff>
      <xdr:row>0</xdr:row>
      <xdr:rowOff>142875</xdr:rowOff>
    </xdr:from>
    <xdr:to>
      <xdr:col>19</xdr:col>
      <xdr:colOff>1295399</xdr:colOff>
      <xdr:row>0</xdr:row>
      <xdr:rowOff>333375</xdr:rowOff>
    </xdr:to>
    <xdr:sp macro="" textlink="">
      <xdr:nvSpPr>
        <xdr:cNvPr id="2" name="正方形/長方形 1">
          <a:extLst>
            <a:ext uri="{FF2B5EF4-FFF2-40B4-BE49-F238E27FC236}">
              <a16:creationId xmlns:a16="http://schemas.microsoft.com/office/drawing/2014/main" id="{8BD26BD3-9BEA-4C28-AE0B-EF8218B9C522}"/>
            </a:ext>
          </a:extLst>
        </xdr:cNvPr>
        <xdr:cNvSpPr/>
      </xdr:nvSpPr>
      <xdr:spPr>
        <a:xfrm>
          <a:off x="20312062" y="142875"/>
          <a:ext cx="1057275" cy="1905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ゴシック" panose="020B0609070205080204" pitchFamily="49" charset="-128"/>
              <a:ea typeface="ＭＳ ゴシック" panose="020B0609070205080204" pitchFamily="49" charset="-128"/>
            </a:rPr>
            <a:t>第３号様式</a:t>
          </a:r>
          <a:r>
            <a:rPr kumimoji="1" lang="en-US" altLang="ja-JP" sz="1000">
              <a:solidFill>
                <a:schemeClr val="tx1"/>
              </a:solidFill>
              <a:latin typeface="ＭＳ ゴシック" panose="020B0609070205080204" pitchFamily="49" charset="-128"/>
              <a:ea typeface="ＭＳ ゴシック" panose="020B0609070205080204" pitchFamily="49" charset="-128"/>
            </a:rPr>
            <a:t>-7</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19</xdr:col>
      <xdr:colOff>154782</xdr:colOff>
      <xdr:row>0</xdr:row>
      <xdr:rowOff>71438</xdr:rowOff>
    </xdr:from>
    <xdr:to>
      <xdr:col>19</xdr:col>
      <xdr:colOff>1212057</xdr:colOff>
      <xdr:row>0</xdr:row>
      <xdr:rowOff>261938</xdr:rowOff>
    </xdr:to>
    <xdr:sp macro="" textlink="">
      <xdr:nvSpPr>
        <xdr:cNvPr id="2" name="正方形/長方形 1">
          <a:extLst>
            <a:ext uri="{FF2B5EF4-FFF2-40B4-BE49-F238E27FC236}">
              <a16:creationId xmlns:a16="http://schemas.microsoft.com/office/drawing/2014/main" id="{342A57B2-6512-499B-A4AA-FD4A55BA7356}"/>
            </a:ext>
          </a:extLst>
        </xdr:cNvPr>
        <xdr:cNvSpPr/>
      </xdr:nvSpPr>
      <xdr:spPr>
        <a:xfrm>
          <a:off x="20157282" y="71438"/>
          <a:ext cx="1057275" cy="1905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ゴシック" panose="020B0609070205080204" pitchFamily="49" charset="-128"/>
              <a:ea typeface="ＭＳ ゴシック" panose="020B0609070205080204" pitchFamily="49" charset="-128"/>
            </a:rPr>
            <a:t>第３号様式</a:t>
          </a:r>
          <a:r>
            <a:rPr kumimoji="1" lang="en-US" altLang="ja-JP" sz="1000">
              <a:solidFill>
                <a:schemeClr val="tx1"/>
              </a:solidFill>
              <a:latin typeface="ＭＳ ゴシック" panose="020B0609070205080204" pitchFamily="49" charset="-128"/>
              <a:ea typeface="ＭＳ ゴシック" panose="020B0609070205080204" pitchFamily="49" charset="-128"/>
            </a:rPr>
            <a:t>-</a:t>
          </a:r>
          <a:r>
            <a:rPr kumimoji="1" lang="ja-JP" altLang="en-US" sz="1000">
              <a:solidFill>
                <a:schemeClr val="tx1"/>
              </a:solidFill>
              <a:latin typeface="ＭＳ ゴシック" panose="020B0609070205080204" pitchFamily="49" charset="-128"/>
              <a:ea typeface="ＭＳ ゴシック" panose="020B0609070205080204" pitchFamily="49" charset="-128"/>
            </a:rPr>
            <a:t>８</a:t>
          </a:r>
          <a:endParaRPr kumimoji="1" lang="en-US" altLang="ja-JP" sz="10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254453</xdr:colOff>
      <xdr:row>24</xdr:row>
      <xdr:rowOff>114300</xdr:rowOff>
    </xdr:from>
    <xdr:to>
      <xdr:col>16</xdr:col>
      <xdr:colOff>685800</xdr:colOff>
      <xdr:row>29</xdr:row>
      <xdr:rowOff>342900</xdr:rowOff>
    </xdr:to>
    <xdr:sp macro="" textlink="">
      <xdr:nvSpPr>
        <xdr:cNvPr id="2" name="正方形/長方形 1">
          <a:extLst>
            <a:ext uri="{FF2B5EF4-FFF2-40B4-BE49-F238E27FC236}">
              <a16:creationId xmlns:a16="http://schemas.microsoft.com/office/drawing/2014/main" id="{84F5C30A-D596-4D57-AAFE-A3D9991BFD9A}"/>
            </a:ext>
          </a:extLst>
        </xdr:cNvPr>
        <xdr:cNvSpPr/>
      </xdr:nvSpPr>
      <xdr:spPr>
        <a:xfrm>
          <a:off x="5578928" y="6248400"/>
          <a:ext cx="4393747" cy="1952625"/>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表明を受けた従業員代表者等の自署にて記載し作成してください</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28575</xdr:colOff>
      <xdr:row>0</xdr:row>
      <xdr:rowOff>51707</xdr:rowOff>
    </xdr:from>
    <xdr:to>
      <xdr:col>11</xdr:col>
      <xdr:colOff>447675</xdr:colOff>
      <xdr:row>1</xdr:row>
      <xdr:rowOff>28575</xdr:rowOff>
    </xdr:to>
    <xdr:sp macro="" textlink="">
      <xdr:nvSpPr>
        <xdr:cNvPr id="3" name="正方形/長方形 2">
          <a:extLst>
            <a:ext uri="{FF2B5EF4-FFF2-40B4-BE49-F238E27FC236}">
              <a16:creationId xmlns:a16="http://schemas.microsoft.com/office/drawing/2014/main" id="{513C9079-91C3-469D-B6BB-05594B5FDCA8}"/>
            </a:ext>
          </a:extLst>
        </xdr:cNvPr>
        <xdr:cNvSpPr/>
      </xdr:nvSpPr>
      <xdr:spPr>
        <a:xfrm>
          <a:off x="3876675" y="51707"/>
          <a:ext cx="1428750" cy="15784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ゴシック" panose="020B0609070205080204" pitchFamily="49" charset="-128"/>
              <a:ea typeface="ＭＳ ゴシック" panose="020B0609070205080204" pitchFamily="49" charset="-128"/>
            </a:rPr>
            <a:t>第３号様式　別紙</a:t>
          </a:r>
          <a:endParaRPr kumimoji="1" lang="en-US" altLang="ja-JP" sz="10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276226</xdr:colOff>
      <xdr:row>4</xdr:row>
      <xdr:rowOff>47626</xdr:rowOff>
    </xdr:from>
    <xdr:to>
      <xdr:col>15</xdr:col>
      <xdr:colOff>161926</xdr:colOff>
      <xdr:row>18</xdr:row>
      <xdr:rowOff>95250</xdr:rowOff>
    </xdr:to>
    <xdr:sp macro="" textlink="">
      <xdr:nvSpPr>
        <xdr:cNvPr id="4" name="正方形/長方形 3">
          <a:extLst>
            <a:ext uri="{FF2B5EF4-FFF2-40B4-BE49-F238E27FC236}">
              <a16:creationId xmlns:a16="http://schemas.microsoft.com/office/drawing/2014/main" id="{0B6F8B72-DA99-4FDC-BC00-7E23EBF184BD}"/>
            </a:ext>
          </a:extLst>
        </xdr:cNvPr>
        <xdr:cNvSpPr/>
      </xdr:nvSpPr>
      <xdr:spPr>
        <a:xfrm>
          <a:off x="5638801" y="981076"/>
          <a:ext cx="2857500" cy="3590924"/>
        </a:xfrm>
        <a:prstGeom prst="rect">
          <a:avLst/>
        </a:prstGeom>
        <a:solidFill>
          <a:schemeClr val="accent2">
            <a:lumMod val="40000"/>
            <a:lumOff val="60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chemeClr val="tx1"/>
              </a:solidFill>
              <a:latin typeface="ＭＳ Ｐゴシック" panose="020B0600070205080204" pitchFamily="50" charset="-128"/>
              <a:ea typeface="ＭＳ Ｐゴシック" panose="020B0600070205080204" pitchFamily="50" charset="-128"/>
            </a:rPr>
            <a:t>・本書は、継続的に賃上げを行うことを裏付けるものとなります。</a:t>
          </a:r>
          <a:endParaRPr kumimoji="1" lang="en-US" altLang="ja-JP" sz="24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2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2400">
              <a:solidFill>
                <a:schemeClr val="tx1"/>
              </a:solidFill>
              <a:latin typeface="ＭＳ Ｐゴシック" panose="020B0600070205080204" pitchFamily="50" charset="-128"/>
              <a:ea typeface="ＭＳ Ｐゴシック" panose="020B0600070205080204" pitchFamily="50" charset="-128"/>
            </a:rPr>
            <a:t>・代表社員の方のサインは自署（押印不要）</a:t>
          </a:r>
          <a:endParaRPr kumimoji="1" lang="en-US" altLang="ja-JP" sz="24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101.21\04&#25104;&#38263;&#12503;&#12525;&#12472;&#12455;&#12463;&#12488;&#25512;&#36914;&#37096;\&#26032;&#21830;&#21697;&#12539;&#12469;&#12540;&#12499;&#12473;&#38283;&#30330;&#25903;&#25588;&#35506;\(36)&#30465;&#21147;&#21270;&#25237;&#36039;&#25903;&#25588;&#20107;&#26989;&#36027;&#35036;&#21161;&#37329;\&#9679;&#65297;&#65294;&#36035;&#19978;&#12370;&#23455;&#26045;&#22577;&#21578;&#26360;&#12288;.xlsx" TargetMode="External"/><Relationship Id="rId1" Type="http://schemas.openxmlformats.org/officeDocument/2006/relationships/externalLinkPath" Target="/&#26032;&#21830;&#21697;&#12539;&#12469;&#12540;&#12499;&#12473;&#38283;&#30330;&#25903;&#25588;&#35506;/(36)&#30465;&#21147;&#21270;&#25237;&#36039;&#25903;&#25588;&#20107;&#26989;&#36027;&#35036;&#21161;&#37329;/&#9679;&#65297;&#65294;&#36035;&#19978;&#12370;&#23455;&#26045;&#22577;&#21578;&#26360;&#122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賃上げ実施報告書"/>
      <sheetName val="賃上げ前（1か月目）"/>
      <sheetName val="賃上げ後（1か月目）"/>
      <sheetName val="賃上げ前（2か月目）"/>
      <sheetName val="賃上げ後（2か月目）"/>
      <sheetName val="リスト"/>
    </sheetNames>
    <sheetDataSet>
      <sheetData sheetId="0"/>
      <sheetData sheetId="1"/>
      <sheetData sheetId="2"/>
      <sheetData sheetId="3"/>
      <sheetData sheetId="4"/>
      <sheetData sheetId="5">
        <row r="3">
          <cell r="C3">
            <v>1</v>
          </cell>
        </row>
        <row r="4">
          <cell r="C4">
            <v>2</v>
          </cell>
        </row>
        <row r="5">
          <cell r="C5">
            <v>3</v>
          </cell>
        </row>
        <row r="6">
          <cell r="C6">
            <v>4</v>
          </cell>
        </row>
        <row r="7">
          <cell r="C7">
            <v>5</v>
          </cell>
        </row>
        <row r="8">
          <cell r="C8">
            <v>6</v>
          </cell>
        </row>
        <row r="9">
          <cell r="C9">
            <v>7</v>
          </cell>
        </row>
        <row r="10">
          <cell r="C10">
            <v>8</v>
          </cell>
        </row>
        <row r="11">
          <cell r="C11">
            <v>9</v>
          </cell>
        </row>
        <row r="12">
          <cell r="C12">
            <v>10</v>
          </cell>
        </row>
        <row r="13">
          <cell r="C13">
            <v>11</v>
          </cell>
        </row>
        <row r="14">
          <cell r="C14">
            <v>12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C5803-2248-40DA-A364-1A0786E848D5}">
  <sheetPr codeName="Sheet8">
    <tabColor theme="5"/>
  </sheetPr>
  <dimension ref="A1:V53"/>
  <sheetViews>
    <sheetView view="pageBreakPreview" zoomScaleNormal="100" zoomScaleSheetLayoutView="100" workbookViewId="0">
      <selection activeCell="L17" sqref="L17:N17"/>
    </sheetView>
  </sheetViews>
  <sheetFormatPr defaultColWidth="13.375" defaultRowHeight="16.5"/>
  <cols>
    <col min="1" max="1" width="5.75" style="33" customWidth="1"/>
    <col min="2" max="2" width="5.25" style="33" customWidth="1"/>
    <col min="3" max="3" width="3.125" style="34" customWidth="1"/>
    <col min="4" max="4" width="5" style="33" customWidth="1"/>
    <col min="5" max="5" width="3.125" style="34" customWidth="1"/>
    <col min="6" max="6" width="5.25" style="33" customWidth="1"/>
    <col min="7" max="7" width="4.25" style="33" customWidth="1"/>
    <col min="8" max="8" width="8.625" style="33" customWidth="1"/>
    <col min="9" max="9" width="9" style="33" customWidth="1"/>
    <col min="10" max="10" width="5.375" style="33" customWidth="1"/>
    <col min="11" max="11" width="3.125" style="33" customWidth="1"/>
    <col min="12" max="12" width="5.375" style="33" customWidth="1"/>
    <col min="13" max="13" width="3.5" style="33" customWidth="1"/>
    <col min="14" max="14" width="5.375" style="33" customWidth="1"/>
    <col min="15" max="15" width="2.75" style="33" customWidth="1"/>
    <col min="16" max="17" width="5.25" style="33" customWidth="1"/>
    <col min="18" max="18" width="3.75" style="35" customWidth="1"/>
    <col min="19" max="25" width="2.75" style="33" customWidth="1"/>
    <col min="26" max="27" width="5.875" style="33" customWidth="1"/>
    <col min="28" max="16384" width="13.375" style="33"/>
  </cols>
  <sheetData>
    <row r="1" spans="1:21" ht="15" customHeight="1">
      <c r="A1" s="31"/>
      <c r="B1" s="31"/>
      <c r="C1" s="32"/>
    </row>
    <row r="2" spans="1:21">
      <c r="A2" s="223"/>
      <c r="D2" s="386" t="str">
        <f>+IF(OR(J2="",L2="",N2=""),"日付を記入してください","")</f>
        <v>日付を記入してください</v>
      </c>
      <c r="E2" s="386"/>
      <c r="F2" s="386"/>
      <c r="G2" s="386"/>
      <c r="H2" s="386"/>
      <c r="I2" s="36" t="s">
        <v>42</v>
      </c>
      <c r="J2" s="16"/>
      <c r="K2" s="34" t="s">
        <v>34</v>
      </c>
      <c r="L2" s="16"/>
      <c r="M2" s="34" t="s">
        <v>35</v>
      </c>
      <c r="N2" s="16"/>
      <c r="O2" s="37" t="s">
        <v>36</v>
      </c>
    </row>
    <row r="3" spans="1:21" ht="6.75" customHeight="1" thickBot="1">
      <c r="A3" s="399"/>
      <c r="B3" s="399"/>
      <c r="C3" s="399"/>
      <c r="D3" s="399"/>
      <c r="E3" s="399"/>
      <c r="F3" s="399"/>
      <c r="G3" s="399"/>
    </row>
    <row r="4" spans="1:21" ht="14.25" customHeight="1" thickTop="1">
      <c r="A4" s="399"/>
      <c r="B4" s="399"/>
      <c r="C4" s="399"/>
      <c r="D4" s="399"/>
      <c r="E4" s="399"/>
      <c r="F4" s="399"/>
      <c r="G4" s="399"/>
      <c r="H4" s="384"/>
      <c r="I4" s="384"/>
      <c r="J4" s="384"/>
      <c r="K4" s="384"/>
      <c r="L4" s="400"/>
      <c r="M4" s="392" t="s">
        <v>43</v>
      </c>
      <c r="N4" s="393"/>
      <c r="O4" s="394"/>
    </row>
    <row r="5" spans="1:21" ht="19.5" customHeight="1" thickBot="1">
      <c r="A5" s="386" t="str">
        <f>+IF('チェックリスト (実績)'!A13&lt;10,"チェックリスト(実績)未確認","")</f>
        <v>チェックリスト(実績)未確認</v>
      </c>
      <c r="B5" s="386"/>
      <c r="C5" s="386"/>
      <c r="D5" s="386"/>
      <c r="E5" s="386"/>
      <c r="F5" s="386"/>
      <c r="G5" s="221"/>
      <c r="H5" s="384" t="str">
        <f>+IF(M5="","申請者番号を記入してください。","")</f>
        <v>申請者番号を記入してください。</v>
      </c>
      <c r="I5" s="384"/>
      <c r="J5" s="384"/>
      <c r="K5" s="384"/>
      <c r="L5" s="400"/>
      <c r="M5" s="395"/>
      <c r="N5" s="396"/>
      <c r="O5" s="397"/>
    </row>
    <row r="6" spans="1:21" ht="6" customHeight="1" thickTop="1"/>
    <row r="7" spans="1:21" ht="18" customHeight="1">
      <c r="A7" s="33" t="s">
        <v>37</v>
      </c>
      <c r="B7" s="39"/>
      <c r="D7" s="39"/>
      <c r="F7" s="39"/>
      <c r="G7" s="39"/>
      <c r="H7" s="39"/>
      <c r="I7" s="39"/>
      <c r="S7" s="39"/>
      <c r="T7" s="39"/>
      <c r="U7" s="39"/>
    </row>
    <row r="8" spans="1:21" ht="18" customHeight="1">
      <c r="A8" s="33" t="s">
        <v>44</v>
      </c>
      <c r="B8" s="40"/>
      <c r="D8" s="40"/>
      <c r="F8" s="40"/>
      <c r="G8" s="40"/>
      <c r="H8" s="40"/>
      <c r="I8" s="40"/>
      <c r="S8" s="40"/>
      <c r="T8" s="40"/>
      <c r="U8" s="40"/>
    </row>
    <row r="9" spans="1:21" ht="3.75" customHeight="1"/>
    <row r="10" spans="1:21" ht="15" customHeight="1">
      <c r="H10" s="41" t="s">
        <v>38</v>
      </c>
      <c r="I10" s="42"/>
      <c r="J10" s="42"/>
      <c r="K10" s="42"/>
      <c r="L10" s="42"/>
      <c r="M10" s="42"/>
      <c r="N10" s="42"/>
      <c r="O10" s="43"/>
      <c r="P10" s="35"/>
    </row>
    <row r="11" spans="1:21" ht="20.100000000000001" customHeight="1">
      <c r="H11" s="44" t="s">
        <v>45</v>
      </c>
      <c r="I11" s="398"/>
      <c r="J11" s="398"/>
      <c r="K11" s="45" t="s">
        <v>39</v>
      </c>
      <c r="L11" s="46"/>
      <c r="N11" s="46"/>
      <c r="O11" s="47"/>
      <c r="P11" s="35"/>
    </row>
    <row r="12" spans="1:21" ht="4.5" customHeight="1">
      <c r="H12" s="48"/>
      <c r="O12" s="49"/>
      <c r="P12" s="35"/>
    </row>
    <row r="13" spans="1:21" ht="21" customHeight="1">
      <c r="A13" s="387" t="str">
        <f>IF(OR(M5="",I11="",I13="",I15="",I17="",L17=""),"企業概要（様式1-2）シートに記入モレがあります。","　")</f>
        <v>企業概要（様式1-2）シートに記入モレがあります。</v>
      </c>
      <c r="B13" s="387"/>
      <c r="C13" s="387"/>
      <c r="D13" s="387"/>
      <c r="E13" s="387"/>
      <c r="F13" s="387"/>
      <c r="G13" s="388"/>
      <c r="H13" s="216" t="s">
        <v>260</v>
      </c>
      <c r="I13" s="379"/>
      <c r="J13" s="379"/>
      <c r="K13" s="379"/>
      <c r="L13" s="379"/>
      <c r="M13" s="379"/>
      <c r="N13" s="379"/>
      <c r="O13" s="50"/>
      <c r="P13" s="35"/>
    </row>
    <row r="14" spans="1:21" ht="4.5" customHeight="1">
      <c r="A14" s="387"/>
      <c r="B14" s="387"/>
      <c r="C14" s="387"/>
      <c r="D14" s="387"/>
      <c r="E14" s="387"/>
      <c r="F14" s="387"/>
      <c r="G14" s="388"/>
      <c r="H14" s="48"/>
      <c r="I14" s="34"/>
      <c r="J14" s="34"/>
      <c r="O14" s="49"/>
      <c r="P14" s="35"/>
    </row>
    <row r="15" spans="1:21" ht="21" customHeight="1">
      <c r="A15" s="387"/>
      <c r="B15" s="387"/>
      <c r="C15" s="387"/>
      <c r="D15" s="387"/>
      <c r="E15" s="387"/>
      <c r="F15" s="387"/>
      <c r="G15" s="388"/>
      <c r="H15" s="216" t="s">
        <v>261</v>
      </c>
      <c r="I15" s="379"/>
      <c r="J15" s="379"/>
      <c r="K15" s="379"/>
      <c r="L15" s="379"/>
      <c r="M15" s="379"/>
      <c r="N15" s="379"/>
      <c r="O15" s="51"/>
      <c r="P15" s="35"/>
    </row>
    <row r="16" spans="1:21" ht="4.5" customHeight="1">
      <c r="H16" s="44"/>
      <c r="I16" s="34"/>
      <c r="J16" s="34"/>
      <c r="O16" s="49"/>
      <c r="P16" s="35"/>
    </row>
    <row r="17" spans="1:22" ht="21" customHeight="1">
      <c r="A17" s="38"/>
      <c r="H17" s="216" t="s">
        <v>262</v>
      </c>
      <c r="I17" s="379"/>
      <c r="J17" s="379"/>
      <c r="K17" s="52" t="s">
        <v>32</v>
      </c>
      <c r="L17" s="379"/>
      <c r="M17" s="379"/>
      <c r="N17" s="379"/>
      <c r="O17" s="53" t="s">
        <v>40</v>
      </c>
      <c r="P17" s="35"/>
    </row>
    <row r="18" spans="1:22" ht="3" customHeight="1">
      <c r="H18" s="54"/>
      <c r="I18" s="55"/>
      <c r="J18" s="55"/>
      <c r="K18" s="56"/>
      <c r="L18" s="55"/>
      <c r="M18" s="55"/>
      <c r="N18" s="55"/>
      <c r="O18" s="57"/>
      <c r="P18" s="35"/>
    </row>
    <row r="19" spans="1:22" ht="10.5" customHeight="1">
      <c r="P19" s="35"/>
    </row>
    <row r="20" spans="1:22" ht="15" customHeight="1">
      <c r="A20" s="389" t="str">
        <f>+IF(OR(I21="",L21="",I23=""),"実績報告担当者の情報を記入してください。","")</f>
        <v>実績報告担当者の情報を記入してください。</v>
      </c>
      <c r="B20" s="389"/>
      <c r="C20" s="389"/>
      <c r="D20" s="389"/>
      <c r="E20" s="389"/>
      <c r="F20" s="389"/>
      <c r="G20" s="390"/>
      <c r="H20" s="41" t="s">
        <v>49</v>
      </c>
      <c r="I20" s="42"/>
      <c r="J20" s="42"/>
      <c r="K20" s="42"/>
      <c r="L20" s="42"/>
      <c r="M20" s="42"/>
      <c r="N20" s="42"/>
      <c r="O20" s="43"/>
      <c r="P20" s="35"/>
    </row>
    <row r="21" spans="1:22" ht="19.5" customHeight="1">
      <c r="A21" s="389"/>
      <c r="B21" s="389"/>
      <c r="C21" s="389"/>
      <c r="D21" s="389"/>
      <c r="E21" s="389"/>
      <c r="F21" s="389"/>
      <c r="G21" s="390"/>
      <c r="H21" s="44" t="s">
        <v>50</v>
      </c>
      <c r="I21" s="380"/>
      <c r="J21" s="380"/>
      <c r="K21" s="56" t="s">
        <v>32</v>
      </c>
      <c r="L21" s="380"/>
      <c r="M21" s="380"/>
      <c r="N21" s="380"/>
      <c r="O21" s="381"/>
      <c r="P21" s="35"/>
    </row>
    <row r="22" spans="1:22" ht="4.5" customHeight="1">
      <c r="A22" s="389"/>
      <c r="B22" s="389"/>
      <c r="C22" s="389"/>
      <c r="D22" s="389"/>
      <c r="E22" s="389"/>
      <c r="F22" s="389"/>
      <c r="G22" s="390"/>
      <c r="H22" s="44"/>
      <c r="O22" s="49"/>
      <c r="P22" s="35"/>
    </row>
    <row r="23" spans="1:22" ht="19.5" customHeight="1">
      <c r="A23" s="389"/>
      <c r="B23" s="389"/>
      <c r="C23" s="389"/>
      <c r="D23" s="389"/>
      <c r="E23" s="389"/>
      <c r="F23" s="389"/>
      <c r="G23" s="390"/>
      <c r="H23" s="44" t="s">
        <v>51</v>
      </c>
      <c r="I23" s="382"/>
      <c r="J23" s="382"/>
      <c r="K23" s="382"/>
      <c r="L23" s="382"/>
      <c r="M23" s="382"/>
      <c r="N23" s="382"/>
      <c r="O23" s="383"/>
    </row>
    <row r="24" spans="1:22" ht="3" customHeight="1">
      <c r="H24" s="58"/>
      <c r="I24" s="59"/>
      <c r="J24" s="59"/>
      <c r="K24" s="59"/>
      <c r="L24" s="59"/>
      <c r="M24" s="59"/>
      <c r="N24" s="59"/>
      <c r="O24" s="60"/>
    </row>
    <row r="25" spans="1:22" ht="9" customHeight="1">
      <c r="H25" s="61"/>
    </row>
    <row r="26" spans="1:22" ht="9" customHeight="1"/>
    <row r="27" spans="1:22">
      <c r="A27" s="384" t="s">
        <v>122</v>
      </c>
      <c r="B27" s="384"/>
      <c r="C27" s="384"/>
      <c r="D27" s="384"/>
      <c r="E27" s="384"/>
      <c r="F27" s="384"/>
      <c r="G27" s="384"/>
      <c r="H27" s="384"/>
      <c r="I27" s="384"/>
      <c r="J27" s="384"/>
      <c r="K27" s="384"/>
      <c r="L27" s="384"/>
      <c r="M27" s="384"/>
      <c r="N27" s="384"/>
      <c r="O27" s="384"/>
    </row>
    <row r="28" spans="1:22" ht="10.5" customHeight="1">
      <c r="A28" s="391" t="str">
        <f>+IF(OR(B30=0,D30=0,F30=0),"経費一覧（様式3-3）シート・セルＫ174に交付決定日を入力してください","")</f>
        <v/>
      </c>
      <c r="B28" s="391"/>
      <c r="C28" s="391"/>
      <c r="D28" s="391"/>
      <c r="E28" s="391"/>
      <c r="F28" s="391"/>
      <c r="G28" s="391"/>
      <c r="H28" s="391"/>
      <c r="I28" s="391"/>
      <c r="J28" s="391"/>
      <c r="K28" s="391"/>
      <c r="L28" s="391"/>
      <c r="M28" s="391"/>
      <c r="N28" s="391"/>
    </row>
    <row r="29" spans="1:22" ht="10.5" customHeight="1">
      <c r="A29" s="391"/>
      <c r="B29" s="391"/>
      <c r="C29" s="391"/>
      <c r="D29" s="391"/>
      <c r="E29" s="391"/>
      <c r="F29" s="391"/>
      <c r="G29" s="391"/>
      <c r="H29" s="391"/>
      <c r="I29" s="391"/>
      <c r="J29" s="391"/>
      <c r="K29" s="391"/>
      <c r="L29" s="391"/>
      <c r="M29" s="391"/>
      <c r="N29" s="391"/>
    </row>
    <row r="30" spans="1:22" ht="22.5" customHeight="1">
      <c r="A30" s="36" t="s">
        <v>52</v>
      </c>
      <c r="B30" s="355" t="str">
        <f>IF(+'経費一覧（様式3-3）'!K174="","",'経費一覧（様式3-3）'!K174)</f>
        <v/>
      </c>
      <c r="C30" s="34" t="s">
        <v>34</v>
      </c>
      <c r="D30" s="354" t="str">
        <f>IF('経費一覧（様式3-3）'!K174="","",+MONTH('経費一覧（様式3-3）'!K174))</f>
        <v/>
      </c>
      <c r="E30" s="34" t="s">
        <v>35</v>
      </c>
      <c r="F30" s="354" t="str">
        <f>+IF('経費一覧（様式3-3）'!K174="","",+DAY('経費一覧（様式3-3）'!K174))</f>
        <v/>
      </c>
      <c r="G30" s="33" t="s">
        <v>53</v>
      </c>
      <c r="I30" s="16"/>
      <c r="J30" s="33" t="s">
        <v>54</v>
      </c>
      <c r="P30" s="35" t="s">
        <v>55</v>
      </c>
    </row>
    <row r="31" spans="1:22" ht="54" customHeight="1">
      <c r="A31" s="377" t="s">
        <v>125</v>
      </c>
      <c r="B31" s="377"/>
      <c r="C31" s="377"/>
      <c r="D31" s="377"/>
      <c r="E31" s="377"/>
      <c r="F31" s="377"/>
      <c r="G31" s="377"/>
      <c r="H31" s="377"/>
      <c r="I31" s="377"/>
      <c r="J31" s="377"/>
      <c r="K31" s="377"/>
      <c r="L31" s="377"/>
      <c r="M31" s="377"/>
      <c r="N31" s="377"/>
      <c r="O31" s="377"/>
    </row>
    <row r="32" spans="1:22" ht="10.5" customHeight="1">
      <c r="B32" s="62"/>
      <c r="C32" s="63"/>
      <c r="D32" s="62"/>
      <c r="E32" s="63"/>
      <c r="F32" s="62"/>
      <c r="G32" s="62"/>
      <c r="H32" s="62"/>
      <c r="I32" s="62"/>
      <c r="J32" s="62"/>
      <c r="K32" s="62"/>
      <c r="L32" s="62"/>
      <c r="M32" s="62"/>
      <c r="N32" s="62"/>
      <c r="O32" s="62"/>
      <c r="P32" s="62"/>
      <c r="Q32" s="62"/>
      <c r="S32" s="62"/>
      <c r="T32" s="62"/>
      <c r="U32" s="62"/>
      <c r="V32" s="62"/>
    </row>
    <row r="33" spans="1:21" ht="10.5" customHeight="1"/>
    <row r="34" spans="1:21">
      <c r="A34" s="385" t="s">
        <v>56</v>
      </c>
      <c r="B34" s="385"/>
      <c r="C34" s="385"/>
      <c r="D34" s="385"/>
      <c r="E34" s="385"/>
      <c r="F34" s="385"/>
      <c r="G34" s="385"/>
      <c r="H34" s="385"/>
      <c r="I34" s="385"/>
      <c r="J34" s="385"/>
      <c r="K34" s="385"/>
      <c r="L34" s="385"/>
      <c r="M34" s="385"/>
      <c r="N34" s="385"/>
      <c r="O34" s="385"/>
      <c r="S34" s="65"/>
      <c r="T34" s="65"/>
      <c r="U34" s="65"/>
    </row>
    <row r="35" spans="1:21" ht="5.25" customHeight="1">
      <c r="A35" s="64"/>
      <c r="B35" s="65"/>
      <c r="C35" s="66"/>
      <c r="D35" s="65"/>
      <c r="E35" s="67"/>
      <c r="F35" s="65"/>
      <c r="G35" s="65"/>
      <c r="H35" s="65"/>
      <c r="I35" s="65"/>
      <c r="S35" s="65"/>
      <c r="T35" s="65"/>
      <c r="U35" s="65"/>
    </row>
    <row r="36" spans="1:21">
      <c r="A36" s="34" t="s">
        <v>57</v>
      </c>
      <c r="B36" s="67" t="s">
        <v>126</v>
      </c>
      <c r="C36" s="67"/>
      <c r="D36" s="67"/>
      <c r="E36" s="67"/>
      <c r="F36" s="39"/>
      <c r="G36" s="39"/>
      <c r="H36" s="39"/>
      <c r="S36" s="39"/>
      <c r="T36" s="39"/>
      <c r="U36" s="39"/>
    </row>
    <row r="37" spans="1:21" ht="6" customHeight="1">
      <c r="A37" s="34"/>
      <c r="B37" s="67"/>
      <c r="C37" s="33"/>
      <c r="D37" s="67"/>
      <c r="E37" s="67"/>
      <c r="F37" s="39"/>
      <c r="G37" s="39"/>
      <c r="H37" s="39"/>
      <c r="S37" s="39"/>
      <c r="T37" s="39"/>
      <c r="U37" s="39"/>
    </row>
    <row r="38" spans="1:21" ht="13.5" customHeight="1">
      <c r="A38" s="34" t="s">
        <v>58</v>
      </c>
      <c r="B38" s="67" t="s">
        <v>220</v>
      </c>
      <c r="C38" s="67"/>
      <c r="D38" s="67"/>
      <c r="E38" s="67"/>
      <c r="F38" s="67"/>
      <c r="G38" s="67"/>
      <c r="S38" s="36"/>
      <c r="T38" s="36"/>
      <c r="U38" s="36"/>
    </row>
    <row r="39" spans="1:21" ht="6" customHeight="1">
      <c r="C39" s="67"/>
      <c r="D39" s="67"/>
      <c r="E39" s="67"/>
      <c r="F39" s="67"/>
      <c r="G39" s="67"/>
      <c r="S39" s="36"/>
      <c r="T39" s="36"/>
      <c r="U39" s="36"/>
    </row>
    <row r="40" spans="1:21">
      <c r="A40" s="34" t="s">
        <v>59</v>
      </c>
      <c r="B40" s="33" t="s">
        <v>221</v>
      </c>
      <c r="S40" s="36"/>
      <c r="T40" s="36"/>
      <c r="U40" s="36"/>
    </row>
    <row r="41" spans="1:21" ht="6" customHeight="1">
      <c r="A41" s="34"/>
      <c r="B41" s="67"/>
      <c r="C41" s="67"/>
      <c r="D41" s="67"/>
      <c r="E41" s="67"/>
      <c r="F41" s="67"/>
      <c r="G41" s="67"/>
      <c r="S41" s="36"/>
      <c r="T41" s="36"/>
      <c r="U41" s="36"/>
    </row>
    <row r="42" spans="1:21" ht="31.5" customHeight="1">
      <c r="A42" s="34" t="s">
        <v>61</v>
      </c>
      <c r="B42" s="378" t="s">
        <v>127</v>
      </c>
      <c r="C42" s="378"/>
      <c r="D42" s="378"/>
      <c r="E42" s="378"/>
      <c r="F42" s="378"/>
      <c r="G42" s="378"/>
      <c r="H42" s="378"/>
      <c r="I42" s="378"/>
      <c r="J42" s="378"/>
      <c r="K42" s="378"/>
      <c r="L42" s="378"/>
      <c r="M42" s="378"/>
      <c r="N42" s="378"/>
      <c r="S42" s="36"/>
      <c r="T42" s="36"/>
      <c r="U42" s="36"/>
    </row>
    <row r="43" spans="1:21" ht="6" customHeight="1">
      <c r="A43" s="34"/>
      <c r="B43" s="67"/>
      <c r="C43" s="67"/>
      <c r="D43" s="67"/>
      <c r="E43" s="67"/>
      <c r="F43" s="67"/>
      <c r="G43" s="67"/>
      <c r="S43" s="36"/>
      <c r="T43" s="36"/>
      <c r="U43" s="36"/>
    </row>
    <row r="44" spans="1:21" ht="13.5" customHeight="1">
      <c r="A44" s="34" t="s">
        <v>62</v>
      </c>
      <c r="B44" s="67" t="s">
        <v>128</v>
      </c>
      <c r="C44" s="67"/>
      <c r="D44" s="67"/>
      <c r="E44" s="67"/>
      <c r="F44" s="67"/>
      <c r="G44" s="67"/>
      <c r="S44" s="36"/>
      <c r="T44" s="36"/>
      <c r="U44" s="36"/>
    </row>
    <row r="45" spans="1:21" ht="13.5" customHeight="1">
      <c r="A45" s="34"/>
      <c r="B45" s="67" t="s">
        <v>132</v>
      </c>
      <c r="C45" s="67"/>
      <c r="D45" s="67"/>
      <c r="E45" s="67"/>
      <c r="F45" s="67"/>
      <c r="G45" s="67"/>
      <c r="S45" s="36"/>
      <c r="T45" s="36"/>
      <c r="U45" s="36"/>
    </row>
    <row r="46" spans="1:21" ht="6" customHeight="1">
      <c r="A46" s="34"/>
      <c r="B46" s="67"/>
      <c r="C46" s="67"/>
      <c r="D46" s="67"/>
      <c r="E46" s="67"/>
      <c r="F46" s="67"/>
      <c r="G46" s="67"/>
      <c r="S46" s="36"/>
      <c r="T46" s="36"/>
      <c r="U46" s="36"/>
    </row>
    <row r="47" spans="1:21">
      <c r="A47" s="34" t="s">
        <v>63</v>
      </c>
      <c r="B47" s="67" t="s">
        <v>158</v>
      </c>
      <c r="C47" s="67"/>
      <c r="D47" s="67"/>
      <c r="E47" s="67"/>
      <c r="F47" s="67"/>
      <c r="G47" s="67"/>
      <c r="S47" s="36"/>
      <c r="T47" s="36"/>
      <c r="U47" s="36"/>
    </row>
    <row r="48" spans="1:21" ht="6" customHeight="1">
      <c r="A48" s="34"/>
      <c r="B48" s="67"/>
      <c r="C48" s="67"/>
      <c r="D48" s="67"/>
      <c r="E48" s="67"/>
      <c r="F48" s="67"/>
      <c r="G48" s="67"/>
    </row>
    <row r="49" spans="1:21">
      <c r="A49" s="34" t="s">
        <v>129</v>
      </c>
      <c r="B49" s="67" t="s">
        <v>60</v>
      </c>
      <c r="C49" s="67"/>
      <c r="D49" s="67"/>
      <c r="E49" s="67"/>
      <c r="F49" s="67"/>
      <c r="G49" s="67"/>
      <c r="S49" s="36"/>
      <c r="T49" s="36"/>
      <c r="U49" s="36"/>
    </row>
    <row r="50" spans="1:21" ht="6" customHeight="1">
      <c r="A50" s="34"/>
      <c r="B50" s="67"/>
      <c r="C50" s="67"/>
      <c r="D50" s="67"/>
      <c r="E50" s="67"/>
      <c r="F50" s="67"/>
      <c r="G50" s="67"/>
    </row>
    <row r="51" spans="1:21">
      <c r="A51" s="34" t="s">
        <v>130</v>
      </c>
      <c r="B51" s="67" t="s">
        <v>219</v>
      </c>
      <c r="C51" s="67"/>
      <c r="D51" s="67"/>
      <c r="E51" s="67"/>
      <c r="F51" s="67"/>
      <c r="G51" s="67"/>
      <c r="R51" s="33"/>
      <c r="S51" s="36"/>
      <c r="T51" s="36"/>
      <c r="U51" s="36"/>
    </row>
    <row r="52" spans="1:21" ht="6" customHeight="1">
      <c r="A52" s="34"/>
      <c r="B52" s="67"/>
      <c r="C52" s="67"/>
      <c r="D52" s="67"/>
      <c r="E52" s="67"/>
      <c r="F52" s="67"/>
      <c r="G52" s="67"/>
    </row>
    <row r="53" spans="1:21">
      <c r="A53" s="34" t="s">
        <v>131</v>
      </c>
      <c r="B53" s="67" t="s">
        <v>64</v>
      </c>
      <c r="C53" s="67"/>
      <c r="D53" s="67"/>
      <c r="E53" s="67"/>
      <c r="F53" s="67"/>
      <c r="G53" s="67"/>
      <c r="S53" s="36"/>
      <c r="T53" s="36"/>
      <c r="U53" s="36"/>
    </row>
  </sheetData>
  <sheetProtection sheet="1" objects="1" scenarios="1"/>
  <mergeCells count="22">
    <mergeCell ref="D2:H2"/>
    <mergeCell ref="A13:G15"/>
    <mergeCell ref="A20:G23"/>
    <mergeCell ref="A28:N29"/>
    <mergeCell ref="M4:O4"/>
    <mergeCell ref="M5:O5"/>
    <mergeCell ref="I11:J11"/>
    <mergeCell ref="I13:N13"/>
    <mergeCell ref="I15:N15"/>
    <mergeCell ref="A3:G4"/>
    <mergeCell ref="H4:L4"/>
    <mergeCell ref="H5:L5"/>
    <mergeCell ref="A5:F5"/>
    <mergeCell ref="A31:O31"/>
    <mergeCell ref="B42:N42"/>
    <mergeCell ref="I17:J17"/>
    <mergeCell ref="L17:N17"/>
    <mergeCell ref="I21:J21"/>
    <mergeCell ref="L21:O21"/>
    <mergeCell ref="I23:O23"/>
    <mergeCell ref="A27:O27"/>
    <mergeCell ref="A34:O34"/>
  </mergeCells>
  <phoneticPr fontId="1"/>
  <conditionalFormatting sqref="A5:F5">
    <cfRule type="notContainsBlanks" dxfId="33" priority="3">
      <formula>LEN(TRIM(A5))&gt;0</formula>
    </cfRule>
  </conditionalFormatting>
  <conditionalFormatting sqref="A3:G4">
    <cfRule type="cellIs" dxfId="32" priority="6" operator="equal">
      <formula>"記入モレがあります！！"</formula>
    </cfRule>
  </conditionalFormatting>
  <conditionalFormatting sqref="A13:G15">
    <cfRule type="notContainsBlanks" dxfId="31" priority="2">
      <formula>LEN(TRIM(A13))&gt;0</formula>
    </cfRule>
  </conditionalFormatting>
  <conditionalFormatting sqref="A20:G23">
    <cfRule type="expression" dxfId="30" priority="7">
      <formula>+NOT($A$20="")</formula>
    </cfRule>
  </conditionalFormatting>
  <conditionalFormatting sqref="A28:N29">
    <cfRule type="expression" dxfId="29" priority="11">
      <formula>+NOT($A$28="")</formula>
    </cfRule>
  </conditionalFormatting>
  <conditionalFormatting sqref="D2:H2">
    <cfRule type="expression" dxfId="28" priority="10">
      <formula>NOT($D$2="")</formula>
    </cfRule>
  </conditionalFormatting>
  <conditionalFormatting sqref="H5:L5">
    <cfRule type="notContainsBlanks" dxfId="27" priority="4">
      <formula>LEN(TRIM(H5))&gt;0</formula>
    </cfRule>
  </conditionalFormatting>
  <conditionalFormatting sqref="J2 L2 N2 M5:O5 I21:J21 L21:O21 I23:O23 I30">
    <cfRule type="containsBlanks" dxfId="26" priority="1">
      <formula>LEN(TRIM(I2))=0</formula>
    </cfRule>
  </conditionalFormatting>
  <dataValidations count="5">
    <dataValidation allowBlank="1" showErrorMessage="1" prompt="交付申請書に記載した内容と合致させること" sqref="L17:N17 I17:J17 I11:J11 I13:N13 I15:N15" xr:uid="{C72BFDC6-214C-4D95-818C-16A970160472}"/>
    <dataValidation imeMode="fullAlpha" allowBlank="1" showInputMessage="1" showErrorMessage="1" prompt="交付決定通知を確認し記載" sqref="M5:O5" xr:uid="{2A8DEB61-3FAD-44DB-92FA-A04C07774757}"/>
    <dataValidation allowBlank="1" showInputMessage="1" showErrorMessage="1" prompt="交付決定通知右上に記載あり" sqref="I30" xr:uid="{0BE00859-D226-4FF4-8123-A34A1458059C}"/>
    <dataValidation imeMode="fullAlpha" allowBlank="1" showErrorMessage="1" prompt="内容確認等する際に繋がりやすい連絡先を記載" sqref="I23:O23" xr:uid="{2BB8B8D4-1CD0-4ED7-BFF8-69C637913FCE}"/>
    <dataValidation type="whole" allowBlank="1" showInputMessage="1" showErrorMessage="1" sqref="N2" xr:uid="{4E416F3F-F327-4CE2-B1D0-CD8F3363CDEA}">
      <formula1>1</formula1>
      <formula2>31</formula2>
    </dataValidation>
  </dataValidations>
  <pageMargins left="0.9055118110236221" right="1" top="0.98425196850393704" bottom="0.98425196850393704" header="0.31496062992125984" footer="0.31496062992125984"/>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D7112-1620-4DB0-AEB7-0C4CF66E8D6B}">
  <sheetPr>
    <tabColor rgb="FFFFFF00"/>
  </sheetPr>
  <dimension ref="A1:K19"/>
  <sheetViews>
    <sheetView view="pageBreakPreview" zoomScaleNormal="100" zoomScaleSheetLayoutView="100" workbookViewId="0">
      <selection activeCell="C8" sqref="C8:D8"/>
    </sheetView>
  </sheetViews>
  <sheetFormatPr defaultRowHeight="18.75"/>
  <cols>
    <col min="1" max="1" width="3.375" customWidth="1"/>
    <col min="2" max="2" width="24.125" customWidth="1"/>
    <col min="3" max="3" width="8.625" customWidth="1"/>
    <col min="4" max="4" width="9.625" customWidth="1"/>
    <col min="5" max="5" width="5.625" customWidth="1"/>
    <col min="6" max="7" width="11.125" customWidth="1"/>
    <col min="8" max="8" width="10.125" customWidth="1"/>
    <col min="9" max="9" width="27.625" customWidth="1"/>
    <col min="10" max="10" width="11.625" customWidth="1"/>
  </cols>
  <sheetData>
    <row r="1" spans="1:11" ht="24">
      <c r="A1" s="518" t="s">
        <v>440</v>
      </c>
      <c r="B1" s="518"/>
      <c r="C1" s="518"/>
      <c r="D1" s="518"/>
      <c r="E1" s="518"/>
      <c r="F1" s="518"/>
      <c r="G1" s="518"/>
      <c r="H1" s="518"/>
      <c r="I1" s="518"/>
      <c r="J1" s="518"/>
    </row>
    <row r="2" spans="1:11" ht="7.5" customHeight="1"/>
    <row r="3" spans="1:11" ht="25.5" customHeight="1">
      <c r="B3" s="356" t="s">
        <v>441</v>
      </c>
      <c r="C3" s="519">
        <f>'実績報告(様式３)'!I15</f>
        <v>0</v>
      </c>
      <c r="D3" s="519"/>
      <c r="E3" s="519"/>
      <c r="F3" s="519"/>
      <c r="G3" s="519"/>
    </row>
    <row r="4" spans="1:11" ht="21" customHeight="1">
      <c r="B4" s="357" t="s">
        <v>454</v>
      </c>
      <c r="C4" s="517">
        <f>'実績報告(様式３)'!M5</f>
        <v>0</v>
      </c>
      <c r="D4" s="517"/>
      <c r="E4" t="s">
        <v>442</v>
      </c>
      <c r="J4" s="358" t="s">
        <v>443</v>
      </c>
    </row>
    <row r="5" spans="1:11" ht="19.5" thickBot="1">
      <c r="B5" s="359" t="s">
        <v>444</v>
      </c>
      <c r="C5" s="520" t="s">
        <v>445</v>
      </c>
      <c r="D5" s="521"/>
      <c r="E5" s="360" t="s">
        <v>73</v>
      </c>
      <c r="F5" s="359" t="s">
        <v>446</v>
      </c>
      <c r="G5" s="359" t="s">
        <v>447</v>
      </c>
      <c r="H5" s="361" t="s">
        <v>448</v>
      </c>
      <c r="I5" s="359" t="s">
        <v>449</v>
      </c>
      <c r="J5" s="359" t="s">
        <v>10</v>
      </c>
    </row>
    <row r="6" spans="1:11" ht="30" customHeight="1" thickTop="1">
      <c r="A6">
        <v>1</v>
      </c>
      <c r="B6" s="362"/>
      <c r="C6" s="522"/>
      <c r="D6" s="523"/>
      <c r="E6" s="363"/>
      <c r="F6" s="364"/>
      <c r="G6" s="364"/>
      <c r="H6" s="365"/>
      <c r="I6" s="362"/>
      <c r="J6" s="366"/>
      <c r="K6" s="367"/>
    </row>
    <row r="7" spans="1:11" ht="30" customHeight="1">
      <c r="A7">
        <v>2</v>
      </c>
      <c r="B7" s="368"/>
      <c r="C7" s="513"/>
      <c r="D7" s="514"/>
      <c r="E7" s="371"/>
      <c r="F7" s="372"/>
      <c r="G7" s="372"/>
      <c r="H7" s="373"/>
      <c r="I7" s="368"/>
      <c r="J7" s="374"/>
      <c r="K7" s="375"/>
    </row>
    <row r="8" spans="1:11" ht="30" customHeight="1">
      <c r="A8">
        <v>3</v>
      </c>
      <c r="B8" s="368"/>
      <c r="C8" s="513"/>
      <c r="D8" s="514"/>
      <c r="E8" s="371"/>
      <c r="F8" s="372"/>
      <c r="G8" s="372"/>
      <c r="H8" s="373"/>
      <c r="I8" s="368"/>
      <c r="J8" s="374"/>
    </row>
    <row r="9" spans="1:11" ht="30" customHeight="1">
      <c r="A9">
        <v>4</v>
      </c>
      <c r="B9" s="368"/>
      <c r="C9" s="513"/>
      <c r="D9" s="514"/>
      <c r="E9" s="371"/>
      <c r="F9" s="372"/>
      <c r="G9" s="372"/>
      <c r="H9" s="373"/>
      <c r="I9" s="368"/>
      <c r="J9" s="374"/>
    </row>
    <row r="10" spans="1:11" ht="30" customHeight="1">
      <c r="A10">
        <v>5</v>
      </c>
      <c r="B10" s="368"/>
      <c r="C10" s="369"/>
      <c r="D10" s="370"/>
      <c r="E10" s="371"/>
      <c r="F10" s="372"/>
      <c r="G10" s="372"/>
      <c r="H10" s="373"/>
      <c r="I10" s="368"/>
      <c r="J10" s="374"/>
    </row>
    <row r="11" spans="1:11" ht="30" customHeight="1">
      <c r="A11">
        <v>6</v>
      </c>
      <c r="B11" s="368"/>
      <c r="C11" s="369"/>
      <c r="D11" s="370"/>
      <c r="E11" s="371"/>
      <c r="F11" s="372"/>
      <c r="G11" s="372"/>
      <c r="H11" s="373"/>
      <c r="I11" s="368"/>
      <c r="J11" s="374"/>
    </row>
    <row r="12" spans="1:11" ht="30" customHeight="1">
      <c r="A12">
        <v>7</v>
      </c>
      <c r="B12" s="368"/>
      <c r="C12" s="369"/>
      <c r="D12" s="370"/>
      <c r="E12" s="371"/>
      <c r="F12" s="372"/>
      <c r="G12" s="372"/>
      <c r="H12" s="373"/>
      <c r="I12" s="368"/>
      <c r="J12" s="374"/>
    </row>
    <row r="13" spans="1:11" ht="30" customHeight="1">
      <c r="A13">
        <v>8</v>
      </c>
      <c r="B13" s="368"/>
      <c r="C13" s="369"/>
      <c r="D13" s="370"/>
      <c r="E13" s="371"/>
      <c r="F13" s="372"/>
      <c r="G13" s="372"/>
      <c r="H13" s="373"/>
      <c r="I13" s="368"/>
      <c r="J13" s="374"/>
    </row>
    <row r="14" spans="1:11" ht="30" customHeight="1">
      <c r="A14">
        <v>9</v>
      </c>
      <c r="B14" s="368"/>
      <c r="C14" s="369"/>
      <c r="D14" s="370"/>
      <c r="E14" s="371"/>
      <c r="F14" s="372"/>
      <c r="G14" s="372"/>
      <c r="H14" s="373"/>
      <c r="I14" s="368"/>
      <c r="J14" s="374"/>
    </row>
    <row r="15" spans="1:11" ht="30" customHeight="1">
      <c r="A15">
        <v>10</v>
      </c>
      <c r="B15" s="368"/>
      <c r="C15" s="513"/>
      <c r="D15" s="514"/>
      <c r="E15" s="371"/>
      <c r="F15" s="372"/>
      <c r="G15" s="372"/>
      <c r="H15" s="373"/>
      <c r="I15" s="368"/>
      <c r="J15" s="374"/>
    </row>
    <row r="16" spans="1:11" ht="5.25" customHeight="1"/>
    <row r="17" spans="2:10" ht="28.5" customHeight="1">
      <c r="B17" s="376" t="s">
        <v>450</v>
      </c>
      <c r="C17" s="515" t="s">
        <v>451</v>
      </c>
      <c r="D17" s="515"/>
      <c r="E17" s="515"/>
      <c r="F17" s="515"/>
      <c r="G17" s="515"/>
      <c r="H17" s="515"/>
      <c r="I17" s="515"/>
      <c r="J17" s="515"/>
    </row>
    <row r="18" spans="2:10" ht="28.5" customHeight="1">
      <c r="C18" s="515" t="s">
        <v>452</v>
      </c>
      <c r="D18" s="515"/>
      <c r="E18" s="515"/>
      <c r="F18" s="515"/>
      <c r="G18" s="515"/>
      <c r="H18" s="515"/>
      <c r="I18" s="515"/>
      <c r="J18" s="515"/>
    </row>
    <row r="19" spans="2:10">
      <c r="C19" s="516" t="s">
        <v>453</v>
      </c>
      <c r="D19" s="516"/>
      <c r="E19" s="516"/>
      <c r="F19" s="516"/>
      <c r="G19" s="516"/>
      <c r="H19" s="516"/>
      <c r="I19" s="516"/>
      <c r="J19" s="516"/>
    </row>
  </sheetData>
  <mergeCells count="12">
    <mergeCell ref="C7:D7"/>
    <mergeCell ref="C8:D8"/>
    <mergeCell ref="C4:D4"/>
    <mergeCell ref="A1:J1"/>
    <mergeCell ref="C3:G3"/>
    <mergeCell ref="C5:D5"/>
    <mergeCell ref="C6:D6"/>
    <mergeCell ref="C9:D9"/>
    <mergeCell ref="C15:D15"/>
    <mergeCell ref="C17:J17"/>
    <mergeCell ref="C18:J18"/>
    <mergeCell ref="C19:J19"/>
  </mergeCells>
  <phoneticPr fontId="1"/>
  <printOptions horizontalCentered="1" verticalCentered="1"/>
  <pageMargins left="0.59055118110236227" right="0.59055118110236227" top="0.74803149606299213" bottom="0.6692913385826772"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88255-48B4-4A6D-85B3-13EA7EA72C47}">
  <sheetPr codeName="Sheet18">
    <tabColor theme="5"/>
  </sheetPr>
  <dimension ref="A1:AF13"/>
  <sheetViews>
    <sheetView showGridLines="0" view="pageBreakPreview" zoomScaleNormal="100" zoomScaleSheetLayoutView="100" workbookViewId="0">
      <selection activeCell="AV16" sqref="AV16"/>
    </sheetView>
  </sheetViews>
  <sheetFormatPr defaultColWidth="3.75" defaultRowHeight="26.25" customHeight="1"/>
  <cols>
    <col min="1" max="1" width="8.625" style="1" customWidth="1"/>
    <col min="2" max="24" width="3.625" style="1" customWidth="1"/>
    <col min="25" max="31" width="3.5" style="1" customWidth="1"/>
    <col min="32" max="32" width="3.75" style="2"/>
    <col min="33" max="16384" width="3.75" style="1"/>
  </cols>
  <sheetData>
    <row r="1" spans="1:32" ht="24.75" thickBot="1">
      <c r="A1" s="310" t="s">
        <v>411</v>
      </c>
      <c r="B1" s="310"/>
      <c r="C1" s="310"/>
      <c r="D1" s="310"/>
      <c r="E1" s="310"/>
      <c r="F1" s="310"/>
      <c r="G1" s="310"/>
      <c r="H1" s="310"/>
      <c r="I1" s="310"/>
      <c r="J1" s="310"/>
      <c r="K1" s="310"/>
      <c r="L1" s="310"/>
      <c r="M1" s="310"/>
      <c r="N1" s="310"/>
      <c r="O1" s="533" t="str">
        <f>+IF(A13&lt;10,"未確認項目があります。","")</f>
        <v>未確認項目があります。</v>
      </c>
      <c r="P1" s="533"/>
      <c r="Q1" s="533"/>
      <c r="R1" s="533"/>
      <c r="S1" s="533"/>
      <c r="T1" s="533"/>
      <c r="U1" s="533"/>
      <c r="V1" s="533"/>
      <c r="W1" s="533"/>
      <c r="X1" s="533"/>
      <c r="Y1" s="533"/>
      <c r="Z1" s="533"/>
      <c r="AA1" s="533"/>
      <c r="AB1" s="310"/>
      <c r="AC1" s="310"/>
      <c r="AD1" s="310"/>
      <c r="AE1" s="310"/>
      <c r="AF1" s="4"/>
    </row>
    <row r="2" spans="1:32" ht="25.5" customHeight="1" thickBot="1">
      <c r="A2" s="26" t="s">
        <v>14</v>
      </c>
      <c r="B2" s="542" t="s">
        <v>12</v>
      </c>
      <c r="C2" s="542"/>
      <c r="D2" s="542"/>
      <c r="E2" s="542"/>
      <c r="F2" s="542"/>
      <c r="G2" s="542"/>
      <c r="H2" s="542"/>
      <c r="I2" s="542"/>
      <c r="J2" s="542"/>
      <c r="K2" s="542"/>
      <c r="L2" s="542"/>
      <c r="M2" s="542"/>
      <c r="N2" s="542"/>
      <c r="O2" s="542"/>
      <c r="P2" s="542"/>
      <c r="Q2" s="542"/>
      <c r="R2" s="542"/>
      <c r="S2" s="542"/>
      <c r="T2" s="542"/>
      <c r="U2" s="542"/>
      <c r="V2" s="542"/>
      <c r="W2" s="542"/>
      <c r="X2" s="543"/>
      <c r="Y2" s="544" t="s">
        <v>13</v>
      </c>
      <c r="Z2" s="544"/>
      <c r="AA2" s="544"/>
      <c r="AB2" s="544"/>
      <c r="AC2" s="544"/>
      <c r="AD2" s="544"/>
      <c r="AE2" s="545"/>
      <c r="AF2" s="3"/>
    </row>
    <row r="3" spans="1:32" ht="40.5" customHeight="1" thickTop="1">
      <c r="A3" s="25"/>
      <c r="B3" s="546" t="s">
        <v>263</v>
      </c>
      <c r="C3" s="547"/>
      <c r="D3" s="547"/>
      <c r="E3" s="547"/>
      <c r="F3" s="547"/>
      <c r="G3" s="547"/>
      <c r="H3" s="547"/>
      <c r="I3" s="547"/>
      <c r="J3" s="547"/>
      <c r="K3" s="547"/>
      <c r="L3" s="547"/>
      <c r="M3" s="547"/>
      <c r="N3" s="547"/>
      <c r="O3" s="547"/>
      <c r="P3" s="547"/>
      <c r="Q3" s="547"/>
      <c r="R3" s="547"/>
      <c r="S3" s="547"/>
      <c r="T3" s="547"/>
      <c r="U3" s="547"/>
      <c r="V3" s="547"/>
      <c r="W3" s="547"/>
      <c r="X3" s="548"/>
      <c r="Y3" s="524" t="s">
        <v>139</v>
      </c>
      <c r="Z3" s="525"/>
      <c r="AA3" s="525"/>
      <c r="AB3" s="525"/>
      <c r="AC3" s="525"/>
      <c r="AD3" s="525"/>
      <c r="AE3" s="526"/>
    </row>
    <row r="4" spans="1:32" ht="40.5" customHeight="1">
      <c r="A4" s="24"/>
      <c r="B4" s="534" t="s">
        <v>264</v>
      </c>
      <c r="C4" s="535"/>
      <c r="D4" s="535"/>
      <c r="E4" s="535"/>
      <c r="F4" s="535"/>
      <c r="G4" s="535"/>
      <c r="H4" s="535"/>
      <c r="I4" s="535"/>
      <c r="J4" s="535"/>
      <c r="K4" s="535"/>
      <c r="L4" s="535"/>
      <c r="M4" s="535"/>
      <c r="N4" s="535"/>
      <c r="O4" s="535"/>
      <c r="P4" s="535"/>
      <c r="Q4" s="535"/>
      <c r="R4" s="535"/>
      <c r="S4" s="535"/>
      <c r="T4" s="535"/>
      <c r="U4" s="535"/>
      <c r="V4" s="535"/>
      <c r="W4" s="535"/>
      <c r="X4" s="541"/>
      <c r="Y4" s="527"/>
      <c r="Z4" s="528"/>
      <c r="AA4" s="528"/>
      <c r="AB4" s="528"/>
      <c r="AC4" s="528"/>
      <c r="AD4" s="528"/>
      <c r="AE4" s="529"/>
      <c r="AF4" s="5"/>
    </row>
    <row r="5" spans="1:32" ht="40.5" customHeight="1">
      <c r="A5" s="24"/>
      <c r="B5" s="534" t="s">
        <v>265</v>
      </c>
      <c r="C5" s="535"/>
      <c r="D5" s="535"/>
      <c r="E5" s="535"/>
      <c r="F5" s="535"/>
      <c r="G5" s="535"/>
      <c r="H5" s="535"/>
      <c r="I5" s="535"/>
      <c r="J5" s="535"/>
      <c r="K5" s="535"/>
      <c r="L5" s="535"/>
      <c r="M5" s="535"/>
      <c r="N5" s="535"/>
      <c r="O5" s="535"/>
      <c r="P5" s="535"/>
      <c r="Q5" s="535"/>
      <c r="R5" s="535"/>
      <c r="S5" s="535"/>
      <c r="T5" s="535"/>
      <c r="U5" s="535"/>
      <c r="V5" s="535"/>
      <c r="W5" s="535"/>
      <c r="X5" s="541"/>
      <c r="Y5" s="527"/>
      <c r="Z5" s="528"/>
      <c r="AA5" s="528"/>
      <c r="AB5" s="528"/>
      <c r="AC5" s="528"/>
      <c r="AD5" s="528"/>
      <c r="AE5" s="529"/>
    </row>
    <row r="6" spans="1:32" ht="40.5" customHeight="1">
      <c r="A6" s="24"/>
      <c r="B6" s="534" t="s">
        <v>267</v>
      </c>
      <c r="C6" s="535"/>
      <c r="D6" s="535"/>
      <c r="E6" s="535"/>
      <c r="F6" s="535"/>
      <c r="G6" s="535"/>
      <c r="H6" s="535"/>
      <c r="I6" s="535"/>
      <c r="J6" s="535"/>
      <c r="K6" s="535"/>
      <c r="L6" s="535"/>
      <c r="M6" s="535"/>
      <c r="N6" s="535"/>
      <c r="O6" s="535"/>
      <c r="P6" s="535"/>
      <c r="Q6" s="535"/>
      <c r="R6" s="535"/>
      <c r="S6" s="535"/>
      <c r="T6" s="535"/>
      <c r="U6" s="535"/>
      <c r="V6" s="535"/>
      <c r="W6" s="535"/>
      <c r="X6" s="541"/>
      <c r="Y6" s="530"/>
      <c r="Z6" s="531"/>
      <c r="AA6" s="531"/>
      <c r="AB6" s="531"/>
      <c r="AC6" s="531"/>
      <c r="AD6" s="531"/>
      <c r="AE6" s="532"/>
    </row>
    <row r="7" spans="1:32" ht="40.5" customHeight="1">
      <c r="A7" s="24"/>
      <c r="B7" s="534" t="s">
        <v>266</v>
      </c>
      <c r="C7" s="535"/>
      <c r="D7" s="535"/>
      <c r="E7" s="535"/>
      <c r="F7" s="535"/>
      <c r="G7" s="535"/>
      <c r="H7" s="535"/>
      <c r="I7" s="535"/>
      <c r="J7" s="535"/>
      <c r="K7" s="535"/>
      <c r="L7" s="535"/>
      <c r="M7" s="535"/>
      <c r="N7" s="535"/>
      <c r="O7" s="535"/>
      <c r="P7" s="535"/>
      <c r="Q7" s="535"/>
      <c r="R7" s="535"/>
      <c r="S7" s="535"/>
      <c r="T7" s="535"/>
      <c r="U7" s="535"/>
      <c r="V7" s="535"/>
      <c r="W7" s="535"/>
      <c r="X7" s="541"/>
      <c r="Y7" s="551" t="s">
        <v>138</v>
      </c>
      <c r="Z7" s="552"/>
      <c r="AA7" s="552"/>
      <c r="AB7" s="552"/>
      <c r="AC7" s="552"/>
      <c r="AD7" s="552"/>
      <c r="AE7" s="553"/>
    </row>
    <row r="8" spans="1:32" ht="40.5" customHeight="1">
      <c r="A8" s="24"/>
      <c r="B8" s="549" t="s">
        <v>214</v>
      </c>
      <c r="C8" s="535"/>
      <c r="D8" s="535"/>
      <c r="E8" s="535"/>
      <c r="F8" s="535"/>
      <c r="G8" s="535"/>
      <c r="H8" s="535"/>
      <c r="I8" s="535"/>
      <c r="J8" s="535"/>
      <c r="K8" s="535"/>
      <c r="L8" s="535"/>
      <c r="M8" s="535"/>
      <c r="N8" s="535"/>
      <c r="O8" s="535"/>
      <c r="P8" s="535"/>
      <c r="Q8" s="535"/>
      <c r="R8" s="535"/>
      <c r="S8" s="535"/>
      <c r="T8" s="535"/>
      <c r="U8" s="535"/>
      <c r="V8" s="535"/>
      <c r="W8" s="535"/>
      <c r="X8" s="535"/>
      <c r="Y8" s="527"/>
      <c r="Z8" s="528"/>
      <c r="AA8" s="528"/>
      <c r="AB8" s="528"/>
      <c r="AC8" s="528"/>
      <c r="AD8" s="528"/>
      <c r="AE8" s="529"/>
    </row>
    <row r="9" spans="1:32" ht="40.5" customHeight="1">
      <c r="A9" s="24"/>
      <c r="B9" s="549" t="s">
        <v>215</v>
      </c>
      <c r="C9" s="550"/>
      <c r="D9" s="550"/>
      <c r="E9" s="550"/>
      <c r="F9" s="550"/>
      <c r="G9" s="550"/>
      <c r="H9" s="550"/>
      <c r="I9" s="550"/>
      <c r="J9" s="550"/>
      <c r="K9" s="550"/>
      <c r="L9" s="550"/>
      <c r="M9" s="550"/>
      <c r="N9" s="550"/>
      <c r="O9" s="550"/>
      <c r="P9" s="550"/>
      <c r="Q9" s="550"/>
      <c r="R9" s="550"/>
      <c r="S9" s="550"/>
      <c r="T9" s="550"/>
      <c r="U9" s="550"/>
      <c r="V9" s="550"/>
      <c r="W9" s="550"/>
      <c r="X9" s="550"/>
      <c r="Y9" s="527"/>
      <c r="Z9" s="528"/>
      <c r="AA9" s="528"/>
      <c r="AB9" s="528"/>
      <c r="AC9" s="528"/>
      <c r="AD9" s="528"/>
      <c r="AE9" s="529"/>
    </row>
    <row r="10" spans="1:32" ht="51" customHeight="1">
      <c r="A10" s="24"/>
      <c r="B10" s="549" t="s">
        <v>216</v>
      </c>
      <c r="C10" s="535"/>
      <c r="D10" s="535"/>
      <c r="E10" s="535"/>
      <c r="F10" s="535"/>
      <c r="G10" s="535"/>
      <c r="H10" s="535"/>
      <c r="I10" s="535"/>
      <c r="J10" s="535"/>
      <c r="K10" s="535"/>
      <c r="L10" s="535"/>
      <c r="M10" s="535"/>
      <c r="N10" s="535"/>
      <c r="O10" s="535"/>
      <c r="P10" s="535"/>
      <c r="Q10" s="535"/>
      <c r="R10" s="535"/>
      <c r="S10" s="535"/>
      <c r="T10" s="535"/>
      <c r="U10" s="535"/>
      <c r="V10" s="535"/>
      <c r="W10" s="535"/>
      <c r="X10" s="535"/>
      <c r="Y10" s="527"/>
      <c r="Z10" s="528"/>
      <c r="AA10" s="528"/>
      <c r="AB10" s="528"/>
      <c r="AC10" s="528"/>
      <c r="AD10" s="528"/>
      <c r="AE10" s="529"/>
    </row>
    <row r="11" spans="1:32" ht="40.5" customHeight="1">
      <c r="A11" s="24"/>
      <c r="B11" s="534" t="s">
        <v>217</v>
      </c>
      <c r="C11" s="535"/>
      <c r="D11" s="535"/>
      <c r="E11" s="535"/>
      <c r="F11" s="535"/>
      <c r="G11" s="535"/>
      <c r="H11" s="535"/>
      <c r="I11" s="535"/>
      <c r="J11" s="535"/>
      <c r="K11" s="535"/>
      <c r="L11" s="535"/>
      <c r="M11" s="535"/>
      <c r="N11" s="535"/>
      <c r="O11" s="535"/>
      <c r="P11" s="535"/>
      <c r="Q11" s="535"/>
      <c r="R11" s="535"/>
      <c r="S11" s="535"/>
      <c r="T11" s="535"/>
      <c r="U11" s="535"/>
      <c r="V11" s="535"/>
      <c r="W11" s="535"/>
      <c r="X11" s="535"/>
      <c r="Y11" s="530"/>
      <c r="Z11" s="531"/>
      <c r="AA11" s="531"/>
      <c r="AB11" s="531"/>
      <c r="AC11" s="531"/>
      <c r="AD11" s="531"/>
      <c r="AE11" s="532"/>
    </row>
    <row r="12" spans="1:32" ht="72.75" customHeight="1" thickBot="1">
      <c r="A12" s="160"/>
      <c r="B12" s="536" t="s">
        <v>218</v>
      </c>
      <c r="C12" s="537"/>
      <c r="D12" s="537"/>
      <c r="E12" s="537"/>
      <c r="F12" s="537"/>
      <c r="G12" s="537"/>
      <c r="H12" s="537"/>
      <c r="I12" s="537"/>
      <c r="J12" s="537"/>
      <c r="K12" s="537"/>
      <c r="L12" s="537"/>
      <c r="M12" s="537"/>
      <c r="N12" s="537"/>
      <c r="O12" s="537"/>
      <c r="P12" s="537"/>
      <c r="Q12" s="537"/>
      <c r="R12" s="537"/>
      <c r="S12" s="537"/>
      <c r="T12" s="537"/>
      <c r="U12" s="537"/>
      <c r="V12" s="537"/>
      <c r="W12" s="537"/>
      <c r="X12" s="537"/>
      <c r="Y12" s="538" t="s">
        <v>140</v>
      </c>
      <c r="Z12" s="539"/>
      <c r="AA12" s="539"/>
      <c r="AB12" s="539"/>
      <c r="AC12" s="539"/>
      <c r="AD12" s="539"/>
      <c r="AE12" s="540"/>
    </row>
    <row r="13" spans="1:32" ht="26.25" customHeight="1">
      <c r="A13" s="1">
        <f>+COUNTA(A3:A12)</f>
        <v>0</v>
      </c>
    </row>
  </sheetData>
  <sheetProtection algorithmName="SHA-512" hashValue="p2yyaA5GWNOV8BUCldXzttWEJUfsUZNFr3grW8rDjSKnikz6k4vuO1G8Pk6qy21ZrEmDtaGkrMSDNC509yfAwQ==" saltValue="TI0g9g3qAi+o9jKak6afeg==" spinCount="100000" sheet="1" objects="1" scenarios="1"/>
  <mergeCells count="16">
    <mergeCell ref="Y3:AE6"/>
    <mergeCell ref="O1:AA1"/>
    <mergeCell ref="B11:X11"/>
    <mergeCell ref="B12:X12"/>
    <mergeCell ref="Y12:AE12"/>
    <mergeCell ref="B6:X6"/>
    <mergeCell ref="B2:X2"/>
    <mergeCell ref="Y2:AE2"/>
    <mergeCell ref="B3:X3"/>
    <mergeCell ref="B4:X4"/>
    <mergeCell ref="B5:X5"/>
    <mergeCell ref="B7:X7"/>
    <mergeCell ref="B8:X8"/>
    <mergeCell ref="B9:X9"/>
    <mergeCell ref="Y7:AE11"/>
    <mergeCell ref="B10:X10"/>
  </mergeCells>
  <phoneticPr fontId="1"/>
  <conditionalFormatting sqref="O1:AA1">
    <cfRule type="notContainsBlanks" dxfId="5" priority="1">
      <formula>LEN(TRIM(O1))&gt;0</formula>
    </cfRule>
  </conditionalFormatting>
  <dataValidations count="1">
    <dataValidation type="list" allowBlank="1" showInputMessage="1" showErrorMessage="1" sqref="A3:A12" xr:uid="{5C2609C2-D27E-4BFC-A1D0-50BE4D662A4A}">
      <formula1>"●"</formula1>
    </dataValidation>
  </dataValidations>
  <printOptions horizontalCentered="1"/>
  <pageMargins left="0.78740157480314965" right="0.78740157480314965" top="0.9055118110236221" bottom="0.51181102362204722" header="0.23622047244094491" footer="0.15748031496062992"/>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A3169-15B5-4BB5-9146-2141F3A8830E}">
  <sheetPr codeName="Sheet19">
    <tabColor rgb="FF92D050"/>
  </sheetPr>
  <dimension ref="A1:S41"/>
  <sheetViews>
    <sheetView view="pageBreakPreview" zoomScaleNormal="100" zoomScaleSheetLayoutView="100" workbookViewId="0">
      <selection activeCell="E11" sqref="E11:L11"/>
    </sheetView>
  </sheetViews>
  <sheetFormatPr defaultRowHeight="16.5"/>
  <cols>
    <col min="1" max="1" width="3.75" style="11" customWidth="1"/>
    <col min="2" max="2" width="4.625" style="11" customWidth="1"/>
    <col min="3" max="3" width="11.125" style="11" customWidth="1"/>
    <col min="4" max="4" width="11" style="11" customWidth="1"/>
    <col min="5" max="5" width="9.125" style="11" customWidth="1"/>
    <col min="6" max="6" width="4.625" style="11" customWidth="1"/>
    <col min="7" max="7" width="5.375" style="11" customWidth="1"/>
    <col min="8" max="8" width="3.875" style="11" customWidth="1"/>
    <col min="9" max="9" width="5.375" style="11" customWidth="1"/>
    <col min="10" max="10" width="3.875" style="11" customWidth="1"/>
    <col min="11" max="11" width="5.375" style="11" customWidth="1"/>
    <col min="12" max="12" width="3.125" style="11" customWidth="1"/>
    <col min="13" max="14" width="5.25" style="11" customWidth="1"/>
    <col min="15" max="15" width="3.75" style="12" customWidth="1"/>
    <col min="16" max="22" width="2.75" style="11" customWidth="1"/>
    <col min="23" max="24" width="5.875" style="11" customWidth="1"/>
    <col min="25" max="16384" width="9" style="11"/>
  </cols>
  <sheetData>
    <row r="1" spans="1:13" ht="5.25" customHeight="1">
      <c r="A1" s="311"/>
      <c r="B1" s="311"/>
      <c r="C1" s="311"/>
    </row>
    <row r="2" spans="1:13">
      <c r="C2" s="510" t="str">
        <f>+IF(OR(NOT(G2=""),NOT(I2=""),NOT(K2="")),"日付は空欄で提出してください。","")</f>
        <v/>
      </c>
      <c r="D2" s="510"/>
      <c r="E2" s="510"/>
      <c r="F2" s="13" t="s">
        <v>42</v>
      </c>
      <c r="G2" s="312"/>
      <c r="H2" s="14" t="s">
        <v>34</v>
      </c>
      <c r="I2" s="312"/>
      <c r="J2" s="14" t="s">
        <v>35</v>
      </c>
      <c r="K2" s="312"/>
      <c r="L2" s="15" t="s">
        <v>36</v>
      </c>
      <c r="M2" s="12" t="s">
        <v>102</v>
      </c>
    </row>
    <row r="3" spans="1:13" ht="6.75" customHeight="1" thickBot="1">
      <c r="C3" s="510"/>
      <c r="D3" s="510"/>
      <c r="E3" s="510"/>
    </row>
    <row r="4" spans="1:13" ht="14.25" customHeight="1" thickTop="1">
      <c r="J4" s="557" t="s">
        <v>43</v>
      </c>
      <c r="K4" s="558"/>
      <c r="L4" s="559"/>
    </row>
    <row r="5" spans="1:13" ht="17.25" customHeight="1" thickBot="1">
      <c r="B5" s="386" t="str">
        <f>+IF(J5="","実績報告（様式３）の申請者番号を記入してください。","")</f>
        <v>実績報告（様式３）の申請者番号を記入してください。</v>
      </c>
      <c r="C5" s="386"/>
      <c r="D5" s="386"/>
      <c r="E5" s="386"/>
      <c r="F5" s="386"/>
      <c r="G5" s="386"/>
      <c r="H5" s="386"/>
      <c r="J5" s="560" t="str">
        <f>IF(+'実績報告(様式３)'!M5=0,"",+'実績報告(様式３)'!M5)</f>
        <v/>
      </c>
      <c r="K5" s="561"/>
      <c r="L5" s="562"/>
      <c r="M5" s="12" t="s">
        <v>103</v>
      </c>
    </row>
    <row r="6" spans="1:13" ht="6" customHeight="1" thickTop="1">
      <c r="J6" s="312"/>
      <c r="K6" s="312"/>
      <c r="L6" s="312"/>
      <c r="M6" s="12"/>
    </row>
    <row r="7" spans="1:13" ht="19.5" customHeight="1">
      <c r="A7" s="11" t="s">
        <v>104</v>
      </c>
    </row>
    <row r="8" spans="1:13" ht="16.5" customHeight="1">
      <c r="A8" s="11" t="s">
        <v>105</v>
      </c>
    </row>
    <row r="9" spans="1:13" ht="9" customHeight="1"/>
    <row r="10" spans="1:13">
      <c r="D10" s="17" t="s">
        <v>38</v>
      </c>
      <c r="E10" s="18"/>
      <c r="F10" s="18"/>
      <c r="G10" s="18"/>
      <c r="H10" s="18"/>
      <c r="I10" s="18"/>
      <c r="J10" s="18"/>
      <c r="K10" s="18"/>
      <c r="L10" s="19"/>
      <c r="M10" s="12"/>
    </row>
    <row r="11" spans="1:13" ht="22.5" customHeight="1">
      <c r="A11" s="567" t="str">
        <f>+IF(OR('請求（様式５）'!E11="",'請求（様式５）'!E13="",'請求（様式５）'!E15="",'請求（様式５）'!H15=""),"企業概要（様式1-2）シートに記入モレがあります。","")</f>
        <v/>
      </c>
      <c r="B11" s="567"/>
      <c r="C11" s="568"/>
      <c r="D11" s="313" t="s">
        <v>46</v>
      </c>
      <c r="E11" s="563">
        <f>'実績報告(様式３)'!I13</f>
        <v>0</v>
      </c>
      <c r="F11" s="563"/>
      <c r="G11" s="563"/>
      <c r="H11" s="563"/>
      <c r="I11" s="563"/>
      <c r="J11" s="563"/>
      <c r="K11" s="563"/>
      <c r="L11" s="564"/>
      <c r="M11" s="12" t="s">
        <v>184</v>
      </c>
    </row>
    <row r="12" spans="1:13" ht="5.25" customHeight="1">
      <c r="A12" s="567"/>
      <c r="B12" s="567"/>
      <c r="C12" s="568"/>
      <c r="D12" s="313"/>
      <c r="E12" s="314"/>
      <c r="F12" s="314"/>
      <c r="G12" s="314"/>
      <c r="H12" s="314"/>
      <c r="I12" s="314"/>
      <c r="J12" s="314"/>
      <c r="K12" s="314"/>
      <c r="L12" s="315"/>
      <c r="M12" s="12"/>
    </row>
    <row r="13" spans="1:13" ht="22.5" customHeight="1">
      <c r="A13" s="567"/>
      <c r="B13" s="567"/>
      <c r="C13" s="568"/>
      <c r="D13" s="313" t="s">
        <v>47</v>
      </c>
      <c r="E13" s="563">
        <f>'実績報告(様式３)'!I15</f>
        <v>0</v>
      </c>
      <c r="F13" s="563"/>
      <c r="G13" s="563"/>
      <c r="H13" s="563"/>
      <c r="I13" s="563"/>
      <c r="J13" s="563"/>
      <c r="K13" s="563"/>
      <c r="L13" s="564"/>
      <c r="M13" s="12"/>
    </row>
    <row r="14" spans="1:13" ht="5.25" customHeight="1">
      <c r="A14" s="567"/>
      <c r="B14" s="567"/>
      <c r="C14" s="568"/>
      <c r="D14" s="313"/>
      <c r="E14" s="314"/>
      <c r="F14" s="314"/>
      <c r="G14" s="314"/>
      <c r="H14" s="314"/>
      <c r="I14" s="314"/>
      <c r="J14" s="314"/>
      <c r="K14" s="314"/>
      <c r="L14" s="315"/>
      <c r="M14" s="12"/>
    </row>
    <row r="15" spans="1:13" ht="22.5" customHeight="1">
      <c r="A15" s="567"/>
      <c r="B15" s="567"/>
      <c r="C15" s="568"/>
      <c r="D15" s="316" t="s">
        <v>48</v>
      </c>
      <c r="E15" s="563">
        <f>'実績報告(様式３)'!I17</f>
        <v>0</v>
      </c>
      <c r="F15" s="563"/>
      <c r="G15" s="308" t="s">
        <v>32</v>
      </c>
      <c r="H15" s="563">
        <f>'実績報告(様式３)'!L17</f>
        <v>0</v>
      </c>
      <c r="I15" s="563"/>
      <c r="J15" s="563"/>
      <c r="K15" s="563"/>
      <c r="L15" s="317" t="s">
        <v>40</v>
      </c>
      <c r="M15" s="12" t="s">
        <v>185</v>
      </c>
    </row>
    <row r="16" spans="1:13" ht="9" customHeight="1">
      <c r="D16" s="318"/>
      <c r="M16" s="12"/>
    </row>
    <row r="17" spans="1:19">
      <c r="C17" s="14"/>
      <c r="D17" s="319" t="s">
        <v>49</v>
      </c>
      <c r="E17" s="18"/>
      <c r="F17" s="18"/>
      <c r="G17" s="18"/>
      <c r="H17" s="18"/>
      <c r="I17" s="18"/>
      <c r="J17" s="18"/>
      <c r="K17" s="18"/>
      <c r="L17" s="19"/>
      <c r="P17" s="12"/>
      <c r="R17" s="12"/>
    </row>
    <row r="18" spans="1:19" ht="22.5" customHeight="1">
      <c r="A18" s="554" t="str">
        <f>+IF(OR(E18="",H18="",E20=""),"担当者情報を記入してください。","")</f>
        <v>担当者情報を記入してください。</v>
      </c>
      <c r="B18" s="554"/>
      <c r="C18" s="555"/>
      <c r="D18" s="313" t="s">
        <v>50</v>
      </c>
      <c r="E18" s="379"/>
      <c r="F18" s="379"/>
      <c r="G18" s="21" t="s">
        <v>32</v>
      </c>
      <c r="H18" s="379"/>
      <c r="I18" s="379"/>
      <c r="J18" s="379"/>
      <c r="K18" s="379"/>
      <c r="L18" s="20"/>
      <c r="M18" s="12"/>
      <c r="P18" s="12"/>
    </row>
    <row r="19" spans="1:19" ht="3.75" customHeight="1">
      <c r="A19" s="554"/>
      <c r="B19" s="554"/>
      <c r="C19" s="555"/>
      <c r="D19" s="313"/>
      <c r="E19" s="314"/>
      <c r="F19" s="314"/>
      <c r="G19" s="21"/>
      <c r="H19" s="314"/>
      <c r="I19" s="314"/>
      <c r="J19" s="314"/>
      <c r="K19" s="314"/>
      <c r="L19" s="20"/>
      <c r="P19" s="12"/>
    </row>
    <row r="20" spans="1:19" ht="22.5" customHeight="1">
      <c r="A20" s="554"/>
      <c r="B20" s="554"/>
      <c r="C20" s="555"/>
      <c r="D20" s="316" t="s">
        <v>51</v>
      </c>
      <c r="E20" s="565"/>
      <c r="F20" s="565"/>
      <c r="G20" s="565"/>
      <c r="H20" s="565"/>
      <c r="I20" s="565"/>
      <c r="J20" s="565"/>
      <c r="K20" s="565"/>
      <c r="L20" s="22"/>
    </row>
    <row r="21" spans="1:19" ht="15" customHeight="1"/>
    <row r="22" spans="1:19" ht="15" customHeight="1"/>
    <row r="23" spans="1:19">
      <c r="A23" s="510" t="s">
        <v>123</v>
      </c>
      <c r="B23" s="510"/>
      <c r="C23" s="510"/>
      <c r="D23" s="510"/>
      <c r="E23" s="510"/>
      <c r="F23" s="510"/>
      <c r="G23" s="510"/>
      <c r="H23" s="510"/>
      <c r="I23" s="510"/>
      <c r="J23" s="510"/>
      <c r="K23" s="510"/>
      <c r="L23" s="510"/>
    </row>
    <row r="24" spans="1:19" ht="13.5" customHeight="1">
      <c r="A24" s="14"/>
      <c r="B24" s="14"/>
      <c r="C24" s="14"/>
      <c r="D24" s="14"/>
      <c r="E24" s="14"/>
      <c r="F24" s="14"/>
      <c r="G24" s="14"/>
      <c r="H24" s="14"/>
      <c r="I24" s="14"/>
      <c r="J24" s="14"/>
      <c r="K24" s="14"/>
      <c r="L24" s="14"/>
    </row>
    <row r="25" spans="1:19" ht="13.5" customHeight="1"/>
    <row r="26" spans="1:19" ht="33" customHeight="1">
      <c r="A26" s="566" t="s">
        <v>124</v>
      </c>
      <c r="B26" s="566"/>
      <c r="C26" s="566"/>
      <c r="D26" s="566"/>
      <c r="E26" s="566"/>
      <c r="F26" s="566"/>
      <c r="G26" s="566"/>
      <c r="H26" s="566"/>
      <c r="I26" s="566"/>
      <c r="J26" s="566"/>
      <c r="K26" s="566"/>
      <c r="L26" s="566"/>
      <c r="M26" s="23"/>
      <c r="N26" s="23"/>
      <c r="P26" s="23"/>
      <c r="Q26" s="23"/>
      <c r="R26" s="23"/>
      <c r="S26" s="23"/>
    </row>
    <row r="27" spans="1:19" ht="12" customHeight="1">
      <c r="A27" s="23"/>
      <c r="B27" s="23"/>
      <c r="C27" s="23"/>
      <c r="D27" s="23"/>
      <c r="E27" s="23"/>
      <c r="F27" s="23"/>
      <c r="G27" s="23"/>
      <c r="H27" s="23"/>
      <c r="I27" s="23"/>
      <c r="J27" s="23"/>
      <c r="K27" s="23"/>
      <c r="L27" s="23"/>
      <c r="M27" s="23"/>
      <c r="N27" s="23"/>
      <c r="P27" s="23"/>
      <c r="Q27" s="23"/>
      <c r="R27" s="23"/>
      <c r="S27" s="23"/>
    </row>
    <row r="28" spans="1:19" ht="12" customHeight="1">
      <c r="A28" s="23"/>
      <c r="B28" s="23"/>
      <c r="C28" s="23"/>
      <c r="D28" s="23"/>
      <c r="E28" s="23"/>
      <c r="F28" s="23"/>
      <c r="G28" s="23"/>
      <c r="H28" s="23"/>
      <c r="I28" s="23"/>
      <c r="J28" s="23"/>
      <c r="K28" s="23"/>
      <c r="L28" s="23"/>
      <c r="M28" s="23"/>
      <c r="N28" s="23"/>
      <c r="P28" s="23"/>
      <c r="Q28" s="23"/>
      <c r="R28" s="23"/>
      <c r="S28" s="23"/>
    </row>
    <row r="29" spans="1:19" ht="12" customHeight="1">
      <c r="A29" s="14"/>
      <c r="D29" s="27"/>
      <c r="E29" s="27"/>
      <c r="P29" s="27"/>
      <c r="Q29" s="27"/>
      <c r="R29" s="27"/>
    </row>
    <row r="30" spans="1:19" ht="19.5">
      <c r="A30" s="320" t="s">
        <v>106</v>
      </c>
      <c r="D30" s="556" t="str">
        <f>IF(+'経費一覧（様式3-3）'!H176="0円","",'経費一覧（様式3-3）'!H176)</f>
        <v/>
      </c>
      <c r="E30" s="556"/>
      <c r="F30" s="556"/>
      <c r="G30" s="321" t="s">
        <v>107</v>
      </c>
      <c r="P30" s="13"/>
      <c r="Q30" s="13"/>
      <c r="R30" s="13"/>
    </row>
    <row r="31" spans="1:19" ht="16.5" customHeight="1">
      <c r="A31" s="14"/>
      <c r="D31" s="569" t="str">
        <f>+IF(OR(D33="",F33="",D34="",F34="",D35="",G35="",D36="",D37=""),"口座情報に記入モレがあります！","")</f>
        <v>口座情報に記入モレがあります！</v>
      </c>
      <c r="E31" s="569"/>
      <c r="F31" s="569"/>
      <c r="G31" s="569"/>
      <c r="H31" s="569"/>
      <c r="I31" s="569"/>
      <c r="J31" s="569"/>
      <c r="K31" s="569"/>
      <c r="O31" s="11"/>
      <c r="P31" s="13"/>
      <c r="Q31" s="13"/>
      <c r="R31" s="13"/>
    </row>
    <row r="32" spans="1:19" ht="17.25" customHeight="1" thickBot="1">
      <c r="A32" s="11" t="s">
        <v>108</v>
      </c>
      <c r="D32" s="570"/>
      <c r="E32" s="570"/>
      <c r="F32" s="570"/>
      <c r="G32" s="570"/>
      <c r="H32" s="570"/>
      <c r="I32" s="570"/>
      <c r="J32" s="570"/>
      <c r="K32" s="570"/>
      <c r="P32" s="13"/>
      <c r="Q32" s="13"/>
      <c r="R32" s="13"/>
    </row>
    <row r="33" spans="2:18" ht="38.25" customHeight="1" thickBot="1">
      <c r="B33" s="574" t="s">
        <v>109</v>
      </c>
      <c r="C33" s="322" t="s">
        <v>110</v>
      </c>
      <c r="D33" s="577"/>
      <c r="E33" s="578"/>
      <c r="F33" s="579"/>
      <c r="G33" s="580"/>
      <c r="H33" s="580"/>
      <c r="I33" s="581"/>
      <c r="J33" s="582" t="s">
        <v>111</v>
      </c>
      <c r="K33" s="583"/>
      <c r="O33" s="320"/>
      <c r="P33" s="320"/>
      <c r="Q33" s="323"/>
      <c r="R33" s="323"/>
    </row>
    <row r="34" spans="2:18" ht="41.25" customHeight="1" thickBot="1">
      <c r="B34" s="575"/>
      <c r="C34" s="324" t="s">
        <v>112</v>
      </c>
      <c r="D34" s="577"/>
      <c r="E34" s="578"/>
      <c r="F34" s="579"/>
      <c r="G34" s="580"/>
      <c r="H34" s="580"/>
      <c r="I34" s="581"/>
      <c r="J34" s="584" t="s">
        <v>113</v>
      </c>
      <c r="K34" s="585"/>
    </row>
    <row r="35" spans="2:18" ht="25.5" customHeight="1" thickBot="1">
      <c r="B35" s="575"/>
      <c r="C35" s="322" t="s">
        <v>114</v>
      </c>
      <c r="D35" s="333"/>
      <c r="E35" s="586" t="s">
        <v>115</v>
      </c>
      <c r="F35" s="587"/>
      <c r="G35" s="588"/>
      <c r="H35" s="589"/>
      <c r="I35" s="589"/>
      <c r="J35" s="589"/>
      <c r="K35" s="590"/>
      <c r="L35" s="325"/>
      <c r="O35" s="11"/>
    </row>
    <row r="36" spans="2:18" ht="25.5" customHeight="1">
      <c r="B36" s="575"/>
      <c r="C36" s="326" t="s">
        <v>116</v>
      </c>
      <c r="D36" s="591"/>
      <c r="E36" s="591"/>
      <c r="F36" s="591"/>
      <c r="G36" s="591"/>
      <c r="H36" s="591"/>
      <c r="I36" s="591"/>
      <c r="J36" s="591"/>
      <c r="K36" s="592"/>
      <c r="L36" s="327"/>
    </row>
    <row r="37" spans="2:18" ht="30" customHeight="1" thickBot="1">
      <c r="B37" s="576"/>
      <c r="C37" s="328" t="s">
        <v>117</v>
      </c>
      <c r="D37" s="571"/>
      <c r="E37" s="571"/>
      <c r="F37" s="571"/>
      <c r="G37" s="571"/>
      <c r="H37" s="571"/>
      <c r="I37" s="571"/>
      <c r="J37" s="571"/>
      <c r="K37" s="572"/>
      <c r="L37" s="329"/>
    </row>
    <row r="38" spans="2:18" ht="44.25" customHeight="1">
      <c r="B38" s="573" t="s">
        <v>118</v>
      </c>
      <c r="C38" s="573"/>
      <c r="D38" s="573"/>
      <c r="E38" s="573"/>
      <c r="F38" s="573"/>
      <c r="G38" s="573"/>
      <c r="H38" s="573"/>
      <c r="I38" s="573"/>
      <c r="J38" s="573"/>
      <c r="K38" s="573"/>
      <c r="L38" s="330"/>
    </row>
    <row r="39" spans="2:18" ht="7.5" customHeight="1"/>
    <row r="40" spans="2:18" ht="16.5" customHeight="1">
      <c r="B40" s="331" t="s">
        <v>119</v>
      </c>
      <c r="D40" s="11" t="s">
        <v>120</v>
      </c>
    </row>
    <row r="41" spans="2:18">
      <c r="D41" s="332" t="s">
        <v>121</v>
      </c>
    </row>
  </sheetData>
  <sheetProtection sheet="1"/>
  <mergeCells count="29">
    <mergeCell ref="D31:K32"/>
    <mergeCell ref="D37:K37"/>
    <mergeCell ref="B38:K38"/>
    <mergeCell ref="B33:B37"/>
    <mergeCell ref="D33:E33"/>
    <mergeCell ref="F33:I33"/>
    <mergeCell ref="J33:K33"/>
    <mergeCell ref="D34:E34"/>
    <mergeCell ref="F34:I34"/>
    <mergeCell ref="J34:K34"/>
    <mergeCell ref="E35:F35"/>
    <mergeCell ref="G35:K35"/>
    <mergeCell ref="D36:K36"/>
    <mergeCell ref="C2:E3"/>
    <mergeCell ref="A18:C20"/>
    <mergeCell ref="D30:F30"/>
    <mergeCell ref="J4:L4"/>
    <mergeCell ref="J5:L5"/>
    <mergeCell ref="E11:L11"/>
    <mergeCell ref="E13:L13"/>
    <mergeCell ref="E15:F15"/>
    <mergeCell ref="H15:K15"/>
    <mergeCell ref="E18:F18"/>
    <mergeCell ref="H18:K18"/>
    <mergeCell ref="E20:K20"/>
    <mergeCell ref="A23:L23"/>
    <mergeCell ref="A26:L26"/>
    <mergeCell ref="B5:H5"/>
    <mergeCell ref="A11:C15"/>
  </mergeCells>
  <phoneticPr fontId="1"/>
  <conditionalFormatting sqref="B5:H5 A11:C15 A18:C20">
    <cfRule type="notContainsBlanks" dxfId="4" priority="2">
      <formula>LEN(TRIM(A5))&gt;0</formula>
    </cfRule>
  </conditionalFormatting>
  <conditionalFormatting sqref="C2 C4:E4">
    <cfRule type="cellIs" dxfId="3" priority="4" operator="equal">
      <formula>"日付は空欄で提出してください。"</formula>
    </cfRule>
  </conditionalFormatting>
  <conditionalFormatting sqref="D31:K32">
    <cfRule type="notContainsBlanks" dxfId="2" priority="1">
      <formula>LEN(TRIM(D31))&gt;0</formula>
    </cfRule>
  </conditionalFormatting>
  <dataValidations count="7">
    <dataValidation imeMode="fullAlpha" allowBlank="1" showInputMessage="1" showErrorMessage="1" sqref="J5:L5 J6 H6" xr:uid="{95A11666-B1D0-40AD-88C8-6461CEDC68B4}"/>
    <dataValidation type="textLength" allowBlank="1" showInputMessage="1" showErrorMessage="1" prompt="通帳に記載あり" sqref="D33:D34" xr:uid="{9A269B1A-7E6E-40E9-BBF8-07CC210C4656}">
      <formula1>3</formula1>
      <formula2>4</formula2>
    </dataValidation>
    <dataValidation imeMode="fullKatakana" allowBlank="1" showInputMessage="1" showErrorMessage="1" sqref="D36:K36" xr:uid="{73F9ABC1-5B52-43A2-B87C-E2C55968259F}"/>
    <dataValidation type="list" allowBlank="1" showInputMessage="1" showErrorMessage="1" sqref="D35" xr:uid="{AC719B4F-126D-4C84-B23A-D518CBB8F6D6}">
      <formula1>"普通,当座"</formula1>
    </dataValidation>
    <dataValidation imeMode="fullAlpha" allowBlank="1" showInputMessage="1" showErrorMessage="1" prompt="内容確認等する際に繋がりやすい連絡先を記載" sqref="E20" xr:uid="{B7FB35BB-E9B3-419D-A5B4-B502273C1CE6}"/>
    <dataValidation allowBlank="1" showErrorMessage="1" sqref="F33:I34" xr:uid="{1EA0FFBA-F7D7-4295-98BE-7A63499F69A7}"/>
    <dataValidation type="textLength" allowBlank="1" showInputMessage="1" showErrorMessage="1" sqref="G35:K35" xr:uid="{69B1ADB4-63B1-4B32-933D-BCF05F3FC4F2}">
      <formula1>1</formula1>
      <formula2>9</formula2>
    </dataValidation>
  </dataValidations>
  <pageMargins left="1.1811023622047245" right="0.98425196850393704" top="0.9055118110236221" bottom="0.9055118110236221"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39D92-2CF6-473B-991B-62B366DA7C05}">
  <sheetPr codeName="Sheet20">
    <tabColor theme="0" tint="-0.14999847407452621"/>
    <pageSetUpPr fitToPage="1"/>
  </sheetPr>
  <dimension ref="B1:BH4"/>
  <sheetViews>
    <sheetView view="pageBreakPreview" zoomScaleNormal="100" zoomScaleSheetLayoutView="100" workbookViewId="0">
      <selection activeCell="AB17" sqref="AB17"/>
    </sheetView>
  </sheetViews>
  <sheetFormatPr defaultColWidth="18.75" defaultRowHeight="13.5"/>
  <cols>
    <col min="1" max="1" width="1.125" style="9" customWidth="1"/>
    <col min="2" max="2" width="9.25" style="9" customWidth="1"/>
    <col min="3" max="3" width="7.875" style="128" customWidth="1"/>
    <col min="4" max="9" width="12.875" style="9" customWidth="1"/>
    <col min="10" max="10" width="10.125" style="9" customWidth="1"/>
    <col min="11" max="11" width="28.125" style="9" customWidth="1"/>
    <col min="12" max="16" width="9.25" style="9" customWidth="1"/>
    <col min="17" max="17" width="11.125" style="9" bestFit="1" customWidth="1"/>
    <col min="18" max="19" width="9.25" style="9" customWidth="1"/>
    <col min="20" max="20" width="18.5" style="9" customWidth="1"/>
    <col min="21" max="22" width="9.25" style="9" customWidth="1"/>
    <col min="23" max="24" width="18.5" style="9" customWidth="1"/>
    <col min="25" max="25" width="9.25" style="9" customWidth="1"/>
    <col min="26" max="26" width="25.25" style="9" customWidth="1"/>
    <col min="27" max="28" width="9.25" style="9" customWidth="1"/>
    <col min="29" max="30" width="11.125" style="9" customWidth="1"/>
    <col min="31" max="33" width="13.125" style="9" customWidth="1"/>
    <col min="34" max="34" width="9.25" style="9" customWidth="1"/>
    <col min="35" max="35" width="15.5" style="9" customWidth="1"/>
    <col min="36" max="37" width="13.875" style="9" customWidth="1"/>
    <col min="38" max="40" width="13.5" style="9" customWidth="1"/>
    <col min="41" max="41" width="9.25" style="9" customWidth="1"/>
    <col min="42" max="42" width="18.25" style="9" customWidth="1"/>
    <col min="43" max="46" width="13.375" style="9" customWidth="1"/>
    <col min="47" max="54" width="15.625" style="9" customWidth="1"/>
    <col min="55" max="60" width="9.25" style="9" customWidth="1"/>
    <col min="61" max="16384" width="18.75" style="9"/>
  </cols>
  <sheetData>
    <row r="1" spans="2:60" ht="5.25" customHeight="1"/>
    <row r="2" spans="2:60" ht="27" customHeight="1">
      <c r="B2" s="120" t="s">
        <v>170</v>
      </c>
      <c r="C2" s="135"/>
      <c r="D2" s="121" t="s">
        <v>166</v>
      </c>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3"/>
      <c r="AE2" s="124" t="s">
        <v>167</v>
      </c>
      <c r="AF2" s="136"/>
      <c r="AG2" s="136"/>
      <c r="AH2" s="136"/>
      <c r="AI2" s="136"/>
      <c r="AJ2" s="136"/>
      <c r="AK2" s="136"/>
      <c r="AL2" s="125" t="s">
        <v>169</v>
      </c>
      <c r="AM2" s="137"/>
      <c r="AN2" s="137"/>
      <c r="AO2" s="137"/>
      <c r="AP2" s="137"/>
      <c r="AQ2" s="137"/>
      <c r="AR2" s="137"/>
      <c r="AS2" s="137"/>
      <c r="AT2" s="137"/>
      <c r="AU2" s="342" t="s">
        <v>429</v>
      </c>
      <c r="AV2" s="343"/>
      <c r="AW2" s="343"/>
      <c r="AX2" s="343"/>
      <c r="AY2" s="343"/>
      <c r="AZ2" s="343"/>
      <c r="BA2" s="343"/>
      <c r="BB2" s="343"/>
      <c r="BC2" s="343"/>
      <c r="BD2" s="345" t="s">
        <v>430</v>
      </c>
      <c r="BE2" s="346"/>
    </row>
    <row r="3" spans="2:60" s="126" customFormat="1" ht="45" customHeight="1">
      <c r="B3" s="131" t="s">
        <v>171</v>
      </c>
      <c r="C3" s="132" t="s">
        <v>172</v>
      </c>
      <c r="D3" s="130" t="s">
        <v>0</v>
      </c>
      <c r="E3" s="130" t="s">
        <v>15</v>
      </c>
      <c r="F3" s="130" t="s">
        <v>16</v>
      </c>
      <c r="G3" s="130" t="s">
        <v>175</v>
      </c>
      <c r="H3" s="130" t="s">
        <v>174</v>
      </c>
      <c r="I3" s="130" t="s">
        <v>173</v>
      </c>
      <c r="J3" s="130" t="s">
        <v>17</v>
      </c>
      <c r="K3" s="130" t="s">
        <v>18</v>
      </c>
      <c r="L3" s="130" t="s">
        <v>19</v>
      </c>
      <c r="M3" s="130" t="s">
        <v>181</v>
      </c>
      <c r="N3" s="130" t="s">
        <v>9</v>
      </c>
      <c r="O3" s="130" t="s">
        <v>20</v>
      </c>
      <c r="P3" s="130" t="s">
        <v>21</v>
      </c>
      <c r="Q3" s="130" t="s">
        <v>182</v>
      </c>
      <c r="R3" s="130" t="s">
        <v>22</v>
      </c>
      <c r="S3" s="130" t="s">
        <v>23</v>
      </c>
      <c r="T3" s="130" t="s">
        <v>24</v>
      </c>
      <c r="U3" s="130" t="s">
        <v>25</v>
      </c>
      <c r="V3" s="130" t="s">
        <v>26</v>
      </c>
      <c r="W3" s="130" t="s">
        <v>4</v>
      </c>
      <c r="X3" s="130" t="s">
        <v>7</v>
      </c>
      <c r="Y3" s="130" t="s">
        <v>27</v>
      </c>
      <c r="Z3" s="130" t="s">
        <v>268</v>
      </c>
      <c r="AA3" s="130" t="s">
        <v>11</v>
      </c>
      <c r="AB3" s="130" t="s">
        <v>28</v>
      </c>
      <c r="AC3" s="130" t="s">
        <v>435</v>
      </c>
      <c r="AD3" s="130" t="s">
        <v>180</v>
      </c>
      <c r="AE3" s="133" t="s">
        <v>168</v>
      </c>
      <c r="AF3" s="133" t="s">
        <v>33</v>
      </c>
      <c r="AG3" s="133" t="s">
        <v>160</v>
      </c>
      <c r="AH3" s="133" t="s">
        <v>29</v>
      </c>
      <c r="AI3" s="133" t="s">
        <v>1</v>
      </c>
      <c r="AJ3" s="133" t="s">
        <v>2</v>
      </c>
      <c r="AK3" s="138" t="s">
        <v>3</v>
      </c>
      <c r="AL3" s="134" t="s">
        <v>159</v>
      </c>
      <c r="AM3" s="134" t="s">
        <v>33</v>
      </c>
      <c r="AN3" s="134" t="s">
        <v>160</v>
      </c>
      <c r="AO3" s="134" t="s">
        <v>29</v>
      </c>
      <c r="AP3" s="134" t="s">
        <v>1</v>
      </c>
      <c r="AQ3" s="134" t="s">
        <v>2</v>
      </c>
      <c r="AR3" s="134" t="s">
        <v>3</v>
      </c>
      <c r="AS3" s="134" t="s">
        <v>427</v>
      </c>
      <c r="AT3" s="134" t="s">
        <v>428</v>
      </c>
      <c r="AU3" s="344" t="s">
        <v>161</v>
      </c>
      <c r="AV3" s="344" t="s">
        <v>177</v>
      </c>
      <c r="AW3" s="344" t="s">
        <v>5</v>
      </c>
      <c r="AX3" s="344" t="s">
        <v>6</v>
      </c>
      <c r="AY3" s="344" t="s">
        <v>176</v>
      </c>
      <c r="AZ3" s="344" t="s">
        <v>162</v>
      </c>
      <c r="BA3" s="344" t="s">
        <v>178</v>
      </c>
      <c r="BB3" s="344" t="s">
        <v>163</v>
      </c>
      <c r="BC3" s="344" t="s">
        <v>164</v>
      </c>
      <c r="BD3" s="347" t="s">
        <v>165</v>
      </c>
      <c r="BE3" s="347" t="s">
        <v>179</v>
      </c>
      <c r="BF3" s="139"/>
      <c r="BG3" s="127"/>
      <c r="BH3" s="127"/>
    </row>
    <row r="4" spans="2:60" ht="45" customHeight="1">
      <c r="B4" s="6"/>
      <c r="C4" s="129"/>
      <c r="D4" s="6" t="e">
        <f>#REF!</f>
        <v>#REF!</v>
      </c>
      <c r="E4" s="6" t="e">
        <f>#REF!</f>
        <v>#REF!</v>
      </c>
      <c r="F4" s="6" t="e">
        <f>#REF!</f>
        <v>#REF!</v>
      </c>
      <c r="G4" s="6" t="e">
        <f>#REF!</f>
        <v>#REF!</v>
      </c>
      <c r="H4" s="6" t="e">
        <f>#REF!</f>
        <v>#REF!</v>
      </c>
      <c r="I4" s="6" t="e">
        <f>#REF!</f>
        <v>#REF!</v>
      </c>
      <c r="J4" s="6" t="e">
        <f>#REF!</f>
        <v>#REF!</v>
      </c>
      <c r="K4" s="6" t="e">
        <f>#REF!</f>
        <v>#REF!</v>
      </c>
      <c r="L4" s="6" t="e">
        <f>#REF!</f>
        <v>#REF!</v>
      </c>
      <c r="M4" s="7" t="e">
        <f>#REF!</f>
        <v>#REF!</v>
      </c>
      <c r="N4" s="6" t="e">
        <f>#REF!</f>
        <v>#REF!</v>
      </c>
      <c r="O4" s="6" t="e">
        <f>#REF!</f>
        <v>#REF!</v>
      </c>
      <c r="P4" s="6" t="e">
        <f>#REF!</f>
        <v>#REF!</v>
      </c>
      <c r="Q4" s="8" t="e">
        <f>#REF!</f>
        <v>#REF!</v>
      </c>
      <c r="R4" s="6" t="e">
        <f>#REF!</f>
        <v>#REF!</v>
      </c>
      <c r="S4" s="6" t="e">
        <f>#REF!</f>
        <v>#REF!</v>
      </c>
      <c r="T4" s="6" t="e">
        <f>#REF!</f>
        <v>#REF!</v>
      </c>
      <c r="U4" s="6" t="e">
        <f>#REF!</f>
        <v>#REF!</v>
      </c>
      <c r="V4" s="6" t="e">
        <f>#REF!</f>
        <v>#REF!</v>
      </c>
      <c r="W4" s="6" t="e">
        <f>#REF!</f>
        <v>#REF!</v>
      </c>
      <c r="X4" s="6" t="e">
        <f>#REF!</f>
        <v>#REF!</v>
      </c>
      <c r="Y4" s="6" t="e">
        <f>#REF!</f>
        <v>#REF!</v>
      </c>
      <c r="Z4" s="6" t="e">
        <f>#REF!</f>
        <v>#REF!</v>
      </c>
      <c r="AA4" s="6" t="e">
        <f>#REF!</f>
        <v>#REF!</v>
      </c>
      <c r="AB4" s="6" t="e">
        <f>#REF!</f>
        <v>#REF!</v>
      </c>
      <c r="AC4" s="350" t="e">
        <f>#REF!</f>
        <v>#REF!</v>
      </c>
      <c r="AD4" s="350" t="e">
        <f>#REF!</f>
        <v>#REF!</v>
      </c>
      <c r="AE4" s="6" t="e">
        <f>#REF!</f>
        <v>#REF!</v>
      </c>
      <c r="AF4" s="6" t="e">
        <f>#REF!</f>
        <v>#REF!</v>
      </c>
      <c r="AG4" s="6" t="e">
        <f>#REF!</f>
        <v>#REF!</v>
      </c>
      <c r="AH4" s="6" t="e">
        <f>#REF!</f>
        <v>#REF!</v>
      </c>
      <c r="AI4" s="6" t="e">
        <f>#REF!</f>
        <v>#REF!</v>
      </c>
      <c r="AJ4" s="6" t="e">
        <f>#REF!</f>
        <v>#REF!</v>
      </c>
      <c r="AK4" s="120" t="e">
        <f>#REF!</f>
        <v>#REF!</v>
      </c>
      <c r="AL4" s="6" t="e">
        <f>#REF!</f>
        <v>#REF!</v>
      </c>
      <c r="AM4" s="6" t="e">
        <f>#REF!</f>
        <v>#REF!</v>
      </c>
      <c r="AN4" s="6" t="e">
        <f>#REF!</f>
        <v>#REF!</v>
      </c>
      <c r="AO4" s="6" t="e">
        <f>#REF!</f>
        <v>#REF!</v>
      </c>
      <c r="AP4" s="6" t="e">
        <f>#REF!</f>
        <v>#REF!</v>
      </c>
      <c r="AQ4" s="6" t="e">
        <f>#REF!</f>
        <v>#REF!</v>
      </c>
      <c r="AR4" s="6" t="e">
        <f>#REF!</f>
        <v>#REF!</v>
      </c>
      <c r="AS4" s="6" t="e">
        <f>#REF!</f>
        <v>#REF!</v>
      </c>
      <c r="AT4" s="6" t="e">
        <f>#REF!</f>
        <v>#REF!</v>
      </c>
      <c r="AU4" s="6" t="e">
        <f>#REF!</f>
        <v>#REF!</v>
      </c>
      <c r="AV4" s="6" t="e">
        <f>#REF!</f>
        <v>#REF!</v>
      </c>
      <c r="AW4" s="6" t="e">
        <f>#REF!</f>
        <v>#REF!</v>
      </c>
      <c r="AX4" s="6" t="e">
        <f>#REF!</f>
        <v>#REF!</v>
      </c>
      <c r="AY4" s="6" t="e">
        <f>#REF!</f>
        <v>#REF!</v>
      </c>
      <c r="AZ4" s="6" t="e">
        <f>#REF!</f>
        <v>#REF!</v>
      </c>
      <c r="BA4" s="6" t="e">
        <f>#REF!</f>
        <v>#REF!</v>
      </c>
      <c r="BB4" s="6" t="e">
        <f>#REF!</f>
        <v>#REF!</v>
      </c>
      <c r="BC4" s="6" t="e">
        <f>#REF!</f>
        <v>#REF!</v>
      </c>
      <c r="BD4" s="6" t="e">
        <f>IF(#REF!&lt;&gt;"","○","　")</f>
        <v>#REF!</v>
      </c>
      <c r="BE4" s="6"/>
      <c r="BF4" s="140"/>
      <c r="BG4" s="6"/>
      <c r="BH4" s="6"/>
    </row>
  </sheetData>
  <sheetProtection algorithmName="SHA-512" hashValue="OV3trrCe2MhoRCSYwVOjyAiwB5ENHIim/xU09+Ts9nUoacNItLnxx7kLSoeQPgNViBvpLiaKxjdvUgNJnQDq8Q==" saltValue="JY6UGmkfSseh7RL+eTUJxg==" spinCount="100000" sheet="1" selectLockedCells="1" selectUnlockedCells="1"/>
  <phoneticPr fontId="1"/>
  <pageMargins left="0.3" right="0.23" top="0.52" bottom="0.48" header="0.3" footer="0.3"/>
  <pageSetup paperSize="9" scale="1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2D5C3-907D-44C3-9C64-2ED420C7AB0C}">
  <sheetPr codeName="Sheet9">
    <tabColor theme="5"/>
  </sheetPr>
  <dimension ref="A1:B70"/>
  <sheetViews>
    <sheetView view="pageBreakPreview" zoomScaleNormal="100" zoomScaleSheetLayoutView="100" workbookViewId="0">
      <pane ySplit="1" topLeftCell="A2" activePane="bottomLeft" state="frozen"/>
      <selection pane="bottomLeft" activeCell="B3" sqref="B3"/>
    </sheetView>
  </sheetViews>
  <sheetFormatPr defaultRowHeight="16.5"/>
  <cols>
    <col min="1" max="1" width="2.625" style="11" customWidth="1"/>
    <col min="2" max="2" width="70.5" style="30" customWidth="1"/>
    <col min="3" max="16384" width="9" style="11"/>
  </cols>
  <sheetData>
    <row r="1" spans="1:2" ht="24.75" customHeight="1">
      <c r="B1" s="68" t="str">
        <f>IF(OR(B5="",B28="",B50=""),"記入モレあり!!","　")</f>
        <v>記入モレあり!!</v>
      </c>
    </row>
    <row r="2" spans="1:2">
      <c r="A2" s="30" t="s">
        <v>152</v>
      </c>
    </row>
    <row r="3" spans="1:2">
      <c r="B3" s="30" t="s">
        <v>65</v>
      </c>
    </row>
    <row r="4" spans="1:2">
      <c r="B4" s="69" t="s">
        <v>66</v>
      </c>
    </row>
    <row r="5" spans="1:2" ht="24" customHeight="1">
      <c r="B5" s="401"/>
    </row>
    <row r="6" spans="1:2" ht="24" customHeight="1">
      <c r="B6" s="401"/>
    </row>
    <row r="7" spans="1:2" ht="24" customHeight="1">
      <c r="B7" s="401"/>
    </row>
    <row r="8" spans="1:2" ht="24" customHeight="1">
      <c r="B8" s="401"/>
    </row>
    <row r="9" spans="1:2" ht="24" customHeight="1">
      <c r="B9" s="401"/>
    </row>
    <row r="10" spans="1:2" ht="24" customHeight="1">
      <c r="B10" s="401"/>
    </row>
    <row r="11" spans="1:2" ht="24" customHeight="1">
      <c r="B11" s="401"/>
    </row>
    <row r="12" spans="1:2" ht="24" customHeight="1">
      <c r="B12" s="401"/>
    </row>
    <row r="13" spans="1:2" ht="24" customHeight="1">
      <c r="B13" s="401"/>
    </row>
    <row r="14" spans="1:2" ht="24" customHeight="1">
      <c r="B14" s="401"/>
    </row>
    <row r="15" spans="1:2" ht="24" customHeight="1">
      <c r="B15" s="401"/>
    </row>
    <row r="16" spans="1:2" ht="24" customHeight="1">
      <c r="B16" s="401"/>
    </row>
    <row r="17" spans="2:2" ht="24" customHeight="1">
      <c r="B17" s="401"/>
    </row>
    <row r="18" spans="2:2" ht="24" customHeight="1">
      <c r="B18" s="401"/>
    </row>
    <row r="19" spans="2:2" ht="24" customHeight="1">
      <c r="B19" s="401"/>
    </row>
    <row r="20" spans="2:2" ht="24" customHeight="1">
      <c r="B20" s="401"/>
    </row>
    <row r="21" spans="2:2" ht="24" customHeight="1">
      <c r="B21" s="401"/>
    </row>
    <row r="22" spans="2:2" ht="26.25" customHeight="1">
      <c r="B22" s="401"/>
    </row>
    <row r="23" spans="2:2" ht="26.25" customHeight="1">
      <c r="B23" s="401"/>
    </row>
    <row r="24" spans="2:2" ht="24.75" customHeight="1">
      <c r="B24" s="402"/>
    </row>
    <row r="25" spans="2:2">
      <c r="B25" s="30" t="s">
        <v>153</v>
      </c>
    </row>
    <row r="26" spans="2:2">
      <c r="B26" s="69" t="s">
        <v>67</v>
      </c>
    </row>
    <row r="27" spans="2:2">
      <c r="B27" s="70" t="s">
        <v>66</v>
      </c>
    </row>
    <row r="28" spans="2:2" ht="24" customHeight="1">
      <c r="B28" s="401"/>
    </row>
    <row r="29" spans="2:2" ht="24" customHeight="1">
      <c r="B29" s="401"/>
    </row>
    <row r="30" spans="2:2" ht="24" customHeight="1">
      <c r="B30" s="401"/>
    </row>
    <row r="31" spans="2:2" ht="24" customHeight="1">
      <c r="B31" s="401"/>
    </row>
    <row r="32" spans="2:2" ht="24" customHeight="1">
      <c r="B32" s="401"/>
    </row>
    <row r="33" spans="2:2" ht="24" customHeight="1">
      <c r="B33" s="401"/>
    </row>
    <row r="34" spans="2:2" ht="24" customHeight="1">
      <c r="B34" s="401"/>
    </row>
    <row r="35" spans="2:2" ht="24" customHeight="1">
      <c r="B35" s="401"/>
    </row>
    <row r="36" spans="2:2" ht="24" customHeight="1">
      <c r="B36" s="401"/>
    </row>
    <row r="37" spans="2:2" ht="24" customHeight="1">
      <c r="B37" s="401"/>
    </row>
    <row r="38" spans="2:2" ht="24" customHeight="1">
      <c r="B38" s="401"/>
    </row>
    <row r="39" spans="2:2" ht="24" customHeight="1">
      <c r="B39" s="401"/>
    </row>
    <row r="40" spans="2:2" ht="24" customHeight="1">
      <c r="B40" s="401"/>
    </row>
    <row r="41" spans="2:2" ht="24" customHeight="1">
      <c r="B41" s="401"/>
    </row>
    <row r="42" spans="2:2" ht="24" customHeight="1">
      <c r="B42" s="401"/>
    </row>
    <row r="43" spans="2:2" ht="24" customHeight="1">
      <c r="B43" s="401"/>
    </row>
    <row r="44" spans="2:2" ht="24" customHeight="1">
      <c r="B44" s="401"/>
    </row>
    <row r="45" spans="2:2" ht="24" customHeight="1">
      <c r="B45" s="401"/>
    </row>
    <row r="46" spans="2:2" ht="24" customHeight="1">
      <c r="B46" s="401"/>
    </row>
    <row r="47" spans="2:2" ht="24" customHeight="1">
      <c r="B47" s="402"/>
    </row>
    <row r="48" spans="2:2">
      <c r="B48" s="30" t="s">
        <v>68</v>
      </c>
    </row>
    <row r="49" spans="2:2">
      <c r="B49" s="69" t="s">
        <v>66</v>
      </c>
    </row>
    <row r="50" spans="2:2" ht="24" customHeight="1">
      <c r="B50" s="401"/>
    </row>
    <row r="51" spans="2:2" ht="24" customHeight="1">
      <c r="B51" s="401"/>
    </row>
    <row r="52" spans="2:2" ht="24" customHeight="1">
      <c r="B52" s="401"/>
    </row>
    <row r="53" spans="2:2" ht="24" customHeight="1">
      <c r="B53" s="401"/>
    </row>
    <row r="54" spans="2:2" ht="24" customHeight="1">
      <c r="B54" s="401"/>
    </row>
    <row r="55" spans="2:2" ht="24" customHeight="1">
      <c r="B55" s="401"/>
    </row>
    <row r="56" spans="2:2" ht="24" customHeight="1">
      <c r="B56" s="401"/>
    </row>
    <row r="57" spans="2:2" ht="24" customHeight="1">
      <c r="B57" s="401"/>
    </row>
    <row r="58" spans="2:2" ht="24" customHeight="1">
      <c r="B58" s="401"/>
    </row>
    <row r="59" spans="2:2" ht="24" customHeight="1">
      <c r="B59" s="401"/>
    </row>
    <row r="60" spans="2:2" ht="24" customHeight="1">
      <c r="B60" s="401"/>
    </row>
    <row r="61" spans="2:2" ht="24" customHeight="1">
      <c r="B61" s="401"/>
    </row>
    <row r="62" spans="2:2" ht="24" customHeight="1">
      <c r="B62" s="401"/>
    </row>
    <row r="63" spans="2:2" ht="24" customHeight="1">
      <c r="B63" s="401"/>
    </row>
    <row r="64" spans="2:2" ht="24" customHeight="1">
      <c r="B64" s="401"/>
    </row>
    <row r="65" spans="2:2" ht="24" customHeight="1">
      <c r="B65" s="401"/>
    </row>
    <row r="66" spans="2:2" ht="24" customHeight="1">
      <c r="B66" s="401"/>
    </row>
    <row r="67" spans="2:2" ht="24" customHeight="1">
      <c r="B67" s="401"/>
    </row>
    <row r="68" spans="2:2" ht="24" customHeight="1">
      <c r="B68" s="401"/>
    </row>
    <row r="69" spans="2:2" ht="24" customHeight="1">
      <c r="B69" s="402"/>
    </row>
    <row r="70" spans="2:2" ht="24" customHeight="1"/>
  </sheetData>
  <sheetProtection algorithmName="SHA-512" hashValue="5SVqrrZTmm0S9zLE8lmHwO4Bjt6ncck2eQyDSRtSNa0fTleonNrEm+ueYqYYGC+oh1HYrSo9oWrWExcKd6nwVA==" saltValue="PEt4LcinQnC6BG6VUKUcuQ==" spinCount="100000" sheet="1" formatCells="0" formatRows="0"/>
  <mergeCells count="3">
    <mergeCell ref="B5:B24"/>
    <mergeCell ref="B28:B47"/>
    <mergeCell ref="B50:B69"/>
  </mergeCells>
  <phoneticPr fontId="1"/>
  <conditionalFormatting sqref="B1">
    <cfRule type="notContainsBlanks" dxfId="25" priority="2">
      <formula>LEN(TRIM(B1))&gt;0</formula>
    </cfRule>
  </conditionalFormatting>
  <conditionalFormatting sqref="B5:B24 B28:B47 B50:B69">
    <cfRule type="containsBlanks" dxfId="24" priority="1">
      <formula>LEN(TRIM(B5))=0</formula>
    </cfRule>
  </conditionalFormatting>
  <dataValidations count="2">
    <dataValidation allowBlank="1" showInputMessage="1" showErrorMessage="1" prompt="記載内容は、第三者にも理解しやすい様写真や数字を用いてわかりやすく詳細に記載_x000a_※専門用語を使用する際は、補足説明を入れること" sqref="B50" xr:uid="{68BD706B-EA46-4073-B329-AEF4E5AFCA4E}"/>
    <dataValidation allowBlank="1" showInputMessage="1" showErrorMessage="1" prompt="記載内容は、第三者にも理解しやすい様写真や数字を用いてわかりやすく詳細に記載_x000a_※事業を実施できる準備が出来ただけでは不十分_x000a_※専門用語を使用する際は、補足説明を入れること" sqref="B5 B28" xr:uid="{C784F2B8-B986-44BC-A933-930C6119DCC0}"/>
  </dataValidations>
  <pageMargins left="0.98425196850393704" right="0.98425196850393704" top="0.78740157480314965" bottom="0.78740157480314965" header="0.31496062992125984" footer="0.31496062992125984"/>
  <pageSetup paperSize="9" orientation="portrait" r:id="rId1"/>
  <rowBreaks count="2" manualBreakCount="2">
    <brk id="24" max="1" man="1"/>
    <brk id="47" max="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98DD2-40C7-4BA3-84C6-979180D4FAF3}">
  <sheetPr codeName="Sheet10">
    <tabColor theme="5"/>
    <pageSetUpPr fitToPage="1"/>
  </sheetPr>
  <dimension ref="A1:Z180"/>
  <sheetViews>
    <sheetView showGridLines="0" view="pageBreakPreview" zoomScaleNormal="100" zoomScaleSheetLayoutView="100" workbookViewId="0">
      <pane xSplit="3" ySplit="3" topLeftCell="D4" activePane="bottomRight" state="frozen"/>
      <selection pane="topRight" activeCell="D1" sqref="D1"/>
      <selection pane="bottomLeft" activeCell="A3" sqref="A3"/>
      <selection pane="bottomRight" activeCell="C152" sqref="C152"/>
    </sheetView>
  </sheetViews>
  <sheetFormatPr defaultRowHeight="15.75"/>
  <cols>
    <col min="1" max="1" width="22.875" style="1" customWidth="1"/>
    <col min="2" max="2" width="5.25" style="1" bestFit="1" customWidth="1"/>
    <col min="3" max="3" width="70.5" style="1" customWidth="1"/>
    <col min="4" max="4" width="25.75" style="1" customWidth="1"/>
    <col min="5" max="5" width="15" style="1" customWidth="1"/>
    <col min="6" max="6" width="6.25" style="1" customWidth="1"/>
    <col min="7" max="7" width="9.5" style="1" bestFit="1" customWidth="1"/>
    <col min="8" max="8" width="15" style="1" customWidth="1"/>
    <col min="9" max="9" width="7.75" style="1" bestFit="1" customWidth="1"/>
    <col min="10" max="10" width="10.5" style="1" bestFit="1" customWidth="1"/>
    <col min="11" max="11" width="14.375" style="1" customWidth="1"/>
    <col min="12" max="16" width="12.625" style="1" customWidth="1"/>
    <col min="17" max="17" width="15.625" style="10" customWidth="1"/>
    <col min="18" max="18" width="16.25" style="10" customWidth="1"/>
    <col min="19" max="19" width="18.75" style="10" customWidth="1"/>
    <col min="20" max="20" width="33.75" style="1" customWidth="1"/>
    <col min="21" max="21" width="1.25" style="1" customWidth="1"/>
    <col min="22" max="22" width="9" style="1"/>
    <col min="23" max="23" width="14.5" style="1" customWidth="1"/>
    <col min="24" max="24" width="17.25" style="1" customWidth="1"/>
    <col min="25" max="16384" width="9" style="1"/>
  </cols>
  <sheetData>
    <row r="1" spans="1:26" ht="28.5" customHeight="1">
      <c r="C1" s="1" t="s">
        <v>279</v>
      </c>
    </row>
    <row r="2" spans="1:26" ht="22.5" customHeight="1">
      <c r="A2" s="71" t="s">
        <v>69</v>
      </c>
      <c r="B2" s="71"/>
      <c r="C2" s="253" t="str">
        <f>IF(NOT(AND(C177=D177,C177=E177,C177=F177,C177=G177,C177=H177,C177=I177,C177=K177,C177=J177,C177=L177,C177=M177,C177=N177,C177=O177,C177=P177)),"記入モレあり!!計上した経費の行のC列～P列はすべて埋めてください。"," ")</f>
        <v xml:space="preserve"> </v>
      </c>
      <c r="D2" s="412" t="str">
        <f>+IF(OR(K174="",K175=""),"シート下部の交付決定日および交付決定額を記入してください","")</f>
        <v>シート下部の交付決定日および交付決定額を記入してください</v>
      </c>
      <c r="E2" s="412"/>
      <c r="F2" s="412"/>
      <c r="G2" s="412"/>
      <c r="H2" s="411"/>
      <c r="I2" s="411"/>
      <c r="J2" s="411"/>
      <c r="K2" s="222" t="s">
        <v>277</v>
      </c>
      <c r="L2" s="72"/>
      <c r="M2" s="72"/>
      <c r="N2" s="72"/>
      <c r="O2" s="72"/>
      <c r="P2" s="72"/>
      <c r="Q2" s="72"/>
      <c r="R2" s="72"/>
      <c r="S2" s="72"/>
      <c r="T2" s="72"/>
      <c r="W2" s="1" t="s">
        <v>70</v>
      </c>
      <c r="X2" s="73">
        <v>45688</v>
      </c>
      <c r="Y2" s="1" t="s">
        <v>71</v>
      </c>
    </row>
    <row r="3" spans="1:26" ht="37.5" customHeight="1">
      <c r="A3" s="74" t="s">
        <v>154</v>
      </c>
      <c r="B3" s="74" t="s">
        <v>269</v>
      </c>
      <c r="C3" s="74" t="s">
        <v>155</v>
      </c>
      <c r="D3" s="74" t="s">
        <v>72</v>
      </c>
      <c r="E3" s="75" t="s">
        <v>156</v>
      </c>
      <c r="F3" s="76" t="s">
        <v>73</v>
      </c>
      <c r="G3" s="77" t="s">
        <v>74</v>
      </c>
      <c r="H3" s="74" t="s">
        <v>157</v>
      </c>
      <c r="I3" s="74" t="s">
        <v>75</v>
      </c>
      <c r="J3" s="74" t="s">
        <v>76</v>
      </c>
      <c r="K3" s="78" t="s">
        <v>77</v>
      </c>
      <c r="L3" s="78" t="s">
        <v>78</v>
      </c>
      <c r="M3" s="78" t="s">
        <v>79</v>
      </c>
      <c r="N3" s="78" t="s">
        <v>80</v>
      </c>
      <c r="O3" s="78" t="s">
        <v>81</v>
      </c>
      <c r="P3" s="78" t="s">
        <v>82</v>
      </c>
      <c r="Q3" s="78" t="s">
        <v>83</v>
      </c>
      <c r="R3" s="79" t="s">
        <v>83</v>
      </c>
      <c r="S3" s="79" t="s">
        <v>83</v>
      </c>
      <c r="T3" s="158" t="s">
        <v>10</v>
      </c>
      <c r="Z3" s="80"/>
    </row>
    <row r="4" spans="1:26" ht="17.25" customHeight="1">
      <c r="A4" s="413" t="s">
        <v>276</v>
      </c>
      <c r="B4" s="81" t="s">
        <v>84</v>
      </c>
      <c r="C4" s="82" t="s">
        <v>150</v>
      </c>
      <c r="D4" s="82" t="s">
        <v>151</v>
      </c>
      <c r="E4" s="83">
        <v>3000000</v>
      </c>
      <c r="F4" s="82">
        <v>1</v>
      </c>
      <c r="G4" s="84" t="s">
        <v>8</v>
      </c>
      <c r="H4" s="351">
        <f>IF(E4*F4=0,"",E4*F4)</f>
        <v>3000000</v>
      </c>
      <c r="I4" s="85" t="s">
        <v>421</v>
      </c>
      <c r="J4" s="85" t="s">
        <v>422</v>
      </c>
      <c r="K4" s="86">
        <v>45444</v>
      </c>
      <c r="L4" s="86">
        <v>45474</v>
      </c>
      <c r="M4" s="86">
        <v>45505</v>
      </c>
      <c r="N4" s="86">
        <v>45536</v>
      </c>
      <c r="O4" s="86">
        <v>45566</v>
      </c>
      <c r="P4" s="86">
        <v>45658</v>
      </c>
      <c r="Q4" s="226" t="str">
        <f>IF(AND(H4=0,K4=0,L4=0,M4=0,O4=0,P4=0),"",IF(AND(K4&lt;=L4,L4&lt;=M4,M4&lt;=O4,O4&lt;=P4)," ","順序に誤り"))</f>
        <v xml:space="preserve"> </v>
      </c>
      <c r="R4" s="87" t="str">
        <f>IF(AND(K4=0,L4=0,M4=0,O4=0,P4=0),"",IF(AND(L4&lt;=$X$2,M4&lt;=$X$2,O4&lt;=$X$2,P4&lt;=$X$2,M4&gt;=$K$174,O4&gt;=$K$174,P4&gt;=$K$174,L4&gt;=$K$174)," ","対象期間外"))</f>
        <v xml:space="preserve"> </v>
      </c>
      <c r="S4" s="100" t="str">
        <f>IF(OR(Q4="順序に誤り",R4="対象期間外"),"対象外経費"," ")</f>
        <v xml:space="preserve"> </v>
      </c>
      <c r="T4" s="157"/>
    </row>
    <row r="5" spans="1:26" ht="17.25" customHeight="1">
      <c r="A5" s="414"/>
      <c r="B5" s="88" t="s">
        <v>85</v>
      </c>
      <c r="C5" s="89"/>
      <c r="D5" s="89"/>
      <c r="E5" s="90"/>
      <c r="F5" s="89"/>
      <c r="G5" s="91"/>
      <c r="H5" s="352" t="str">
        <f>IF(E5*F5=0,"",E5*F5)</f>
        <v/>
      </c>
      <c r="I5" s="92"/>
      <c r="J5" s="92"/>
      <c r="K5" s="93"/>
      <c r="L5" s="93"/>
      <c r="M5" s="93"/>
      <c r="N5" s="93"/>
      <c r="O5" s="93"/>
      <c r="P5" s="96"/>
      <c r="Q5" s="94" t="str">
        <f>IF(AND(H5=0,K5=0,L5=0,M5=0,O5=0,P5=0),"",IF(AND(K5&lt;=L5,L5&lt;=M5,M5&lt;=O5,O5&lt;=P5)," ","順序に誤り"))</f>
        <v xml:space="preserve"> </v>
      </c>
      <c r="R5" s="94" t="str">
        <f t="shared" ref="R5:R23" si="0">IF(AND(K5=0,L5=0,M5=0,O5=0,P5=0),"",IF(AND(L5&lt;=$X$2,M5&lt;=$X$2,O5&lt;=$X$2,P5&lt;=$X$2,M5&gt;=$K$174,O5&gt;=$K$174,P5&gt;=$K$174,L5&gt;=$K$174)," ","対象期間外"))</f>
        <v/>
      </c>
      <c r="S5" s="94" t="str">
        <f>IF(OR(Q5="順序に誤り",R5="対象期間外"),"対象外経費"," ")</f>
        <v xml:space="preserve"> </v>
      </c>
      <c r="T5" s="95"/>
    </row>
    <row r="6" spans="1:26" ht="17.25" customHeight="1">
      <c r="A6" s="414"/>
      <c r="B6" s="88" t="s">
        <v>86</v>
      </c>
      <c r="C6" s="89"/>
      <c r="D6" s="89"/>
      <c r="E6" s="90"/>
      <c r="F6" s="89"/>
      <c r="G6" s="91"/>
      <c r="H6" s="352" t="str">
        <f>IF(E6*F6=0,"",E6*F6)</f>
        <v/>
      </c>
      <c r="I6" s="92"/>
      <c r="J6" s="92"/>
      <c r="K6" s="93"/>
      <c r="L6" s="93"/>
      <c r="M6" s="93"/>
      <c r="N6" s="93"/>
      <c r="O6" s="93"/>
      <c r="P6" s="96"/>
      <c r="Q6" s="94" t="str">
        <f>IF(AND(H6=0,K6=0,L6=0,M6=0,O6=0,P6=0),"",IF(AND(K6&lt;=L6,L6&lt;=M6,M6&lt;=O6,O6&lt;=P6)," ","順序に誤り"))</f>
        <v xml:space="preserve"> </v>
      </c>
      <c r="R6" s="94" t="str">
        <f t="shared" si="0"/>
        <v/>
      </c>
      <c r="S6" s="94" t="str">
        <f>IF(OR(Q6="順序に誤り",R6="対象期間外"),"対象外経費"," ")</f>
        <v xml:space="preserve"> </v>
      </c>
      <c r="T6" s="95"/>
    </row>
    <row r="7" spans="1:26" ht="18" customHeight="1">
      <c r="A7" s="414"/>
      <c r="B7" s="88" t="s">
        <v>412</v>
      </c>
      <c r="C7" s="89"/>
      <c r="D7" s="89"/>
      <c r="E7" s="90"/>
      <c r="F7" s="89"/>
      <c r="G7" s="91"/>
      <c r="H7" s="352" t="str">
        <f t="shared" ref="H7:H22" si="1">IF(E7*F7=0,"",E7*F7)</f>
        <v/>
      </c>
      <c r="I7" s="92"/>
      <c r="J7" s="92"/>
      <c r="K7" s="93"/>
      <c r="L7" s="93"/>
      <c r="M7" s="93"/>
      <c r="N7" s="93"/>
      <c r="O7" s="93"/>
      <c r="P7" s="96"/>
      <c r="Q7" s="94" t="str">
        <f t="shared" ref="Q7:Q22" si="2">IF(AND(H7=0,K7=0,L7=0,M7=0,O7=0,P7=0),"",IF(AND(K7&lt;=L7,L7&lt;=M7,M7&lt;=O7,O7&lt;=P7)," ","順序に誤り"))</f>
        <v xml:space="preserve"> </v>
      </c>
      <c r="R7" s="94" t="str">
        <f t="shared" si="0"/>
        <v/>
      </c>
      <c r="S7" s="94" t="str">
        <f t="shared" ref="S7:S23" si="3">IF(OR(Q7="順序に誤り",R7="対象期間外"),"対象外経費"," ")</f>
        <v xml:space="preserve"> </v>
      </c>
      <c r="T7" s="95"/>
    </row>
    <row r="8" spans="1:26" ht="18" customHeight="1">
      <c r="A8" s="414"/>
      <c r="B8" s="88" t="s">
        <v>291</v>
      </c>
      <c r="C8" s="89"/>
      <c r="D8" s="89"/>
      <c r="E8" s="90"/>
      <c r="F8" s="89"/>
      <c r="G8" s="91"/>
      <c r="H8" s="352" t="str">
        <f t="shared" si="1"/>
        <v/>
      </c>
      <c r="I8" s="92"/>
      <c r="J8" s="92"/>
      <c r="K8" s="93"/>
      <c r="L8" s="93"/>
      <c r="M8" s="93"/>
      <c r="N8" s="93"/>
      <c r="O8" s="93"/>
      <c r="P8" s="96"/>
      <c r="Q8" s="94" t="str">
        <f t="shared" si="2"/>
        <v xml:space="preserve"> </v>
      </c>
      <c r="R8" s="94" t="str">
        <f t="shared" si="0"/>
        <v/>
      </c>
      <c r="S8" s="94" t="str">
        <f t="shared" si="3"/>
        <v xml:space="preserve"> </v>
      </c>
      <c r="T8" s="95"/>
    </row>
    <row r="9" spans="1:26" ht="18" hidden="1" customHeight="1">
      <c r="A9" s="414"/>
      <c r="B9" s="88" t="s">
        <v>292</v>
      </c>
      <c r="C9" s="89"/>
      <c r="D9" s="89"/>
      <c r="E9" s="90"/>
      <c r="F9" s="89"/>
      <c r="G9" s="91"/>
      <c r="H9" s="352" t="str">
        <f t="shared" si="1"/>
        <v/>
      </c>
      <c r="I9" s="92"/>
      <c r="J9" s="92"/>
      <c r="K9" s="93"/>
      <c r="L9" s="93"/>
      <c r="M9" s="93"/>
      <c r="N9" s="93"/>
      <c r="O9" s="93"/>
      <c r="P9" s="96"/>
      <c r="Q9" s="94" t="str">
        <f t="shared" si="2"/>
        <v xml:space="preserve"> </v>
      </c>
      <c r="R9" s="94" t="str">
        <f t="shared" si="0"/>
        <v/>
      </c>
      <c r="S9" s="94" t="str">
        <f t="shared" si="3"/>
        <v xml:space="preserve"> </v>
      </c>
      <c r="T9" s="95"/>
    </row>
    <row r="10" spans="1:26" ht="17.25" hidden="1" customHeight="1">
      <c r="A10" s="414"/>
      <c r="B10" s="88" t="s">
        <v>293</v>
      </c>
      <c r="C10" s="89"/>
      <c r="D10" s="89"/>
      <c r="E10" s="90"/>
      <c r="F10" s="89"/>
      <c r="G10" s="91"/>
      <c r="H10" s="352" t="str">
        <f t="shared" si="1"/>
        <v/>
      </c>
      <c r="I10" s="92"/>
      <c r="J10" s="92"/>
      <c r="K10" s="93"/>
      <c r="L10" s="93"/>
      <c r="M10" s="93"/>
      <c r="N10" s="93"/>
      <c r="O10" s="93"/>
      <c r="P10" s="96"/>
      <c r="Q10" s="94" t="str">
        <f t="shared" si="2"/>
        <v xml:space="preserve"> </v>
      </c>
      <c r="R10" s="94" t="str">
        <f t="shared" si="0"/>
        <v/>
      </c>
      <c r="S10" s="94" t="str">
        <f t="shared" si="3"/>
        <v xml:space="preserve"> </v>
      </c>
      <c r="T10" s="95"/>
    </row>
    <row r="11" spans="1:26" ht="17.25" hidden="1" customHeight="1">
      <c r="A11" s="414"/>
      <c r="B11" s="88" t="s">
        <v>294</v>
      </c>
      <c r="C11" s="89"/>
      <c r="D11" s="89"/>
      <c r="E11" s="90"/>
      <c r="F11" s="89"/>
      <c r="G11" s="91"/>
      <c r="H11" s="352" t="str">
        <f t="shared" si="1"/>
        <v/>
      </c>
      <c r="I11" s="92"/>
      <c r="J11" s="92"/>
      <c r="K11" s="93"/>
      <c r="L11" s="93"/>
      <c r="M11" s="93"/>
      <c r="N11" s="93"/>
      <c r="O11" s="93"/>
      <c r="P11" s="96"/>
      <c r="Q11" s="94" t="str">
        <f t="shared" si="2"/>
        <v xml:space="preserve"> </v>
      </c>
      <c r="R11" s="94" t="str">
        <f t="shared" si="0"/>
        <v/>
      </c>
      <c r="S11" s="94" t="str">
        <f t="shared" si="3"/>
        <v xml:space="preserve"> </v>
      </c>
      <c r="T11" s="95"/>
    </row>
    <row r="12" spans="1:26" ht="17.25" hidden="1" customHeight="1">
      <c r="A12" s="414"/>
      <c r="B12" s="88" t="s">
        <v>295</v>
      </c>
      <c r="C12" s="89"/>
      <c r="D12" s="89"/>
      <c r="E12" s="90"/>
      <c r="F12" s="89"/>
      <c r="G12" s="91"/>
      <c r="H12" s="352" t="str">
        <f t="shared" si="1"/>
        <v/>
      </c>
      <c r="I12" s="92"/>
      <c r="J12" s="92"/>
      <c r="K12" s="93"/>
      <c r="L12" s="93"/>
      <c r="M12" s="93"/>
      <c r="N12" s="93"/>
      <c r="O12" s="93"/>
      <c r="P12" s="96"/>
      <c r="Q12" s="94" t="str">
        <f t="shared" si="2"/>
        <v xml:space="preserve"> </v>
      </c>
      <c r="R12" s="94" t="str">
        <f t="shared" si="0"/>
        <v/>
      </c>
      <c r="S12" s="94" t="str">
        <f>IF(OR(Q12="順序に誤り",R12="対象期間外"),"対象外経費"," ")</f>
        <v xml:space="preserve"> </v>
      </c>
      <c r="T12" s="95"/>
    </row>
    <row r="13" spans="1:26" ht="17.25" hidden="1" customHeight="1">
      <c r="A13" s="414"/>
      <c r="B13" s="88" t="s">
        <v>296</v>
      </c>
      <c r="C13" s="89"/>
      <c r="D13" s="89"/>
      <c r="E13" s="90"/>
      <c r="F13" s="89"/>
      <c r="G13" s="91"/>
      <c r="H13" s="352" t="str">
        <f t="shared" si="1"/>
        <v/>
      </c>
      <c r="I13" s="92"/>
      <c r="J13" s="92"/>
      <c r="K13" s="93"/>
      <c r="L13" s="93"/>
      <c r="M13" s="93"/>
      <c r="N13" s="93"/>
      <c r="O13" s="93"/>
      <c r="P13" s="96"/>
      <c r="Q13" s="94" t="str">
        <f t="shared" si="2"/>
        <v xml:space="preserve"> </v>
      </c>
      <c r="R13" s="94" t="str">
        <f t="shared" si="0"/>
        <v/>
      </c>
      <c r="S13" s="94" t="str">
        <f t="shared" si="3"/>
        <v xml:space="preserve"> </v>
      </c>
      <c r="T13" s="95"/>
    </row>
    <row r="14" spans="1:26" ht="17.25" hidden="1" customHeight="1">
      <c r="A14" s="414"/>
      <c r="B14" s="88" t="s">
        <v>297</v>
      </c>
      <c r="C14" s="89"/>
      <c r="D14" s="89"/>
      <c r="E14" s="90"/>
      <c r="F14" s="89"/>
      <c r="G14" s="91"/>
      <c r="H14" s="352" t="str">
        <f t="shared" si="1"/>
        <v/>
      </c>
      <c r="I14" s="92"/>
      <c r="J14" s="92"/>
      <c r="K14" s="93"/>
      <c r="L14" s="93"/>
      <c r="M14" s="93"/>
      <c r="N14" s="93"/>
      <c r="O14" s="93"/>
      <c r="P14" s="96"/>
      <c r="Q14" s="94" t="str">
        <f t="shared" si="2"/>
        <v xml:space="preserve"> </v>
      </c>
      <c r="R14" s="94" t="str">
        <f t="shared" si="0"/>
        <v/>
      </c>
      <c r="S14" s="94" t="str">
        <f>IF(OR(Q14="順序に誤り",R14="対象期間外"),"対象外経費"," ")</f>
        <v xml:space="preserve"> </v>
      </c>
      <c r="T14" s="95"/>
    </row>
    <row r="15" spans="1:26" ht="17.25" hidden="1" customHeight="1">
      <c r="A15" s="414"/>
      <c r="B15" s="88" t="s">
        <v>298</v>
      </c>
      <c r="C15" s="89"/>
      <c r="D15" s="89"/>
      <c r="E15" s="90"/>
      <c r="F15" s="89"/>
      <c r="G15" s="91"/>
      <c r="H15" s="352" t="str">
        <f t="shared" si="1"/>
        <v/>
      </c>
      <c r="I15" s="92"/>
      <c r="J15" s="92"/>
      <c r="K15" s="93"/>
      <c r="L15" s="93"/>
      <c r="M15" s="93"/>
      <c r="N15" s="93"/>
      <c r="O15" s="93"/>
      <c r="P15" s="96"/>
      <c r="Q15" s="94" t="str">
        <f t="shared" si="2"/>
        <v xml:space="preserve"> </v>
      </c>
      <c r="R15" s="94" t="str">
        <f t="shared" si="0"/>
        <v/>
      </c>
      <c r="S15" s="94" t="str">
        <f t="shared" si="3"/>
        <v xml:space="preserve"> </v>
      </c>
      <c r="T15" s="95"/>
    </row>
    <row r="16" spans="1:26" ht="17.25" hidden="1" customHeight="1">
      <c r="A16" s="414"/>
      <c r="B16" s="88" t="s">
        <v>299</v>
      </c>
      <c r="C16" s="89"/>
      <c r="D16" s="89"/>
      <c r="E16" s="90"/>
      <c r="F16" s="89"/>
      <c r="G16" s="91"/>
      <c r="H16" s="352" t="str">
        <f t="shared" si="1"/>
        <v/>
      </c>
      <c r="I16" s="92"/>
      <c r="J16" s="92"/>
      <c r="K16" s="93"/>
      <c r="L16" s="93"/>
      <c r="M16" s="93"/>
      <c r="N16" s="93"/>
      <c r="O16" s="93"/>
      <c r="P16" s="96"/>
      <c r="Q16" s="94" t="str">
        <f t="shared" si="2"/>
        <v xml:space="preserve"> </v>
      </c>
      <c r="R16" s="94" t="str">
        <f t="shared" si="0"/>
        <v/>
      </c>
      <c r="S16" s="94" t="str">
        <f t="shared" si="3"/>
        <v xml:space="preserve"> </v>
      </c>
      <c r="T16" s="95"/>
    </row>
    <row r="17" spans="1:20" ht="17.25" hidden="1" customHeight="1">
      <c r="A17" s="414"/>
      <c r="B17" s="88" t="s">
        <v>300</v>
      </c>
      <c r="C17" s="89"/>
      <c r="D17" s="89"/>
      <c r="E17" s="90"/>
      <c r="F17" s="89"/>
      <c r="G17" s="91"/>
      <c r="H17" s="352" t="str">
        <f t="shared" si="1"/>
        <v/>
      </c>
      <c r="I17" s="92"/>
      <c r="J17" s="92"/>
      <c r="K17" s="93"/>
      <c r="L17" s="93"/>
      <c r="M17" s="93"/>
      <c r="N17" s="93"/>
      <c r="O17" s="93"/>
      <c r="P17" s="96"/>
      <c r="Q17" s="94" t="str">
        <f t="shared" si="2"/>
        <v xml:space="preserve"> </v>
      </c>
      <c r="R17" s="94" t="str">
        <f t="shared" si="0"/>
        <v/>
      </c>
      <c r="S17" s="94" t="str">
        <f t="shared" si="3"/>
        <v xml:space="preserve"> </v>
      </c>
      <c r="T17" s="95"/>
    </row>
    <row r="18" spans="1:20" ht="17.25" hidden="1" customHeight="1">
      <c r="A18" s="414"/>
      <c r="B18" s="88" t="s">
        <v>301</v>
      </c>
      <c r="C18" s="89"/>
      <c r="D18" s="89"/>
      <c r="E18" s="90"/>
      <c r="F18" s="89"/>
      <c r="G18" s="91"/>
      <c r="H18" s="352" t="str">
        <f t="shared" si="1"/>
        <v/>
      </c>
      <c r="I18" s="92"/>
      <c r="J18" s="92"/>
      <c r="K18" s="93"/>
      <c r="L18" s="93"/>
      <c r="M18" s="93"/>
      <c r="N18" s="93"/>
      <c r="O18" s="93"/>
      <c r="P18" s="96"/>
      <c r="Q18" s="94" t="str">
        <f t="shared" si="2"/>
        <v xml:space="preserve"> </v>
      </c>
      <c r="R18" s="94" t="str">
        <f t="shared" si="0"/>
        <v/>
      </c>
      <c r="S18" s="94" t="str">
        <f t="shared" si="3"/>
        <v xml:space="preserve"> </v>
      </c>
      <c r="T18" s="95"/>
    </row>
    <row r="19" spans="1:20" ht="17.25" hidden="1" customHeight="1">
      <c r="A19" s="414"/>
      <c r="B19" s="88" t="s">
        <v>302</v>
      </c>
      <c r="C19" s="89"/>
      <c r="D19" s="89"/>
      <c r="E19" s="90"/>
      <c r="F19" s="89"/>
      <c r="G19" s="91"/>
      <c r="H19" s="352" t="str">
        <f t="shared" si="1"/>
        <v/>
      </c>
      <c r="I19" s="92"/>
      <c r="J19" s="92"/>
      <c r="K19" s="93"/>
      <c r="L19" s="93"/>
      <c r="M19" s="93"/>
      <c r="N19" s="93"/>
      <c r="O19" s="93"/>
      <c r="P19" s="96"/>
      <c r="Q19" s="94" t="str">
        <f t="shared" si="2"/>
        <v xml:space="preserve"> </v>
      </c>
      <c r="R19" s="94" t="str">
        <f t="shared" si="0"/>
        <v/>
      </c>
      <c r="S19" s="94" t="str">
        <f t="shared" si="3"/>
        <v xml:space="preserve"> </v>
      </c>
      <c r="T19" s="95"/>
    </row>
    <row r="20" spans="1:20" ht="17.25" hidden="1" customHeight="1">
      <c r="A20" s="414"/>
      <c r="B20" s="88" t="s">
        <v>303</v>
      </c>
      <c r="C20" s="89"/>
      <c r="D20" s="89"/>
      <c r="E20" s="90"/>
      <c r="F20" s="89"/>
      <c r="G20" s="91"/>
      <c r="H20" s="352" t="str">
        <f t="shared" si="1"/>
        <v/>
      </c>
      <c r="I20" s="92"/>
      <c r="J20" s="92"/>
      <c r="K20" s="93"/>
      <c r="L20" s="93"/>
      <c r="M20" s="93"/>
      <c r="N20" s="93"/>
      <c r="O20" s="93"/>
      <c r="P20" s="96"/>
      <c r="Q20" s="94" t="str">
        <f t="shared" si="2"/>
        <v xml:space="preserve"> </v>
      </c>
      <c r="R20" s="94" t="str">
        <f t="shared" si="0"/>
        <v/>
      </c>
      <c r="S20" s="94" t="str">
        <f t="shared" si="3"/>
        <v xml:space="preserve"> </v>
      </c>
      <c r="T20" s="95"/>
    </row>
    <row r="21" spans="1:20" ht="17.25" hidden="1" customHeight="1">
      <c r="A21" s="414"/>
      <c r="B21" s="88" t="s">
        <v>304</v>
      </c>
      <c r="C21" s="89"/>
      <c r="D21" s="89"/>
      <c r="E21" s="90"/>
      <c r="F21" s="89"/>
      <c r="G21" s="91"/>
      <c r="H21" s="352" t="str">
        <f t="shared" si="1"/>
        <v/>
      </c>
      <c r="I21" s="92"/>
      <c r="J21" s="92"/>
      <c r="K21" s="93"/>
      <c r="L21" s="93"/>
      <c r="M21" s="93"/>
      <c r="N21" s="93"/>
      <c r="O21" s="93"/>
      <c r="P21" s="96"/>
      <c r="Q21" s="94" t="str">
        <f t="shared" si="2"/>
        <v xml:space="preserve"> </v>
      </c>
      <c r="R21" s="94" t="str">
        <f t="shared" si="0"/>
        <v/>
      </c>
      <c r="S21" s="94" t="str">
        <f t="shared" si="3"/>
        <v xml:space="preserve"> </v>
      </c>
      <c r="T21" s="95"/>
    </row>
    <row r="22" spans="1:20" ht="17.25" hidden="1" customHeight="1">
      <c r="A22" s="414"/>
      <c r="B22" s="88" t="s">
        <v>305</v>
      </c>
      <c r="C22" s="89"/>
      <c r="D22" s="89"/>
      <c r="E22" s="90"/>
      <c r="F22" s="89"/>
      <c r="G22" s="91"/>
      <c r="H22" s="352" t="str">
        <f t="shared" si="1"/>
        <v/>
      </c>
      <c r="I22" s="92"/>
      <c r="J22" s="92"/>
      <c r="K22" s="93"/>
      <c r="L22" s="93"/>
      <c r="M22" s="93"/>
      <c r="N22" s="93"/>
      <c r="O22" s="93"/>
      <c r="P22" s="96"/>
      <c r="Q22" s="94" t="str">
        <f t="shared" si="2"/>
        <v xml:space="preserve"> </v>
      </c>
      <c r="R22" s="94" t="str">
        <f t="shared" si="0"/>
        <v/>
      </c>
      <c r="S22" s="94" t="str">
        <f t="shared" si="3"/>
        <v xml:space="preserve"> </v>
      </c>
      <c r="T22" s="95"/>
    </row>
    <row r="23" spans="1:20" ht="17.25" hidden="1" customHeight="1">
      <c r="A23" s="414"/>
      <c r="B23" s="88" t="s">
        <v>306</v>
      </c>
      <c r="C23" s="89"/>
      <c r="D23" s="89"/>
      <c r="E23" s="90"/>
      <c r="F23" s="89"/>
      <c r="G23" s="91"/>
      <c r="H23" s="352" t="str">
        <f>IF(E23*F23=0,"",E23*F23)</f>
        <v/>
      </c>
      <c r="I23" s="92"/>
      <c r="J23" s="92"/>
      <c r="K23" s="93"/>
      <c r="L23" s="93"/>
      <c r="M23" s="93"/>
      <c r="N23" s="93"/>
      <c r="O23" s="93"/>
      <c r="P23" s="96"/>
      <c r="Q23" s="238" t="str">
        <f>IF(AND(H23=0,K23=0,L23=0,M23=0,O23=0,P23=0),"",IF(AND(K23&lt;=L23,L23&lt;=M23,M23&lt;=O23,O23&lt;=P23)," ","順序に誤り"))</f>
        <v xml:space="preserve"> </v>
      </c>
      <c r="R23" s="94" t="str">
        <f t="shared" si="0"/>
        <v/>
      </c>
      <c r="S23" s="94" t="str">
        <f t="shared" si="3"/>
        <v xml:space="preserve"> </v>
      </c>
      <c r="T23" s="95"/>
    </row>
    <row r="24" spans="1:20" ht="17.25" customHeight="1">
      <c r="A24" s="414"/>
      <c r="B24" s="415" t="s">
        <v>41</v>
      </c>
      <c r="C24" s="416"/>
      <c r="D24" s="416"/>
      <c r="E24" s="416"/>
      <c r="F24" s="416"/>
      <c r="G24" s="417"/>
      <c r="H24" s="97">
        <f>SUM(H4:H23)</f>
        <v>3000000</v>
      </c>
      <c r="I24" s="98"/>
      <c r="J24" s="98"/>
      <c r="K24" s="99"/>
      <c r="L24" s="99"/>
      <c r="M24" s="99"/>
      <c r="N24" s="99"/>
      <c r="O24" s="99"/>
      <c r="P24" s="99"/>
      <c r="Q24" s="239"/>
      <c r="R24" s="240"/>
      <c r="S24" s="240"/>
      <c r="T24" s="246"/>
    </row>
    <row r="25" spans="1:20" ht="17.25" customHeight="1">
      <c r="A25" s="413" t="s">
        <v>188</v>
      </c>
      <c r="B25" s="81" t="s">
        <v>87</v>
      </c>
      <c r="C25" s="82"/>
      <c r="D25" s="82"/>
      <c r="E25" s="83"/>
      <c r="F25" s="82"/>
      <c r="G25" s="84"/>
      <c r="H25" s="351" t="str">
        <f>IF(E25*F25=0,"",E25*F25)</f>
        <v/>
      </c>
      <c r="I25" s="85"/>
      <c r="J25" s="85"/>
      <c r="K25" s="86"/>
      <c r="L25" s="86"/>
      <c r="M25" s="86"/>
      <c r="N25" s="86"/>
      <c r="O25" s="86"/>
      <c r="P25" s="86"/>
      <c r="Q25" s="87" t="str">
        <f>IF(AND(H25=0,K25=0,L25=0,M25=0,O25=0,P25=0),"",IF(AND(K25&lt;=L25,L25&lt;=M25,M25&lt;=O25,O25&lt;=P25)," ","順序に誤り"))</f>
        <v xml:space="preserve"> </v>
      </c>
      <c r="R25" s="87" t="str">
        <f t="shared" ref="R25:R44" si="4">IF(AND(K25=0,L25=0,M25=0,O25=0,P25=0),"",IF(AND(L25&lt;=$X$2,M25&lt;=$X$2,O25&lt;=$X$2,P25&lt;=$X$2,M25&gt;=$K$174,O25&gt;=$K$174,P25&gt;=$K$174,L25&gt;=$K$174)," ","対象期間外"))</f>
        <v/>
      </c>
      <c r="S25" s="100" t="str">
        <f>IF(OR(Q25="順序に誤り",R25="対象期間外"),"対象外経費"," ")</f>
        <v xml:space="preserve"> </v>
      </c>
      <c r="T25" s="157"/>
    </row>
    <row r="26" spans="1:20" ht="17.25" customHeight="1">
      <c r="A26" s="414"/>
      <c r="B26" s="88" t="s">
        <v>88</v>
      </c>
      <c r="C26" s="89"/>
      <c r="D26" s="89"/>
      <c r="E26" s="90"/>
      <c r="F26" s="89"/>
      <c r="G26" s="91"/>
      <c r="H26" s="352" t="str">
        <f>IF(E26*F26=0,"",E26*F26)</f>
        <v/>
      </c>
      <c r="I26" s="92"/>
      <c r="J26" s="92"/>
      <c r="K26" s="101"/>
      <c r="L26" s="101"/>
      <c r="M26" s="101"/>
      <c r="N26" s="101"/>
      <c r="O26" s="101"/>
      <c r="P26" s="101"/>
      <c r="Q26" s="94" t="str">
        <f>IF(AND(H26=0,K26=0,L26=0,M26=0,O26=0,P26=0),"",IF(AND(K26&lt;=L26,L26&lt;=M26,M26&lt;=O26,O26&lt;=P26)," ","順序に誤り"))</f>
        <v xml:space="preserve"> </v>
      </c>
      <c r="R26" s="94" t="str">
        <f t="shared" si="4"/>
        <v/>
      </c>
      <c r="S26" s="94" t="str">
        <f>IF(OR(Q26="順序に誤り",R26="対象期間外"),"対象外経費"," ")</f>
        <v xml:space="preserve"> </v>
      </c>
      <c r="T26" s="95"/>
    </row>
    <row r="27" spans="1:20" ht="17.25" customHeight="1">
      <c r="A27" s="414"/>
      <c r="B27" s="88" t="s">
        <v>89</v>
      </c>
      <c r="C27" s="89"/>
      <c r="D27" s="89"/>
      <c r="E27" s="90"/>
      <c r="F27" s="89"/>
      <c r="G27" s="91"/>
      <c r="H27" s="352" t="str">
        <f>IF(E27*F27=0,"",E27*F27)</f>
        <v/>
      </c>
      <c r="I27" s="92"/>
      <c r="J27" s="92"/>
      <c r="K27" s="96"/>
      <c r="L27" s="96"/>
      <c r="M27" s="96"/>
      <c r="N27" s="96"/>
      <c r="O27" s="96"/>
      <c r="P27" s="96"/>
      <c r="Q27" s="94" t="str">
        <f>IF(AND(H27=0,K27=0,L27=0,M27=0,O27=0,P27=0),"",IF(AND(K27&lt;=L27,L27&lt;=M27,M27&lt;=O27,O27&lt;=P27)," ","順序に誤り"))</f>
        <v xml:space="preserve"> </v>
      </c>
      <c r="R27" s="94" t="str">
        <f t="shared" si="4"/>
        <v/>
      </c>
      <c r="S27" s="94" t="str">
        <f>IF(OR(Q27="順序に誤り",R27="対象期間外"),"対象外経費"," ")</f>
        <v xml:space="preserve"> </v>
      </c>
      <c r="T27" s="95"/>
    </row>
    <row r="28" spans="1:20" ht="17.25" customHeight="1">
      <c r="A28" s="414"/>
      <c r="B28" s="88" t="s">
        <v>90</v>
      </c>
      <c r="C28" s="89"/>
      <c r="D28" s="89"/>
      <c r="E28" s="90"/>
      <c r="F28" s="89"/>
      <c r="G28" s="91"/>
      <c r="H28" s="352" t="str">
        <f>IF(E28*F28=0,"",E28*F28)</f>
        <v/>
      </c>
      <c r="I28" s="92"/>
      <c r="J28" s="92"/>
      <c r="K28" s="96"/>
      <c r="L28" s="96"/>
      <c r="M28" s="96"/>
      <c r="N28" s="96"/>
      <c r="O28" s="96"/>
      <c r="P28" s="96"/>
      <c r="Q28" s="94" t="str">
        <f>IF(AND(H28=0,K28=0,L28=0,M28=0,O28=0,P28=0),"",IF(AND(K28&lt;=L28,L28&lt;=M28,M28&lt;=O28,O28&lt;=P28)," ","順序に誤り"))</f>
        <v xml:space="preserve"> </v>
      </c>
      <c r="R28" s="94" t="str">
        <f t="shared" si="4"/>
        <v/>
      </c>
      <c r="S28" s="94" t="str">
        <f t="shared" ref="S28:S45" si="5">IF(OR(Q27="順序に誤り",R27="対象期間外"),"対象外経費"," ")</f>
        <v xml:space="preserve"> </v>
      </c>
      <c r="T28" s="95"/>
    </row>
    <row r="29" spans="1:20" ht="17.25" customHeight="1">
      <c r="A29" s="414"/>
      <c r="B29" s="88" t="s">
        <v>91</v>
      </c>
      <c r="C29" s="89"/>
      <c r="D29" s="89"/>
      <c r="E29" s="90"/>
      <c r="F29" s="89"/>
      <c r="G29" s="91"/>
      <c r="H29" s="352" t="str">
        <f t="shared" ref="H29:H44" si="6">IF(E29*F29=0,"",E29*F29)</f>
        <v/>
      </c>
      <c r="I29" s="92"/>
      <c r="J29" s="92"/>
      <c r="K29" s="96"/>
      <c r="L29" s="96"/>
      <c r="M29" s="96"/>
      <c r="N29" s="96"/>
      <c r="O29" s="96"/>
      <c r="P29" s="96"/>
      <c r="Q29" s="238" t="str">
        <f t="shared" ref="Q29:Q44" si="7">IF(AND(H29=0,K29=0,L29=0,M29=0,O29=0,P29=0),"",IF(AND(K29&lt;=L29,L29&lt;=M29,M29&lt;=O29,O29&lt;=P29)," ","順序に誤り"))</f>
        <v xml:space="preserve"> </v>
      </c>
      <c r="R29" s="238" t="str">
        <f t="shared" si="4"/>
        <v/>
      </c>
      <c r="S29" s="94" t="str">
        <f t="shared" si="5"/>
        <v xml:space="preserve"> </v>
      </c>
      <c r="T29" s="243"/>
    </row>
    <row r="30" spans="1:20" ht="17.25" hidden="1" customHeight="1">
      <c r="A30" s="414"/>
      <c r="B30" s="88" t="s">
        <v>307</v>
      </c>
      <c r="C30" s="89"/>
      <c r="D30" s="89"/>
      <c r="E30" s="90"/>
      <c r="F30" s="89"/>
      <c r="G30" s="91"/>
      <c r="H30" s="352" t="str">
        <f t="shared" si="6"/>
        <v/>
      </c>
      <c r="I30" s="92"/>
      <c r="J30" s="92"/>
      <c r="K30" s="96"/>
      <c r="L30" s="96"/>
      <c r="M30" s="96"/>
      <c r="N30" s="96"/>
      <c r="O30" s="96"/>
      <c r="P30" s="96"/>
      <c r="Q30" s="238" t="str">
        <f t="shared" si="7"/>
        <v xml:space="preserve"> </v>
      </c>
      <c r="R30" s="238" t="str">
        <f t="shared" si="4"/>
        <v/>
      </c>
      <c r="S30" s="238" t="str">
        <f t="shared" si="5"/>
        <v xml:space="preserve"> </v>
      </c>
      <c r="T30" s="243"/>
    </row>
    <row r="31" spans="1:20" ht="17.25" hidden="1" customHeight="1">
      <c r="A31" s="414"/>
      <c r="B31" s="88" t="s">
        <v>308</v>
      </c>
      <c r="C31" s="89"/>
      <c r="D31" s="89"/>
      <c r="E31" s="90"/>
      <c r="F31" s="89"/>
      <c r="G31" s="91"/>
      <c r="H31" s="352" t="str">
        <f t="shared" si="6"/>
        <v/>
      </c>
      <c r="I31" s="92"/>
      <c r="J31" s="92"/>
      <c r="K31" s="96"/>
      <c r="L31" s="96"/>
      <c r="M31" s="96"/>
      <c r="N31" s="96"/>
      <c r="O31" s="96"/>
      <c r="P31" s="96"/>
      <c r="Q31" s="238" t="str">
        <f t="shared" si="7"/>
        <v xml:space="preserve"> </v>
      </c>
      <c r="R31" s="238" t="str">
        <f t="shared" si="4"/>
        <v/>
      </c>
      <c r="S31" s="238" t="str">
        <f t="shared" si="5"/>
        <v xml:space="preserve"> </v>
      </c>
      <c r="T31" s="243"/>
    </row>
    <row r="32" spans="1:20" ht="17.25" hidden="1" customHeight="1">
      <c r="A32" s="414"/>
      <c r="B32" s="88" t="s">
        <v>309</v>
      </c>
      <c r="C32" s="89"/>
      <c r="D32" s="89"/>
      <c r="E32" s="90"/>
      <c r="F32" s="89"/>
      <c r="G32" s="91"/>
      <c r="H32" s="352" t="str">
        <f t="shared" si="6"/>
        <v/>
      </c>
      <c r="I32" s="92"/>
      <c r="J32" s="92"/>
      <c r="K32" s="96"/>
      <c r="L32" s="96"/>
      <c r="M32" s="96"/>
      <c r="N32" s="96"/>
      <c r="O32" s="96"/>
      <c r="P32" s="96"/>
      <c r="Q32" s="238" t="str">
        <f t="shared" si="7"/>
        <v xml:space="preserve"> </v>
      </c>
      <c r="R32" s="238" t="str">
        <f t="shared" si="4"/>
        <v/>
      </c>
      <c r="S32" s="238" t="str">
        <f t="shared" si="5"/>
        <v xml:space="preserve"> </v>
      </c>
      <c r="T32" s="243"/>
    </row>
    <row r="33" spans="1:20" ht="17.25" hidden="1" customHeight="1">
      <c r="A33" s="414"/>
      <c r="B33" s="88" t="s">
        <v>310</v>
      </c>
      <c r="C33" s="89"/>
      <c r="D33" s="89"/>
      <c r="E33" s="90"/>
      <c r="F33" s="89"/>
      <c r="G33" s="91"/>
      <c r="H33" s="352" t="str">
        <f t="shared" si="6"/>
        <v/>
      </c>
      <c r="I33" s="92"/>
      <c r="J33" s="92"/>
      <c r="K33" s="96"/>
      <c r="L33" s="96"/>
      <c r="M33" s="96"/>
      <c r="N33" s="96"/>
      <c r="O33" s="96"/>
      <c r="P33" s="96"/>
      <c r="Q33" s="238" t="str">
        <f t="shared" si="7"/>
        <v xml:space="preserve"> </v>
      </c>
      <c r="R33" s="238" t="str">
        <f t="shared" si="4"/>
        <v/>
      </c>
      <c r="S33" s="238" t="str">
        <f t="shared" si="5"/>
        <v xml:space="preserve"> </v>
      </c>
      <c r="T33" s="243"/>
    </row>
    <row r="34" spans="1:20" ht="17.25" hidden="1" customHeight="1">
      <c r="A34" s="414"/>
      <c r="B34" s="88" t="s">
        <v>311</v>
      </c>
      <c r="C34" s="89"/>
      <c r="D34" s="89"/>
      <c r="E34" s="90"/>
      <c r="F34" s="89"/>
      <c r="G34" s="91"/>
      <c r="H34" s="352" t="str">
        <f t="shared" si="6"/>
        <v/>
      </c>
      <c r="I34" s="92"/>
      <c r="J34" s="92"/>
      <c r="K34" s="96"/>
      <c r="L34" s="96"/>
      <c r="M34" s="96"/>
      <c r="N34" s="96"/>
      <c r="O34" s="96"/>
      <c r="P34" s="96"/>
      <c r="Q34" s="238" t="str">
        <f t="shared" si="7"/>
        <v xml:space="preserve"> </v>
      </c>
      <c r="R34" s="238" t="str">
        <f t="shared" si="4"/>
        <v/>
      </c>
      <c r="S34" s="238" t="str">
        <f t="shared" si="5"/>
        <v xml:space="preserve"> </v>
      </c>
      <c r="T34" s="243"/>
    </row>
    <row r="35" spans="1:20" ht="17.25" hidden="1" customHeight="1">
      <c r="A35" s="414"/>
      <c r="B35" s="88" t="s">
        <v>312</v>
      </c>
      <c r="C35" s="89"/>
      <c r="D35" s="89"/>
      <c r="E35" s="90"/>
      <c r="F35" s="89"/>
      <c r="G35" s="91"/>
      <c r="H35" s="352" t="str">
        <f t="shared" si="6"/>
        <v/>
      </c>
      <c r="I35" s="92"/>
      <c r="J35" s="92"/>
      <c r="K35" s="96"/>
      <c r="L35" s="96"/>
      <c r="M35" s="96"/>
      <c r="N35" s="96"/>
      <c r="O35" s="96"/>
      <c r="P35" s="96"/>
      <c r="Q35" s="238" t="str">
        <f t="shared" si="7"/>
        <v xml:space="preserve"> </v>
      </c>
      <c r="R35" s="238" t="str">
        <f t="shared" si="4"/>
        <v/>
      </c>
      <c r="S35" s="238" t="str">
        <f t="shared" si="5"/>
        <v xml:space="preserve"> </v>
      </c>
      <c r="T35" s="243"/>
    </row>
    <row r="36" spans="1:20" ht="17.25" hidden="1" customHeight="1">
      <c r="A36" s="414"/>
      <c r="B36" s="88" t="s">
        <v>313</v>
      </c>
      <c r="C36" s="89"/>
      <c r="D36" s="89"/>
      <c r="E36" s="90"/>
      <c r="F36" s="89"/>
      <c r="G36" s="91"/>
      <c r="H36" s="352" t="str">
        <f t="shared" si="6"/>
        <v/>
      </c>
      <c r="I36" s="92"/>
      <c r="J36" s="92"/>
      <c r="K36" s="96"/>
      <c r="L36" s="96"/>
      <c r="M36" s="96"/>
      <c r="N36" s="96"/>
      <c r="O36" s="96"/>
      <c r="P36" s="96"/>
      <c r="Q36" s="238" t="str">
        <f t="shared" si="7"/>
        <v xml:space="preserve"> </v>
      </c>
      <c r="R36" s="238" t="str">
        <f t="shared" si="4"/>
        <v/>
      </c>
      <c r="S36" s="238" t="str">
        <f t="shared" si="5"/>
        <v xml:space="preserve"> </v>
      </c>
      <c r="T36" s="243"/>
    </row>
    <row r="37" spans="1:20" ht="17.25" hidden="1" customHeight="1">
      <c r="A37" s="414"/>
      <c r="B37" s="88" t="s">
        <v>314</v>
      </c>
      <c r="C37" s="89"/>
      <c r="D37" s="89"/>
      <c r="E37" s="90"/>
      <c r="F37" s="89"/>
      <c r="G37" s="91"/>
      <c r="H37" s="352" t="str">
        <f t="shared" si="6"/>
        <v/>
      </c>
      <c r="I37" s="92"/>
      <c r="J37" s="92"/>
      <c r="K37" s="96"/>
      <c r="L37" s="96"/>
      <c r="M37" s="96"/>
      <c r="N37" s="96"/>
      <c r="O37" s="96"/>
      <c r="P37" s="96"/>
      <c r="Q37" s="238" t="str">
        <f t="shared" si="7"/>
        <v xml:space="preserve"> </v>
      </c>
      <c r="R37" s="238" t="str">
        <f t="shared" si="4"/>
        <v/>
      </c>
      <c r="S37" s="238" t="str">
        <f t="shared" si="5"/>
        <v xml:space="preserve"> </v>
      </c>
      <c r="T37" s="243"/>
    </row>
    <row r="38" spans="1:20" ht="17.25" hidden="1" customHeight="1">
      <c r="A38" s="414"/>
      <c r="B38" s="88" t="s">
        <v>315</v>
      </c>
      <c r="C38" s="89"/>
      <c r="D38" s="89"/>
      <c r="E38" s="90"/>
      <c r="F38" s="89"/>
      <c r="G38" s="91"/>
      <c r="H38" s="352" t="str">
        <f t="shared" si="6"/>
        <v/>
      </c>
      <c r="I38" s="92"/>
      <c r="J38" s="92"/>
      <c r="K38" s="96"/>
      <c r="L38" s="96"/>
      <c r="M38" s="96"/>
      <c r="N38" s="96"/>
      <c r="O38" s="96"/>
      <c r="P38" s="96"/>
      <c r="Q38" s="238" t="str">
        <f t="shared" si="7"/>
        <v xml:space="preserve"> </v>
      </c>
      <c r="R38" s="238" t="str">
        <f t="shared" si="4"/>
        <v/>
      </c>
      <c r="S38" s="238" t="str">
        <f t="shared" si="5"/>
        <v xml:space="preserve"> </v>
      </c>
      <c r="T38" s="243"/>
    </row>
    <row r="39" spans="1:20" ht="17.25" hidden="1" customHeight="1">
      <c r="A39" s="414"/>
      <c r="B39" s="88" t="s">
        <v>316</v>
      </c>
      <c r="C39" s="89"/>
      <c r="D39" s="89"/>
      <c r="E39" s="90"/>
      <c r="F39" s="89"/>
      <c r="G39" s="91"/>
      <c r="H39" s="352" t="str">
        <f t="shared" si="6"/>
        <v/>
      </c>
      <c r="I39" s="92"/>
      <c r="J39" s="92"/>
      <c r="K39" s="96"/>
      <c r="L39" s="96"/>
      <c r="M39" s="96"/>
      <c r="N39" s="96"/>
      <c r="O39" s="96"/>
      <c r="P39" s="96"/>
      <c r="Q39" s="238" t="str">
        <f t="shared" si="7"/>
        <v xml:space="preserve"> </v>
      </c>
      <c r="R39" s="238" t="str">
        <f t="shared" si="4"/>
        <v/>
      </c>
      <c r="S39" s="238" t="str">
        <f t="shared" si="5"/>
        <v xml:space="preserve"> </v>
      </c>
      <c r="T39" s="243"/>
    </row>
    <row r="40" spans="1:20" ht="17.25" hidden="1" customHeight="1">
      <c r="A40" s="414"/>
      <c r="B40" s="88" t="s">
        <v>317</v>
      </c>
      <c r="C40" s="89"/>
      <c r="D40" s="89"/>
      <c r="E40" s="90"/>
      <c r="F40" s="89"/>
      <c r="G40" s="91"/>
      <c r="H40" s="352" t="str">
        <f t="shared" si="6"/>
        <v/>
      </c>
      <c r="I40" s="92"/>
      <c r="J40" s="92"/>
      <c r="K40" s="96"/>
      <c r="L40" s="96"/>
      <c r="M40" s="96"/>
      <c r="N40" s="96"/>
      <c r="O40" s="96"/>
      <c r="P40" s="96"/>
      <c r="Q40" s="238" t="str">
        <f t="shared" si="7"/>
        <v xml:space="preserve"> </v>
      </c>
      <c r="R40" s="238" t="str">
        <f t="shared" si="4"/>
        <v/>
      </c>
      <c r="S40" s="238" t="str">
        <f t="shared" si="5"/>
        <v xml:space="preserve"> </v>
      </c>
      <c r="T40" s="243"/>
    </row>
    <row r="41" spans="1:20" ht="17.25" hidden="1" customHeight="1">
      <c r="A41" s="414"/>
      <c r="B41" s="88" t="s">
        <v>318</v>
      </c>
      <c r="C41" s="89"/>
      <c r="D41" s="89"/>
      <c r="E41" s="90"/>
      <c r="F41" s="89"/>
      <c r="G41" s="91"/>
      <c r="H41" s="352" t="str">
        <f t="shared" si="6"/>
        <v/>
      </c>
      <c r="I41" s="92"/>
      <c r="J41" s="92"/>
      <c r="K41" s="96"/>
      <c r="L41" s="96"/>
      <c r="M41" s="96"/>
      <c r="N41" s="96"/>
      <c r="O41" s="96"/>
      <c r="P41" s="96"/>
      <c r="Q41" s="238" t="str">
        <f t="shared" si="7"/>
        <v xml:space="preserve"> </v>
      </c>
      <c r="R41" s="238" t="str">
        <f t="shared" si="4"/>
        <v/>
      </c>
      <c r="S41" s="238" t="str">
        <f t="shared" si="5"/>
        <v xml:space="preserve"> </v>
      </c>
      <c r="T41" s="243"/>
    </row>
    <row r="42" spans="1:20" ht="17.25" hidden="1" customHeight="1">
      <c r="A42" s="414"/>
      <c r="B42" s="88" t="s">
        <v>319</v>
      </c>
      <c r="C42" s="89"/>
      <c r="D42" s="89"/>
      <c r="E42" s="90"/>
      <c r="F42" s="89"/>
      <c r="G42" s="91"/>
      <c r="H42" s="352" t="str">
        <f t="shared" si="6"/>
        <v/>
      </c>
      <c r="I42" s="92"/>
      <c r="J42" s="92"/>
      <c r="K42" s="96"/>
      <c r="L42" s="96"/>
      <c r="M42" s="96"/>
      <c r="N42" s="96"/>
      <c r="O42" s="96"/>
      <c r="P42" s="96"/>
      <c r="Q42" s="238" t="str">
        <f t="shared" si="7"/>
        <v xml:space="preserve"> </v>
      </c>
      <c r="R42" s="238" t="str">
        <f t="shared" si="4"/>
        <v/>
      </c>
      <c r="S42" s="238" t="str">
        <f t="shared" si="5"/>
        <v xml:space="preserve"> </v>
      </c>
      <c r="T42" s="243"/>
    </row>
    <row r="43" spans="1:20" ht="17.25" hidden="1" customHeight="1">
      <c r="A43" s="414"/>
      <c r="B43" s="88" t="s">
        <v>320</v>
      </c>
      <c r="C43" s="89"/>
      <c r="D43" s="89"/>
      <c r="E43" s="90"/>
      <c r="F43" s="89"/>
      <c r="G43" s="91"/>
      <c r="H43" s="352" t="str">
        <f t="shared" si="6"/>
        <v/>
      </c>
      <c r="I43" s="92"/>
      <c r="J43" s="92"/>
      <c r="K43" s="96"/>
      <c r="L43" s="96"/>
      <c r="M43" s="96"/>
      <c r="N43" s="101"/>
      <c r="O43" s="96"/>
      <c r="P43" s="96"/>
      <c r="Q43" s="238" t="str">
        <f t="shared" si="7"/>
        <v xml:space="preserve"> </v>
      </c>
      <c r="R43" s="238" t="str">
        <f t="shared" si="4"/>
        <v/>
      </c>
      <c r="S43" s="238" t="str">
        <f t="shared" si="5"/>
        <v xml:space="preserve"> </v>
      </c>
      <c r="T43" s="243"/>
    </row>
    <row r="44" spans="1:20" ht="17.25" hidden="1" customHeight="1">
      <c r="A44" s="414"/>
      <c r="B44" s="88" t="s">
        <v>413</v>
      </c>
      <c r="C44" s="89"/>
      <c r="D44" s="89"/>
      <c r="E44" s="90"/>
      <c r="F44" s="89"/>
      <c r="G44" s="91"/>
      <c r="H44" s="352" t="str">
        <f t="shared" si="6"/>
        <v/>
      </c>
      <c r="I44" s="92"/>
      <c r="J44" s="92"/>
      <c r="K44" s="96"/>
      <c r="L44" s="96"/>
      <c r="M44" s="96"/>
      <c r="N44" s="96"/>
      <c r="O44" s="96"/>
      <c r="P44" s="96"/>
      <c r="Q44" s="116" t="str">
        <f t="shared" si="7"/>
        <v xml:space="preserve"> </v>
      </c>
      <c r="R44" s="116" t="str">
        <f t="shared" si="4"/>
        <v/>
      </c>
      <c r="S44" s="238" t="str">
        <f t="shared" si="5"/>
        <v xml:space="preserve"> </v>
      </c>
      <c r="T44" s="117"/>
    </row>
    <row r="45" spans="1:20" ht="17.25" customHeight="1">
      <c r="A45" s="414"/>
      <c r="B45" s="406" t="s">
        <v>41</v>
      </c>
      <c r="C45" s="407"/>
      <c r="D45" s="407"/>
      <c r="E45" s="407"/>
      <c r="F45" s="407"/>
      <c r="G45" s="408"/>
      <c r="H45" s="97">
        <f>SUM(H25:H44)</f>
        <v>0</v>
      </c>
      <c r="I45" s="98"/>
      <c r="J45" s="98"/>
      <c r="K45" s="102"/>
      <c r="L45" s="102"/>
      <c r="M45" s="102"/>
      <c r="N45" s="102"/>
      <c r="O45" s="102"/>
      <c r="P45" s="102"/>
      <c r="Q45" s="239"/>
      <c r="R45" s="240"/>
      <c r="S45" s="240" t="str">
        <f t="shared" si="5"/>
        <v xml:space="preserve"> </v>
      </c>
      <c r="T45" s="246"/>
    </row>
    <row r="46" spans="1:20" ht="17.25" customHeight="1">
      <c r="A46" s="403" t="s">
        <v>189</v>
      </c>
      <c r="B46" s="81" t="s">
        <v>92</v>
      </c>
      <c r="C46" s="82"/>
      <c r="D46" s="82"/>
      <c r="E46" s="83"/>
      <c r="F46" s="82"/>
      <c r="G46" s="84"/>
      <c r="H46" s="351" t="str">
        <f>IF(E46*F46=0,"",E46*F46)</f>
        <v/>
      </c>
      <c r="I46" s="85"/>
      <c r="J46" s="85"/>
      <c r="K46" s="103"/>
      <c r="L46" s="103"/>
      <c r="M46" s="103"/>
      <c r="N46" s="103"/>
      <c r="O46" s="103"/>
      <c r="P46" s="103"/>
      <c r="Q46" s="87" t="str">
        <f>IF(AND(H46=0,K46=0,L46=0,M46=0,O46=0,P46=0),"",IF(AND(K46&lt;=L46,L46&lt;=M46,M46&lt;=O46,O46&lt;=P46)," ","順序に誤り"))</f>
        <v xml:space="preserve"> </v>
      </c>
      <c r="R46" s="87" t="str">
        <f t="shared" ref="R46:R65" si="8">IF(AND(K46=0,L46=0,M46=0,O46=0,P46=0),"",IF(AND(L46&lt;=$X$2,M46&lt;=$X$2,O46&lt;=$X$2,P46&lt;=$X$2,M46&gt;=$K$174,O46&gt;=$K$174,P46&gt;=$K$174,L46&gt;=$K$174)," ","対象期間外"))</f>
        <v/>
      </c>
      <c r="S46" s="100" t="str">
        <f>IF(OR(Q46="順序に誤り",R46="対象期間外"),"対象外経費"," ")</f>
        <v xml:space="preserve"> </v>
      </c>
      <c r="T46" s="157"/>
    </row>
    <row r="47" spans="1:20" ht="17.25" customHeight="1">
      <c r="A47" s="409"/>
      <c r="B47" s="88" t="s">
        <v>93</v>
      </c>
      <c r="C47" s="89"/>
      <c r="D47" s="89"/>
      <c r="E47" s="90"/>
      <c r="F47" s="89"/>
      <c r="G47" s="91"/>
      <c r="H47" s="352" t="str">
        <f>IF(E47*F47=0,"",E47*F47)</f>
        <v/>
      </c>
      <c r="I47" s="92"/>
      <c r="J47" s="92"/>
      <c r="K47" s="96"/>
      <c r="L47" s="96"/>
      <c r="M47" s="96"/>
      <c r="N47" s="96"/>
      <c r="O47" s="96"/>
      <c r="P47" s="96"/>
      <c r="Q47" s="94" t="str">
        <f>IF(AND(H47=0,K47=0,L47=0,M47=0,O47=0,P47=0),"",IF(AND(K47&lt;=L47,L47&lt;=M47,M47&lt;=O47,O47&lt;=P47)," ","順序に誤り"))</f>
        <v xml:space="preserve"> </v>
      </c>
      <c r="R47" s="94" t="str">
        <f t="shared" si="8"/>
        <v/>
      </c>
      <c r="S47" s="94" t="str">
        <f>IF(OR(Q47="順序に誤り",R47="対象期間外"),"対象外経費"," ")</f>
        <v xml:space="preserve"> </v>
      </c>
      <c r="T47" s="95"/>
    </row>
    <row r="48" spans="1:20" ht="17.25" customHeight="1">
      <c r="A48" s="409"/>
      <c r="B48" s="88" t="s">
        <v>94</v>
      </c>
      <c r="C48" s="89"/>
      <c r="D48" s="89"/>
      <c r="E48" s="90"/>
      <c r="F48" s="89"/>
      <c r="G48" s="91"/>
      <c r="H48" s="352" t="str">
        <f>IF(E48*F48=0,"",E48*F48)</f>
        <v/>
      </c>
      <c r="I48" s="92"/>
      <c r="J48" s="92"/>
      <c r="K48" s="101"/>
      <c r="L48" s="101"/>
      <c r="M48" s="101"/>
      <c r="N48" s="101"/>
      <c r="O48" s="101"/>
      <c r="P48" s="101"/>
      <c r="Q48" s="94" t="str">
        <f>IF(AND(H48=0,K48=0,L48=0,M48=0,O48=0,P48=0),"",IF(AND(K48&lt;=L48,L48&lt;=M48,M48&lt;=O48,O48&lt;=P48)," ","順序に誤り"))</f>
        <v xml:space="preserve"> </v>
      </c>
      <c r="R48" s="94" t="str">
        <f t="shared" si="8"/>
        <v/>
      </c>
      <c r="S48" s="94" t="str">
        <f>IF(OR(Q48="順序に誤り",R48="対象期間外"),"対象外経費"," ")</f>
        <v xml:space="preserve"> </v>
      </c>
      <c r="T48" s="95"/>
    </row>
    <row r="49" spans="1:20" ht="17.25" customHeight="1">
      <c r="A49" s="409"/>
      <c r="B49" s="88" t="s">
        <v>95</v>
      </c>
      <c r="C49" s="89"/>
      <c r="D49" s="89"/>
      <c r="E49" s="90"/>
      <c r="F49" s="89"/>
      <c r="G49" s="91"/>
      <c r="H49" s="352" t="str">
        <f t="shared" ref="H49:H65" si="9">IF(E49*F49=0,"",E49*F49)</f>
        <v/>
      </c>
      <c r="I49" s="92"/>
      <c r="J49" s="92"/>
      <c r="K49" s="96"/>
      <c r="L49" s="96"/>
      <c r="M49" s="96"/>
      <c r="N49" s="96"/>
      <c r="O49" s="96"/>
      <c r="P49" s="96"/>
      <c r="Q49" s="94" t="str">
        <f>IF(AND(H49=0,K49=0,L49=0,M49=0,O49=0,P49=0),"",IF(AND(K49&lt;=L49,L49&lt;=M49,M49&lt;=O49,O49&lt;=P49)," ","順序に誤り"))</f>
        <v xml:space="preserve"> </v>
      </c>
      <c r="R49" s="94" t="str">
        <f t="shared" si="8"/>
        <v/>
      </c>
      <c r="S49" s="94" t="str">
        <f>IF(OR(Q49="順序に誤り",R49="対象期間外"),"対象外経費"," ")</f>
        <v xml:space="preserve"> </v>
      </c>
      <c r="T49" s="95"/>
    </row>
    <row r="50" spans="1:20" ht="17.25" customHeight="1">
      <c r="A50" s="409"/>
      <c r="B50" s="88" t="s">
        <v>96</v>
      </c>
      <c r="C50" s="89"/>
      <c r="D50" s="89"/>
      <c r="E50" s="90"/>
      <c r="F50" s="89"/>
      <c r="G50" s="91"/>
      <c r="H50" s="352" t="str">
        <f t="shared" si="9"/>
        <v/>
      </c>
      <c r="I50" s="92"/>
      <c r="J50" s="92"/>
      <c r="K50" s="96"/>
      <c r="L50" s="96"/>
      <c r="M50" s="96"/>
      <c r="N50" s="96"/>
      <c r="O50" s="96"/>
      <c r="P50" s="96"/>
      <c r="Q50" s="94" t="str">
        <f t="shared" ref="Q50:Q65" si="10">IF(AND(H50=0,K50=0,L50=0,M50=0,O50=0,P50=0),"",IF(AND(K50&lt;=L50,L50&lt;=M50,M50&lt;=O50,O50&lt;=P50)," ","順序に誤り"))</f>
        <v xml:space="preserve"> </v>
      </c>
      <c r="R50" s="94" t="str">
        <f t="shared" si="8"/>
        <v/>
      </c>
      <c r="S50" s="94" t="str">
        <f t="shared" ref="S50:S65" si="11">IF(OR(Q50="順序に誤り",R50="対象期間外"),"対象外経費"," ")</f>
        <v xml:space="preserve"> </v>
      </c>
      <c r="T50" s="243"/>
    </row>
    <row r="51" spans="1:20" ht="17.25" hidden="1" customHeight="1">
      <c r="A51" s="409"/>
      <c r="B51" s="88" t="s">
        <v>321</v>
      </c>
      <c r="C51" s="89"/>
      <c r="D51" s="89"/>
      <c r="E51" s="90"/>
      <c r="F51" s="89"/>
      <c r="G51" s="91"/>
      <c r="H51" s="352" t="str">
        <f t="shared" si="9"/>
        <v/>
      </c>
      <c r="I51" s="92"/>
      <c r="J51" s="92"/>
      <c r="K51" s="96"/>
      <c r="L51" s="96"/>
      <c r="M51" s="96"/>
      <c r="N51" s="96"/>
      <c r="O51" s="96"/>
      <c r="P51" s="96"/>
      <c r="Q51" s="94" t="str">
        <f t="shared" si="10"/>
        <v xml:space="preserve"> </v>
      </c>
      <c r="R51" s="94" t="str">
        <f t="shared" si="8"/>
        <v/>
      </c>
      <c r="S51" s="94" t="str">
        <f t="shared" si="11"/>
        <v xml:space="preserve"> </v>
      </c>
      <c r="T51" s="243"/>
    </row>
    <row r="52" spans="1:20" ht="17.25" hidden="1" customHeight="1">
      <c r="A52" s="409"/>
      <c r="B52" s="88" t="s">
        <v>322</v>
      </c>
      <c r="C52" s="89"/>
      <c r="D52" s="89"/>
      <c r="E52" s="90"/>
      <c r="F52" s="89"/>
      <c r="G52" s="91"/>
      <c r="H52" s="352" t="str">
        <f t="shared" si="9"/>
        <v/>
      </c>
      <c r="I52" s="92"/>
      <c r="J52" s="92"/>
      <c r="K52" s="96"/>
      <c r="L52" s="96"/>
      <c r="M52" s="96"/>
      <c r="N52" s="96"/>
      <c r="O52" s="96"/>
      <c r="P52" s="96"/>
      <c r="Q52" s="94" t="str">
        <f t="shared" si="10"/>
        <v xml:space="preserve"> </v>
      </c>
      <c r="R52" s="94" t="str">
        <f t="shared" si="8"/>
        <v/>
      </c>
      <c r="S52" s="94" t="str">
        <f t="shared" si="11"/>
        <v xml:space="preserve"> </v>
      </c>
      <c r="T52" s="243"/>
    </row>
    <row r="53" spans="1:20" ht="17.25" hidden="1" customHeight="1">
      <c r="A53" s="409"/>
      <c r="B53" s="88" t="s">
        <v>323</v>
      </c>
      <c r="C53" s="89"/>
      <c r="D53" s="89"/>
      <c r="E53" s="90"/>
      <c r="F53" s="89"/>
      <c r="G53" s="91"/>
      <c r="H53" s="352" t="str">
        <f t="shared" si="9"/>
        <v/>
      </c>
      <c r="I53" s="92"/>
      <c r="J53" s="92"/>
      <c r="K53" s="96"/>
      <c r="L53" s="96"/>
      <c r="M53" s="96"/>
      <c r="N53" s="96"/>
      <c r="O53" s="96"/>
      <c r="P53" s="96"/>
      <c r="Q53" s="94" t="str">
        <f t="shared" si="10"/>
        <v xml:space="preserve"> </v>
      </c>
      <c r="R53" s="94" t="str">
        <f t="shared" si="8"/>
        <v/>
      </c>
      <c r="S53" s="94" t="str">
        <f t="shared" si="11"/>
        <v xml:space="preserve"> </v>
      </c>
      <c r="T53" s="243"/>
    </row>
    <row r="54" spans="1:20" ht="17.25" hidden="1" customHeight="1">
      <c r="A54" s="409"/>
      <c r="B54" s="88" t="s">
        <v>324</v>
      </c>
      <c r="C54" s="89"/>
      <c r="D54" s="89"/>
      <c r="E54" s="90"/>
      <c r="F54" s="89"/>
      <c r="G54" s="91"/>
      <c r="H54" s="352" t="str">
        <f t="shared" si="9"/>
        <v/>
      </c>
      <c r="I54" s="92"/>
      <c r="J54" s="92"/>
      <c r="K54" s="96"/>
      <c r="L54" s="96"/>
      <c r="M54" s="96"/>
      <c r="N54" s="96"/>
      <c r="O54" s="96"/>
      <c r="P54" s="96"/>
      <c r="Q54" s="94" t="str">
        <f t="shared" si="10"/>
        <v xml:space="preserve"> </v>
      </c>
      <c r="R54" s="94" t="str">
        <f t="shared" si="8"/>
        <v/>
      </c>
      <c r="S54" s="94" t="str">
        <f t="shared" si="11"/>
        <v xml:space="preserve"> </v>
      </c>
      <c r="T54" s="243"/>
    </row>
    <row r="55" spans="1:20" ht="17.25" hidden="1" customHeight="1">
      <c r="A55" s="409"/>
      <c r="B55" s="88" t="s">
        <v>325</v>
      </c>
      <c r="C55" s="89"/>
      <c r="D55" s="89"/>
      <c r="E55" s="90"/>
      <c r="F55" s="89"/>
      <c r="G55" s="91"/>
      <c r="H55" s="352" t="str">
        <f t="shared" si="9"/>
        <v/>
      </c>
      <c r="I55" s="92"/>
      <c r="J55" s="92"/>
      <c r="K55" s="96"/>
      <c r="L55" s="96"/>
      <c r="M55" s="96"/>
      <c r="N55" s="96"/>
      <c r="O55" s="96"/>
      <c r="P55" s="96"/>
      <c r="Q55" s="94" t="str">
        <f t="shared" si="10"/>
        <v xml:space="preserve"> </v>
      </c>
      <c r="R55" s="94" t="str">
        <f t="shared" si="8"/>
        <v/>
      </c>
      <c r="S55" s="94" t="str">
        <f t="shared" si="11"/>
        <v xml:space="preserve"> </v>
      </c>
      <c r="T55" s="243"/>
    </row>
    <row r="56" spans="1:20" ht="17.25" hidden="1" customHeight="1">
      <c r="A56" s="409"/>
      <c r="B56" s="88" t="s">
        <v>326</v>
      </c>
      <c r="C56" s="89"/>
      <c r="D56" s="89"/>
      <c r="E56" s="90"/>
      <c r="F56" s="89"/>
      <c r="G56" s="91"/>
      <c r="H56" s="352" t="str">
        <f t="shared" si="9"/>
        <v/>
      </c>
      <c r="I56" s="92"/>
      <c r="J56" s="92"/>
      <c r="K56" s="96"/>
      <c r="L56" s="96"/>
      <c r="M56" s="96"/>
      <c r="N56" s="96"/>
      <c r="O56" s="96"/>
      <c r="P56" s="96"/>
      <c r="Q56" s="94" t="str">
        <f t="shared" si="10"/>
        <v xml:space="preserve"> </v>
      </c>
      <c r="R56" s="94" t="str">
        <f t="shared" si="8"/>
        <v/>
      </c>
      <c r="S56" s="94" t="str">
        <f t="shared" si="11"/>
        <v xml:space="preserve"> </v>
      </c>
      <c r="T56" s="243"/>
    </row>
    <row r="57" spans="1:20" ht="17.25" hidden="1" customHeight="1">
      <c r="A57" s="409"/>
      <c r="B57" s="88" t="s">
        <v>327</v>
      </c>
      <c r="C57" s="89"/>
      <c r="D57" s="89"/>
      <c r="E57" s="90"/>
      <c r="F57" s="89"/>
      <c r="G57" s="91"/>
      <c r="H57" s="352" t="str">
        <f t="shared" si="9"/>
        <v/>
      </c>
      <c r="I57" s="92"/>
      <c r="J57" s="92"/>
      <c r="K57" s="96"/>
      <c r="L57" s="96"/>
      <c r="M57" s="96"/>
      <c r="N57" s="96"/>
      <c r="O57" s="96"/>
      <c r="P57" s="96"/>
      <c r="Q57" s="94" t="str">
        <f t="shared" si="10"/>
        <v xml:space="preserve"> </v>
      </c>
      <c r="R57" s="94" t="str">
        <f t="shared" si="8"/>
        <v/>
      </c>
      <c r="S57" s="94" t="str">
        <f t="shared" si="11"/>
        <v xml:space="preserve"> </v>
      </c>
      <c r="T57" s="243"/>
    </row>
    <row r="58" spans="1:20" ht="17.25" hidden="1" customHeight="1">
      <c r="A58" s="409"/>
      <c r="B58" s="88" t="s">
        <v>328</v>
      </c>
      <c r="C58" s="89"/>
      <c r="D58" s="89"/>
      <c r="E58" s="90"/>
      <c r="F58" s="89"/>
      <c r="G58" s="91"/>
      <c r="H58" s="352" t="str">
        <f t="shared" si="9"/>
        <v/>
      </c>
      <c r="I58" s="92"/>
      <c r="J58" s="92"/>
      <c r="K58" s="96"/>
      <c r="L58" s="96"/>
      <c r="M58" s="96"/>
      <c r="N58" s="96"/>
      <c r="O58" s="96"/>
      <c r="P58" s="96"/>
      <c r="Q58" s="94" t="str">
        <f t="shared" si="10"/>
        <v xml:space="preserve"> </v>
      </c>
      <c r="R58" s="94" t="str">
        <f t="shared" si="8"/>
        <v/>
      </c>
      <c r="S58" s="94" t="str">
        <f t="shared" si="11"/>
        <v xml:space="preserve"> </v>
      </c>
      <c r="T58" s="243"/>
    </row>
    <row r="59" spans="1:20" ht="17.25" hidden="1" customHeight="1">
      <c r="A59" s="409"/>
      <c r="B59" s="88" t="s">
        <v>329</v>
      </c>
      <c r="C59" s="89"/>
      <c r="D59" s="89"/>
      <c r="E59" s="90"/>
      <c r="F59" s="89"/>
      <c r="G59" s="91"/>
      <c r="H59" s="352" t="str">
        <f t="shared" si="9"/>
        <v/>
      </c>
      <c r="I59" s="92"/>
      <c r="J59" s="92"/>
      <c r="K59" s="96"/>
      <c r="L59" s="96"/>
      <c r="M59" s="96"/>
      <c r="N59" s="96"/>
      <c r="O59" s="96"/>
      <c r="P59" s="96"/>
      <c r="Q59" s="94" t="str">
        <f t="shared" si="10"/>
        <v xml:space="preserve"> </v>
      </c>
      <c r="R59" s="94" t="str">
        <f t="shared" si="8"/>
        <v/>
      </c>
      <c r="S59" s="94" t="str">
        <f t="shared" si="11"/>
        <v xml:space="preserve"> </v>
      </c>
      <c r="T59" s="243"/>
    </row>
    <row r="60" spans="1:20" ht="17.25" hidden="1" customHeight="1">
      <c r="A60" s="409"/>
      <c r="B60" s="88" t="s">
        <v>330</v>
      </c>
      <c r="C60" s="89"/>
      <c r="D60" s="89"/>
      <c r="E60" s="90"/>
      <c r="F60" s="89"/>
      <c r="G60" s="91"/>
      <c r="H60" s="352" t="str">
        <f t="shared" si="9"/>
        <v/>
      </c>
      <c r="I60" s="92"/>
      <c r="J60" s="92"/>
      <c r="K60" s="96"/>
      <c r="L60" s="96"/>
      <c r="M60" s="96"/>
      <c r="N60" s="96"/>
      <c r="O60" s="96"/>
      <c r="P60" s="96"/>
      <c r="Q60" s="94" t="str">
        <f t="shared" si="10"/>
        <v xml:space="preserve"> </v>
      </c>
      <c r="R60" s="94" t="str">
        <f t="shared" si="8"/>
        <v/>
      </c>
      <c r="S60" s="94" t="str">
        <f t="shared" si="11"/>
        <v xml:space="preserve"> </v>
      </c>
      <c r="T60" s="243"/>
    </row>
    <row r="61" spans="1:20" ht="17.25" hidden="1" customHeight="1">
      <c r="A61" s="409"/>
      <c r="B61" s="88" t="s">
        <v>331</v>
      </c>
      <c r="C61" s="89"/>
      <c r="D61" s="89"/>
      <c r="E61" s="90"/>
      <c r="F61" s="89"/>
      <c r="G61" s="91"/>
      <c r="H61" s="352" t="str">
        <f t="shared" si="9"/>
        <v/>
      </c>
      <c r="I61" s="92"/>
      <c r="J61" s="92"/>
      <c r="K61" s="96"/>
      <c r="L61" s="96"/>
      <c r="M61" s="96"/>
      <c r="N61" s="96"/>
      <c r="O61" s="96"/>
      <c r="P61" s="96"/>
      <c r="Q61" s="94" t="str">
        <f t="shared" si="10"/>
        <v xml:space="preserve"> </v>
      </c>
      <c r="R61" s="94" t="str">
        <f t="shared" si="8"/>
        <v/>
      </c>
      <c r="S61" s="94" t="str">
        <f t="shared" si="11"/>
        <v xml:space="preserve"> </v>
      </c>
      <c r="T61" s="243"/>
    </row>
    <row r="62" spans="1:20" ht="17.25" hidden="1" customHeight="1">
      <c r="A62" s="409"/>
      <c r="B62" s="88" t="s">
        <v>332</v>
      </c>
      <c r="C62" s="89"/>
      <c r="D62" s="89"/>
      <c r="E62" s="90"/>
      <c r="F62" s="89"/>
      <c r="G62" s="91"/>
      <c r="H62" s="352" t="str">
        <f t="shared" si="9"/>
        <v/>
      </c>
      <c r="I62" s="92"/>
      <c r="J62" s="92"/>
      <c r="K62" s="96"/>
      <c r="L62" s="96"/>
      <c r="M62" s="96"/>
      <c r="N62" s="96"/>
      <c r="O62" s="96"/>
      <c r="P62" s="96"/>
      <c r="Q62" s="94" t="str">
        <f t="shared" si="10"/>
        <v xml:space="preserve"> </v>
      </c>
      <c r="R62" s="94" t="str">
        <f t="shared" si="8"/>
        <v/>
      </c>
      <c r="S62" s="94" t="str">
        <f t="shared" si="11"/>
        <v xml:space="preserve"> </v>
      </c>
      <c r="T62" s="243"/>
    </row>
    <row r="63" spans="1:20" ht="17.25" hidden="1" customHeight="1">
      <c r="A63" s="409"/>
      <c r="B63" s="88" t="s">
        <v>333</v>
      </c>
      <c r="C63" s="89"/>
      <c r="D63" s="89"/>
      <c r="E63" s="90"/>
      <c r="F63" s="89"/>
      <c r="G63" s="91"/>
      <c r="H63" s="352" t="str">
        <f t="shared" si="9"/>
        <v/>
      </c>
      <c r="I63" s="92"/>
      <c r="J63" s="92"/>
      <c r="K63" s="96"/>
      <c r="L63" s="96"/>
      <c r="M63" s="96"/>
      <c r="N63" s="96"/>
      <c r="O63" s="96"/>
      <c r="P63" s="96"/>
      <c r="Q63" s="94" t="str">
        <f t="shared" si="10"/>
        <v xml:space="preserve"> </v>
      </c>
      <c r="R63" s="94" t="str">
        <f t="shared" si="8"/>
        <v/>
      </c>
      <c r="S63" s="94" t="str">
        <f t="shared" si="11"/>
        <v xml:space="preserve"> </v>
      </c>
      <c r="T63" s="243"/>
    </row>
    <row r="64" spans="1:20" ht="17.25" hidden="1" customHeight="1">
      <c r="A64" s="409"/>
      <c r="B64" s="88" t="s">
        <v>334</v>
      </c>
      <c r="C64" s="89"/>
      <c r="D64" s="89"/>
      <c r="E64" s="90"/>
      <c r="F64" s="89"/>
      <c r="G64" s="91"/>
      <c r="H64" s="352" t="str">
        <f t="shared" si="9"/>
        <v/>
      </c>
      <c r="I64" s="92"/>
      <c r="J64" s="92"/>
      <c r="K64" s="96"/>
      <c r="L64" s="96"/>
      <c r="M64" s="96"/>
      <c r="N64" s="96"/>
      <c r="O64" s="96"/>
      <c r="P64" s="96"/>
      <c r="Q64" s="94" t="str">
        <f t="shared" si="10"/>
        <v xml:space="preserve"> </v>
      </c>
      <c r="R64" s="94" t="str">
        <f t="shared" si="8"/>
        <v/>
      </c>
      <c r="S64" s="94" t="str">
        <f t="shared" si="11"/>
        <v xml:space="preserve"> </v>
      </c>
      <c r="T64" s="243"/>
    </row>
    <row r="65" spans="1:20" ht="17.25" hidden="1" customHeight="1">
      <c r="A65" s="409"/>
      <c r="B65" s="88" t="s">
        <v>335</v>
      </c>
      <c r="C65" s="89"/>
      <c r="D65" s="89"/>
      <c r="E65" s="90"/>
      <c r="F65" s="89"/>
      <c r="G65" s="91"/>
      <c r="H65" s="352" t="str">
        <f t="shared" si="9"/>
        <v/>
      </c>
      <c r="I65" s="92"/>
      <c r="J65" s="92"/>
      <c r="K65" s="96"/>
      <c r="L65" s="96"/>
      <c r="M65" s="96"/>
      <c r="N65" s="96"/>
      <c r="O65" s="96"/>
      <c r="P65" s="96"/>
      <c r="Q65" s="238" t="str">
        <f t="shared" si="10"/>
        <v xml:space="preserve"> </v>
      </c>
      <c r="R65" s="238" t="str">
        <f t="shared" si="8"/>
        <v/>
      </c>
      <c r="S65" s="238" t="str">
        <f t="shared" si="11"/>
        <v xml:space="preserve"> </v>
      </c>
      <c r="T65" s="117"/>
    </row>
    <row r="66" spans="1:20" ht="17.25" customHeight="1">
      <c r="A66" s="410"/>
      <c r="B66" s="406" t="s">
        <v>41</v>
      </c>
      <c r="C66" s="407"/>
      <c r="D66" s="407"/>
      <c r="E66" s="407"/>
      <c r="F66" s="407"/>
      <c r="G66" s="408"/>
      <c r="H66" s="97">
        <f>SUM(H46:H65)</f>
        <v>0</v>
      </c>
      <c r="I66" s="108"/>
      <c r="J66" s="108"/>
      <c r="K66" s="109"/>
      <c r="L66" s="109"/>
      <c r="M66" s="109"/>
      <c r="N66" s="109"/>
      <c r="O66" s="109"/>
      <c r="P66" s="109"/>
      <c r="Q66" s="244"/>
      <c r="R66" s="245"/>
      <c r="S66" s="245"/>
      <c r="T66" s="110"/>
    </row>
    <row r="67" spans="1:20" ht="17.25" customHeight="1">
      <c r="A67" s="403" t="s">
        <v>190</v>
      </c>
      <c r="B67" s="81" t="s">
        <v>97</v>
      </c>
      <c r="C67" s="82"/>
      <c r="D67" s="82"/>
      <c r="E67" s="83"/>
      <c r="F67" s="82"/>
      <c r="G67" s="84"/>
      <c r="H67" s="351" t="str">
        <f>IF(E67*F67=0,"",E67*F67)</f>
        <v/>
      </c>
      <c r="I67" s="85"/>
      <c r="J67" s="85"/>
      <c r="K67" s="103"/>
      <c r="L67" s="103"/>
      <c r="M67" s="103"/>
      <c r="N67" s="103"/>
      <c r="O67" s="103"/>
      <c r="P67" s="103"/>
      <c r="Q67" s="87" t="str">
        <f>IF(AND(H67=0,K67=0,L67=0,M67=0,O67=0,P67=0),"",IF(AND(K67&lt;=L67,L67&lt;=M67,M67&lt;=O67,O67&lt;=P67)," ","順序に誤り"))</f>
        <v xml:space="preserve"> </v>
      </c>
      <c r="R67" s="87" t="str">
        <f t="shared" ref="R67:R86" si="12">IF(AND(K67=0,L67=0,M67=0,O67=0,P67=0),"",IF(AND(L67&lt;=$X$2,M67&lt;=$X$2,O67&lt;=$X$2,P67&lt;=$X$2,M67&gt;=$K$174,O67&gt;=$K$174,P67&gt;=$K$174,L67&gt;=$K$174)," ","対象期間外"))</f>
        <v/>
      </c>
      <c r="S67" s="100" t="str">
        <f>IF(OR(Q67="順序に誤り",R67="対象期間外"),"対象外経費"," ")</f>
        <v xml:space="preserve"> </v>
      </c>
      <c r="T67" s="157"/>
    </row>
    <row r="68" spans="1:20" ht="17.25" customHeight="1">
      <c r="A68" s="404"/>
      <c r="B68" s="88" t="s">
        <v>98</v>
      </c>
      <c r="C68" s="89"/>
      <c r="D68" s="89"/>
      <c r="E68" s="90"/>
      <c r="F68" s="89"/>
      <c r="G68" s="91"/>
      <c r="H68" s="352" t="str">
        <f>IF(E68*F68=0,"",E68*F68)</f>
        <v/>
      </c>
      <c r="I68" s="92"/>
      <c r="J68" s="92"/>
      <c r="K68" s="96"/>
      <c r="L68" s="96"/>
      <c r="M68" s="96"/>
      <c r="N68" s="96"/>
      <c r="O68" s="96"/>
      <c r="P68" s="96"/>
      <c r="Q68" s="94" t="str">
        <f>IF(AND(H68=0,K68=0,L68=0,M68=0,O68=0,P68=0),"",IF(AND(K68&lt;=L68,L68&lt;=M68,M68&lt;=O68,O68&lt;=P68)," ","順序に誤り"))</f>
        <v xml:space="preserve"> </v>
      </c>
      <c r="R68" s="94" t="str">
        <f t="shared" si="12"/>
        <v/>
      </c>
      <c r="S68" s="94" t="str">
        <f>IF(OR(Q68="順序に誤り",R68="対象期間外"),"対象外経費"," ")</f>
        <v xml:space="preserve"> </v>
      </c>
      <c r="T68" s="95"/>
    </row>
    <row r="69" spans="1:20" ht="17.25" customHeight="1">
      <c r="A69" s="404"/>
      <c r="B69" s="88" t="s">
        <v>99</v>
      </c>
      <c r="C69" s="89"/>
      <c r="D69" s="89"/>
      <c r="E69" s="90"/>
      <c r="F69" s="89"/>
      <c r="G69" s="91"/>
      <c r="H69" s="352" t="str">
        <f>IF(E69*F69=0,"",E69*F69)</f>
        <v/>
      </c>
      <c r="I69" s="92"/>
      <c r="J69" s="92"/>
      <c r="K69" s="101"/>
      <c r="L69" s="101"/>
      <c r="M69" s="101"/>
      <c r="N69" s="101"/>
      <c r="O69" s="101"/>
      <c r="P69" s="101"/>
      <c r="Q69" s="94" t="str">
        <f>IF(AND(H69=0,K69=0,L69=0,M69=0,O69=0,P69=0),"",IF(AND(K69&lt;=L69,L69&lt;=M69,M69&lt;=O69,O69&lt;=P69)," ","順序に誤り"))</f>
        <v xml:space="preserve"> </v>
      </c>
      <c r="R69" s="94" t="str">
        <f t="shared" si="12"/>
        <v/>
      </c>
      <c r="S69" s="94" t="str">
        <f>IF(OR(Q69="順序に誤り",R69="対象期間外"),"対象外経費"," ")</f>
        <v xml:space="preserve"> </v>
      </c>
      <c r="T69" s="95"/>
    </row>
    <row r="70" spans="1:20" ht="17.25" customHeight="1">
      <c r="A70" s="404"/>
      <c r="B70" s="88" t="s">
        <v>100</v>
      </c>
      <c r="C70" s="89"/>
      <c r="D70" s="89"/>
      <c r="E70" s="90"/>
      <c r="F70" s="89"/>
      <c r="G70" s="91"/>
      <c r="H70" s="352" t="str">
        <f>IF(E70*F70=0,"",E70*F70)</f>
        <v/>
      </c>
      <c r="I70" s="92"/>
      <c r="J70" s="92"/>
      <c r="K70" s="96"/>
      <c r="L70" s="96"/>
      <c r="M70" s="96"/>
      <c r="N70" s="96"/>
      <c r="O70" s="96"/>
      <c r="P70" s="96"/>
      <c r="Q70" s="94" t="str">
        <f>IF(AND(H70=0,K70=0,L70=0,M70=0,O70=0,P70=0),"",IF(AND(K70&lt;=L70,L70&lt;=M70,M70&lt;=O70,O70&lt;=P70)," ","順序に誤り"))</f>
        <v xml:space="preserve"> </v>
      </c>
      <c r="R70" s="94" t="str">
        <f t="shared" si="12"/>
        <v/>
      </c>
      <c r="S70" s="94" t="str">
        <f>IF(OR(Q70="順序に誤り",R70="対象期間外"),"対象外経費"," ")</f>
        <v xml:space="preserve"> </v>
      </c>
      <c r="T70" s="95"/>
    </row>
    <row r="71" spans="1:20" ht="17.25" customHeight="1">
      <c r="A71" s="404"/>
      <c r="B71" s="88" t="s">
        <v>101</v>
      </c>
      <c r="C71" s="247"/>
      <c r="D71" s="247"/>
      <c r="E71" s="248"/>
      <c r="F71" s="247"/>
      <c r="G71" s="249"/>
      <c r="H71" s="352" t="str">
        <f t="shared" ref="H71:H86" si="13">IF(E71*F71=0,"",E71*F71)</f>
        <v/>
      </c>
      <c r="I71" s="250"/>
      <c r="J71" s="250"/>
      <c r="K71" s="251"/>
      <c r="L71" s="251"/>
      <c r="M71" s="251"/>
      <c r="N71" s="251"/>
      <c r="O71" s="251"/>
      <c r="P71" s="251"/>
      <c r="Q71" s="94" t="str">
        <f t="shared" ref="Q71:Q86" si="14">IF(AND(H71=0,K71=0,L71=0,M71=0,O71=0,P71=0),"",IF(AND(K71&lt;=L71,L71&lt;=M71,M71&lt;=O71,O71&lt;=P71)," ","順序に誤り"))</f>
        <v xml:space="preserve"> </v>
      </c>
      <c r="R71" s="94" t="str">
        <f t="shared" si="12"/>
        <v/>
      </c>
      <c r="S71" s="94" t="str">
        <f t="shared" ref="S71:S86" si="15">IF(OR(Q71="順序に誤り",R71="対象期間外"),"対象外経費"," ")</f>
        <v xml:space="preserve"> </v>
      </c>
      <c r="T71" s="243"/>
    </row>
    <row r="72" spans="1:20" ht="17.25" hidden="1" customHeight="1">
      <c r="A72" s="404"/>
      <c r="B72" s="88" t="s">
        <v>336</v>
      </c>
      <c r="C72" s="247"/>
      <c r="D72" s="247"/>
      <c r="E72" s="248"/>
      <c r="F72" s="247"/>
      <c r="G72" s="249"/>
      <c r="H72" s="352" t="str">
        <f t="shared" si="13"/>
        <v/>
      </c>
      <c r="I72" s="250"/>
      <c r="J72" s="250"/>
      <c r="K72" s="251"/>
      <c r="L72" s="251"/>
      <c r="M72" s="251"/>
      <c r="N72" s="251"/>
      <c r="O72" s="251"/>
      <c r="P72" s="251"/>
      <c r="Q72" s="94" t="str">
        <f t="shared" si="14"/>
        <v xml:space="preserve"> </v>
      </c>
      <c r="R72" s="94" t="str">
        <f t="shared" si="12"/>
        <v/>
      </c>
      <c r="S72" s="94" t="str">
        <f t="shared" si="15"/>
        <v xml:space="preserve"> </v>
      </c>
      <c r="T72" s="243"/>
    </row>
    <row r="73" spans="1:20" ht="17.25" hidden="1" customHeight="1">
      <c r="A73" s="404"/>
      <c r="B73" s="88" t="s">
        <v>337</v>
      </c>
      <c r="C73" s="247"/>
      <c r="D73" s="247"/>
      <c r="E73" s="248"/>
      <c r="F73" s="247"/>
      <c r="G73" s="249"/>
      <c r="H73" s="352" t="str">
        <f t="shared" si="13"/>
        <v/>
      </c>
      <c r="I73" s="250"/>
      <c r="J73" s="250"/>
      <c r="K73" s="251"/>
      <c r="L73" s="251"/>
      <c r="M73" s="251"/>
      <c r="N73" s="251"/>
      <c r="O73" s="251"/>
      <c r="P73" s="251"/>
      <c r="Q73" s="94" t="str">
        <f t="shared" si="14"/>
        <v xml:space="preserve"> </v>
      </c>
      <c r="R73" s="94" t="str">
        <f t="shared" si="12"/>
        <v/>
      </c>
      <c r="S73" s="94" t="str">
        <f t="shared" si="15"/>
        <v xml:space="preserve"> </v>
      </c>
      <c r="T73" s="243"/>
    </row>
    <row r="74" spans="1:20" ht="17.25" hidden="1" customHeight="1">
      <c r="A74" s="404"/>
      <c r="B74" s="88" t="s">
        <v>338</v>
      </c>
      <c r="C74" s="247"/>
      <c r="D74" s="247"/>
      <c r="E74" s="248"/>
      <c r="F74" s="247"/>
      <c r="G74" s="249"/>
      <c r="H74" s="352" t="str">
        <f t="shared" si="13"/>
        <v/>
      </c>
      <c r="I74" s="250"/>
      <c r="J74" s="250"/>
      <c r="K74" s="251"/>
      <c r="L74" s="251"/>
      <c r="M74" s="251"/>
      <c r="N74" s="251"/>
      <c r="O74" s="251"/>
      <c r="P74" s="251"/>
      <c r="Q74" s="94" t="str">
        <f t="shared" si="14"/>
        <v xml:space="preserve"> </v>
      </c>
      <c r="R74" s="94" t="str">
        <f t="shared" si="12"/>
        <v/>
      </c>
      <c r="S74" s="94" t="str">
        <f t="shared" si="15"/>
        <v xml:space="preserve"> </v>
      </c>
      <c r="T74" s="243"/>
    </row>
    <row r="75" spans="1:20" ht="17.25" hidden="1" customHeight="1">
      <c r="A75" s="404"/>
      <c r="B75" s="88" t="s">
        <v>339</v>
      </c>
      <c r="C75" s="247"/>
      <c r="D75" s="247"/>
      <c r="E75" s="248"/>
      <c r="F75" s="247"/>
      <c r="G75" s="249"/>
      <c r="H75" s="352" t="str">
        <f t="shared" si="13"/>
        <v/>
      </c>
      <c r="I75" s="250"/>
      <c r="J75" s="250"/>
      <c r="K75" s="251"/>
      <c r="L75" s="251"/>
      <c r="M75" s="251"/>
      <c r="N75" s="251"/>
      <c r="O75" s="251"/>
      <c r="P75" s="251"/>
      <c r="Q75" s="94" t="str">
        <f t="shared" si="14"/>
        <v xml:space="preserve"> </v>
      </c>
      <c r="R75" s="94" t="str">
        <f t="shared" si="12"/>
        <v/>
      </c>
      <c r="S75" s="94" t="str">
        <f t="shared" si="15"/>
        <v xml:space="preserve"> </v>
      </c>
      <c r="T75" s="243"/>
    </row>
    <row r="76" spans="1:20" ht="17.25" hidden="1" customHeight="1">
      <c r="A76" s="404"/>
      <c r="B76" s="88" t="s">
        <v>340</v>
      </c>
      <c r="C76" s="247"/>
      <c r="D76" s="247"/>
      <c r="E76" s="248"/>
      <c r="F76" s="247"/>
      <c r="G76" s="249"/>
      <c r="H76" s="352" t="str">
        <f t="shared" si="13"/>
        <v/>
      </c>
      <c r="I76" s="250"/>
      <c r="J76" s="250"/>
      <c r="K76" s="251"/>
      <c r="L76" s="251"/>
      <c r="M76" s="251"/>
      <c r="N76" s="251"/>
      <c r="O76" s="251"/>
      <c r="P76" s="251"/>
      <c r="Q76" s="94" t="str">
        <f t="shared" si="14"/>
        <v xml:space="preserve"> </v>
      </c>
      <c r="R76" s="94" t="str">
        <f t="shared" si="12"/>
        <v/>
      </c>
      <c r="S76" s="94" t="str">
        <f t="shared" si="15"/>
        <v xml:space="preserve"> </v>
      </c>
      <c r="T76" s="243"/>
    </row>
    <row r="77" spans="1:20" ht="17.25" hidden="1" customHeight="1">
      <c r="A77" s="404"/>
      <c r="B77" s="88" t="s">
        <v>341</v>
      </c>
      <c r="C77" s="247"/>
      <c r="D77" s="247"/>
      <c r="E77" s="248"/>
      <c r="F77" s="247"/>
      <c r="G77" s="249"/>
      <c r="H77" s="352" t="str">
        <f t="shared" si="13"/>
        <v/>
      </c>
      <c r="I77" s="250"/>
      <c r="J77" s="250"/>
      <c r="K77" s="251"/>
      <c r="L77" s="251"/>
      <c r="M77" s="251"/>
      <c r="N77" s="251"/>
      <c r="O77" s="251"/>
      <c r="P77" s="251"/>
      <c r="Q77" s="94" t="str">
        <f t="shared" si="14"/>
        <v xml:space="preserve"> </v>
      </c>
      <c r="R77" s="94" t="str">
        <f t="shared" si="12"/>
        <v/>
      </c>
      <c r="S77" s="94" t="str">
        <f t="shared" si="15"/>
        <v xml:space="preserve"> </v>
      </c>
      <c r="T77" s="243"/>
    </row>
    <row r="78" spans="1:20" ht="17.25" hidden="1" customHeight="1">
      <c r="A78" s="404"/>
      <c r="B78" s="88" t="s">
        <v>342</v>
      </c>
      <c r="C78" s="247"/>
      <c r="D78" s="247"/>
      <c r="E78" s="248"/>
      <c r="F78" s="247"/>
      <c r="G78" s="249"/>
      <c r="H78" s="352" t="str">
        <f t="shared" si="13"/>
        <v/>
      </c>
      <c r="I78" s="250"/>
      <c r="J78" s="250"/>
      <c r="K78" s="251"/>
      <c r="L78" s="251"/>
      <c r="M78" s="251"/>
      <c r="N78" s="251"/>
      <c r="O78" s="251"/>
      <c r="P78" s="251"/>
      <c r="Q78" s="94" t="str">
        <f t="shared" si="14"/>
        <v xml:space="preserve"> </v>
      </c>
      <c r="R78" s="94" t="str">
        <f t="shared" si="12"/>
        <v/>
      </c>
      <c r="S78" s="94" t="str">
        <f t="shared" si="15"/>
        <v xml:space="preserve"> </v>
      </c>
      <c r="T78" s="243"/>
    </row>
    <row r="79" spans="1:20" ht="17.25" hidden="1" customHeight="1">
      <c r="A79" s="404"/>
      <c r="B79" s="88" t="s">
        <v>343</v>
      </c>
      <c r="C79" s="247"/>
      <c r="D79" s="247"/>
      <c r="E79" s="248"/>
      <c r="F79" s="247"/>
      <c r="G79" s="249"/>
      <c r="H79" s="352" t="str">
        <f t="shared" si="13"/>
        <v/>
      </c>
      <c r="I79" s="250"/>
      <c r="J79" s="250"/>
      <c r="K79" s="251"/>
      <c r="L79" s="251"/>
      <c r="M79" s="251"/>
      <c r="N79" s="251"/>
      <c r="O79" s="251"/>
      <c r="P79" s="251"/>
      <c r="Q79" s="94" t="str">
        <f t="shared" si="14"/>
        <v xml:space="preserve"> </v>
      </c>
      <c r="R79" s="94" t="str">
        <f t="shared" si="12"/>
        <v/>
      </c>
      <c r="S79" s="94" t="str">
        <f t="shared" si="15"/>
        <v xml:space="preserve"> </v>
      </c>
      <c r="T79" s="243"/>
    </row>
    <row r="80" spans="1:20" ht="17.25" hidden="1" customHeight="1">
      <c r="A80" s="404"/>
      <c r="B80" s="88" t="s">
        <v>344</v>
      </c>
      <c r="C80" s="247"/>
      <c r="D80" s="247"/>
      <c r="E80" s="248"/>
      <c r="F80" s="247"/>
      <c r="G80" s="249"/>
      <c r="H80" s="352" t="str">
        <f t="shared" si="13"/>
        <v/>
      </c>
      <c r="I80" s="250"/>
      <c r="J80" s="250"/>
      <c r="K80" s="251"/>
      <c r="L80" s="251"/>
      <c r="M80" s="251"/>
      <c r="N80" s="251"/>
      <c r="O80" s="251"/>
      <c r="P80" s="251"/>
      <c r="Q80" s="94" t="str">
        <f t="shared" si="14"/>
        <v xml:space="preserve"> </v>
      </c>
      <c r="R80" s="94" t="str">
        <f t="shared" si="12"/>
        <v/>
      </c>
      <c r="S80" s="94" t="str">
        <f t="shared" si="15"/>
        <v xml:space="preserve"> </v>
      </c>
      <c r="T80" s="243"/>
    </row>
    <row r="81" spans="1:20" ht="17.25" hidden="1" customHeight="1">
      <c r="A81" s="404"/>
      <c r="B81" s="88" t="s">
        <v>345</v>
      </c>
      <c r="C81" s="247"/>
      <c r="D81" s="247"/>
      <c r="E81" s="248"/>
      <c r="F81" s="247"/>
      <c r="G81" s="249"/>
      <c r="H81" s="352" t="str">
        <f t="shared" si="13"/>
        <v/>
      </c>
      <c r="I81" s="250"/>
      <c r="J81" s="250"/>
      <c r="K81" s="251"/>
      <c r="L81" s="251"/>
      <c r="M81" s="251"/>
      <c r="N81" s="251"/>
      <c r="O81" s="251"/>
      <c r="P81" s="251"/>
      <c r="Q81" s="94" t="str">
        <f t="shared" si="14"/>
        <v xml:space="preserve"> </v>
      </c>
      <c r="R81" s="94" t="str">
        <f t="shared" si="12"/>
        <v/>
      </c>
      <c r="S81" s="94" t="str">
        <f t="shared" si="15"/>
        <v xml:space="preserve"> </v>
      </c>
      <c r="T81" s="243"/>
    </row>
    <row r="82" spans="1:20" ht="17.25" hidden="1" customHeight="1">
      <c r="A82" s="404"/>
      <c r="B82" s="88" t="s">
        <v>346</v>
      </c>
      <c r="C82" s="247"/>
      <c r="D82" s="247"/>
      <c r="E82" s="248"/>
      <c r="F82" s="247"/>
      <c r="G82" s="249"/>
      <c r="H82" s="352" t="str">
        <f t="shared" si="13"/>
        <v/>
      </c>
      <c r="I82" s="250"/>
      <c r="J82" s="250"/>
      <c r="K82" s="251"/>
      <c r="L82" s="251"/>
      <c r="M82" s="251"/>
      <c r="N82" s="251"/>
      <c r="O82" s="251"/>
      <c r="P82" s="251"/>
      <c r="Q82" s="94" t="str">
        <f t="shared" si="14"/>
        <v xml:space="preserve"> </v>
      </c>
      <c r="R82" s="94" t="str">
        <f t="shared" si="12"/>
        <v/>
      </c>
      <c r="S82" s="94" t="str">
        <f t="shared" si="15"/>
        <v xml:space="preserve"> </v>
      </c>
      <c r="T82" s="243"/>
    </row>
    <row r="83" spans="1:20" ht="17.25" hidden="1" customHeight="1">
      <c r="A83" s="404"/>
      <c r="B83" s="88" t="s">
        <v>347</v>
      </c>
      <c r="C83" s="247"/>
      <c r="D83" s="247"/>
      <c r="E83" s="248"/>
      <c r="F83" s="247"/>
      <c r="G83" s="249"/>
      <c r="H83" s="352" t="str">
        <f t="shared" si="13"/>
        <v/>
      </c>
      <c r="I83" s="250"/>
      <c r="J83" s="250"/>
      <c r="K83" s="251"/>
      <c r="L83" s="251"/>
      <c r="M83" s="251"/>
      <c r="N83" s="251"/>
      <c r="O83" s="251"/>
      <c r="P83" s="251"/>
      <c r="Q83" s="94" t="str">
        <f t="shared" si="14"/>
        <v xml:space="preserve"> </v>
      </c>
      <c r="R83" s="94" t="str">
        <f t="shared" si="12"/>
        <v/>
      </c>
      <c r="S83" s="94" t="str">
        <f t="shared" si="15"/>
        <v xml:space="preserve"> </v>
      </c>
      <c r="T83" s="243"/>
    </row>
    <row r="84" spans="1:20" ht="17.25" hidden="1" customHeight="1">
      <c r="A84" s="404"/>
      <c r="B84" s="88" t="s">
        <v>348</v>
      </c>
      <c r="C84" s="247"/>
      <c r="D84" s="247"/>
      <c r="E84" s="248"/>
      <c r="F84" s="247"/>
      <c r="G84" s="249"/>
      <c r="H84" s="352" t="str">
        <f t="shared" si="13"/>
        <v/>
      </c>
      <c r="I84" s="250"/>
      <c r="J84" s="250"/>
      <c r="K84" s="251"/>
      <c r="L84" s="251"/>
      <c r="M84" s="251"/>
      <c r="N84" s="251"/>
      <c r="O84" s="251"/>
      <c r="P84" s="251"/>
      <c r="Q84" s="94" t="str">
        <f t="shared" si="14"/>
        <v xml:space="preserve"> </v>
      </c>
      <c r="R84" s="94" t="str">
        <f t="shared" si="12"/>
        <v/>
      </c>
      <c r="S84" s="94" t="str">
        <f t="shared" si="15"/>
        <v xml:space="preserve"> </v>
      </c>
      <c r="T84" s="243"/>
    </row>
    <row r="85" spans="1:20" ht="17.25" hidden="1" customHeight="1">
      <c r="A85" s="404"/>
      <c r="B85" s="88" t="s">
        <v>349</v>
      </c>
      <c r="C85" s="247"/>
      <c r="D85" s="247"/>
      <c r="E85" s="248"/>
      <c r="F85" s="247"/>
      <c r="G85" s="249"/>
      <c r="H85" s="352" t="str">
        <f t="shared" si="13"/>
        <v/>
      </c>
      <c r="I85" s="250"/>
      <c r="J85" s="250"/>
      <c r="K85" s="251"/>
      <c r="L85" s="251"/>
      <c r="M85" s="251"/>
      <c r="N85" s="251"/>
      <c r="O85" s="251"/>
      <c r="P85" s="251"/>
      <c r="Q85" s="94" t="str">
        <f t="shared" si="14"/>
        <v xml:space="preserve"> </v>
      </c>
      <c r="R85" s="94" t="str">
        <f t="shared" si="12"/>
        <v/>
      </c>
      <c r="S85" s="94" t="str">
        <f t="shared" si="15"/>
        <v xml:space="preserve"> </v>
      </c>
      <c r="T85" s="243"/>
    </row>
    <row r="86" spans="1:20" ht="17.25" hidden="1" customHeight="1">
      <c r="A86" s="404"/>
      <c r="B86" s="88" t="s">
        <v>350</v>
      </c>
      <c r="C86" s="111"/>
      <c r="D86" s="111"/>
      <c r="E86" s="112"/>
      <c r="F86" s="111"/>
      <c r="G86" s="113"/>
      <c r="H86" s="352" t="str">
        <f t="shared" si="13"/>
        <v/>
      </c>
      <c r="I86" s="114"/>
      <c r="J86" s="114"/>
      <c r="K86" s="115"/>
      <c r="L86" s="115"/>
      <c r="M86" s="115"/>
      <c r="N86" s="115"/>
      <c r="O86" s="115"/>
      <c r="P86" s="115"/>
      <c r="Q86" s="238" t="str">
        <f t="shared" si="14"/>
        <v xml:space="preserve"> </v>
      </c>
      <c r="R86" s="238" t="str">
        <f t="shared" si="12"/>
        <v/>
      </c>
      <c r="S86" s="238" t="str">
        <f t="shared" si="15"/>
        <v xml:space="preserve"> </v>
      </c>
      <c r="T86" s="117"/>
    </row>
    <row r="87" spans="1:20" ht="17.25" customHeight="1">
      <c r="A87" s="405"/>
      <c r="B87" s="406" t="s">
        <v>41</v>
      </c>
      <c r="C87" s="407"/>
      <c r="D87" s="407"/>
      <c r="E87" s="407"/>
      <c r="F87" s="407"/>
      <c r="G87" s="408"/>
      <c r="H87" s="97">
        <f>SUM(H67:H86)</f>
        <v>0</v>
      </c>
      <c r="I87" s="108"/>
      <c r="J87" s="108"/>
      <c r="K87" s="252"/>
      <c r="L87" s="252"/>
      <c r="M87" s="252"/>
      <c r="N87" s="252"/>
      <c r="O87" s="252"/>
      <c r="P87" s="252"/>
      <c r="Q87" s="244"/>
      <c r="R87" s="245"/>
      <c r="S87" s="245"/>
      <c r="T87" s="246"/>
    </row>
    <row r="88" spans="1:20" ht="17.25" customHeight="1">
      <c r="A88" s="403" t="s">
        <v>191</v>
      </c>
      <c r="B88" s="159" t="s">
        <v>194</v>
      </c>
      <c r="C88" s="82"/>
      <c r="D88" s="82"/>
      <c r="E88" s="83"/>
      <c r="F88" s="82"/>
      <c r="G88" s="84"/>
      <c r="H88" s="351" t="str">
        <f>IF(E88*F88=0,"",E88*F88)</f>
        <v/>
      </c>
      <c r="I88" s="85"/>
      <c r="J88" s="85"/>
      <c r="K88" s="103"/>
      <c r="L88" s="103"/>
      <c r="M88" s="103"/>
      <c r="N88" s="103"/>
      <c r="O88" s="103"/>
      <c r="P88" s="103"/>
      <c r="Q88" s="87" t="str">
        <f>IF(AND(H88=0,K88=0,L88=0,M88=0,O88=0,P88=0),"",IF(AND(K88&lt;=L88,L88&lt;=M88,M88&lt;=O88,O88&lt;=P88)," ","順序に誤り"))</f>
        <v xml:space="preserve"> </v>
      </c>
      <c r="R88" s="87" t="str">
        <f t="shared" ref="R88:R107" si="16">IF(AND(K88=0,L88=0,M88=0,O88=0,P88=0),"",IF(AND(L88&lt;=$X$2,M88&lt;=$X$2,O88&lt;=$X$2,P88&lt;=$X$2,M88&gt;=$K$174,O88&gt;=$K$174,P88&gt;=$K$174,L88&gt;=$K$174)," ","対象期間外"))</f>
        <v/>
      </c>
      <c r="S88" s="100" t="str">
        <f>IF(OR(Q88="順序に誤り",R88="対象期間外"),"対象外経費"," ")</f>
        <v xml:space="preserve"> </v>
      </c>
      <c r="T88" s="157"/>
    </row>
    <row r="89" spans="1:20" ht="17.25" customHeight="1">
      <c r="A89" s="409"/>
      <c r="B89" s="88" t="s">
        <v>195</v>
      </c>
      <c r="C89" s="89"/>
      <c r="D89" s="89"/>
      <c r="E89" s="90"/>
      <c r="F89" s="89"/>
      <c r="G89" s="91"/>
      <c r="H89" s="352" t="str">
        <f>IF(E89*F89=0,"",E89*F89)</f>
        <v/>
      </c>
      <c r="I89" s="92"/>
      <c r="J89" s="92"/>
      <c r="K89" s="96"/>
      <c r="L89" s="96"/>
      <c r="M89" s="96"/>
      <c r="N89" s="96"/>
      <c r="O89" s="96"/>
      <c r="P89" s="96"/>
      <c r="Q89" s="94" t="str">
        <f>IF(AND(H89=0,K89=0,L89=0,M89=0,O89=0,P89=0),"",IF(AND(K89&lt;=L89,L89&lt;=M89,M89&lt;=O89,O89&lt;=P89)," ","順序に誤り"))</f>
        <v xml:space="preserve"> </v>
      </c>
      <c r="R89" s="94" t="str">
        <f t="shared" si="16"/>
        <v/>
      </c>
      <c r="S89" s="94" t="str">
        <f>IF(OR(Q89="順序に誤り",R89="対象期間外"),"対象外経費"," ")</f>
        <v xml:space="preserve"> </v>
      </c>
      <c r="T89" s="95"/>
    </row>
    <row r="90" spans="1:20" ht="17.25" customHeight="1">
      <c r="A90" s="409"/>
      <c r="B90" s="88" t="s">
        <v>196</v>
      </c>
      <c r="C90" s="89"/>
      <c r="D90" s="89"/>
      <c r="E90" s="90"/>
      <c r="F90" s="89"/>
      <c r="G90" s="91"/>
      <c r="H90" s="352" t="str">
        <f t="shared" ref="H90:H107" si="17">IF(E90*F90=0,"",E90*F90)</f>
        <v/>
      </c>
      <c r="I90" s="92"/>
      <c r="J90" s="92"/>
      <c r="K90" s="101"/>
      <c r="L90" s="101"/>
      <c r="M90" s="101"/>
      <c r="N90" s="101"/>
      <c r="O90" s="101"/>
      <c r="P90" s="101"/>
      <c r="Q90" s="94" t="str">
        <f>IF(AND(H90=0,K90=0,L90=0,M90=0,O90=0,P90=0),"",IF(AND(K90&lt;=L90,L90&lt;=M90,M90&lt;=O90,O90&lt;=P90)," ","順序に誤り"))</f>
        <v xml:space="preserve"> </v>
      </c>
      <c r="R90" s="94" t="str">
        <f t="shared" si="16"/>
        <v/>
      </c>
      <c r="S90" s="94" t="str">
        <f>IF(OR(Q90="順序に誤り",R90="対象期間外"),"対象外経費"," ")</f>
        <v xml:space="preserve"> </v>
      </c>
      <c r="T90" s="95"/>
    </row>
    <row r="91" spans="1:20" ht="17.25" customHeight="1">
      <c r="A91" s="409"/>
      <c r="B91" s="88" t="s">
        <v>197</v>
      </c>
      <c r="C91" s="89"/>
      <c r="D91" s="89"/>
      <c r="E91" s="90"/>
      <c r="F91" s="89"/>
      <c r="G91" s="91"/>
      <c r="H91" s="352" t="str">
        <f t="shared" si="17"/>
        <v/>
      </c>
      <c r="I91" s="92"/>
      <c r="J91" s="92"/>
      <c r="K91" s="96"/>
      <c r="L91" s="96"/>
      <c r="M91" s="96"/>
      <c r="N91" s="96"/>
      <c r="O91" s="96"/>
      <c r="P91" s="96"/>
      <c r="Q91" s="94" t="str">
        <f>IF(AND(H91=0,K91=0,L91=0,M91=0,O91=0,P91=0),"",IF(AND(K91&lt;=L91,L91&lt;=M91,M91&lt;=O91,O91&lt;=P91)," ","順序に誤り"))</f>
        <v xml:space="preserve"> </v>
      </c>
      <c r="R91" s="94" t="str">
        <f t="shared" si="16"/>
        <v/>
      </c>
      <c r="S91" s="94" t="str">
        <f>IF(OR(Q91="順序に誤り",R91="対象期間外"),"対象外経費"," ")</f>
        <v xml:space="preserve"> </v>
      </c>
      <c r="T91" s="95"/>
    </row>
    <row r="92" spans="1:20" ht="17.25" customHeight="1">
      <c r="A92" s="409"/>
      <c r="B92" s="88" t="s">
        <v>198</v>
      </c>
      <c r="C92" s="89"/>
      <c r="D92" s="89"/>
      <c r="E92" s="90"/>
      <c r="F92" s="89"/>
      <c r="G92" s="91"/>
      <c r="H92" s="352" t="str">
        <f t="shared" si="17"/>
        <v/>
      </c>
      <c r="I92" s="92"/>
      <c r="J92" s="92"/>
      <c r="K92" s="96"/>
      <c r="L92" s="96"/>
      <c r="M92" s="96"/>
      <c r="N92" s="96"/>
      <c r="O92" s="96"/>
      <c r="P92" s="96"/>
      <c r="Q92" s="94" t="str">
        <f t="shared" ref="Q92:Q107" si="18">IF(AND(H92=0,K92=0,L92=0,M92=0,O92=0,P92=0),"",IF(AND(K92&lt;=L92,L92&lt;=M92,M92&lt;=O92,O92&lt;=P92)," ","順序に誤り"))</f>
        <v xml:space="preserve"> </v>
      </c>
      <c r="R92" s="94" t="str">
        <f t="shared" si="16"/>
        <v/>
      </c>
      <c r="S92" s="94" t="str">
        <f t="shared" ref="S92:S107" si="19">IF(OR(Q92="順序に誤り",R92="対象期間外"),"対象外経費"," ")</f>
        <v xml:space="preserve"> </v>
      </c>
      <c r="T92" s="243"/>
    </row>
    <row r="93" spans="1:20" ht="17.25" hidden="1" customHeight="1">
      <c r="A93" s="409"/>
      <c r="B93" s="88" t="s">
        <v>351</v>
      </c>
      <c r="C93" s="89"/>
      <c r="D93" s="89"/>
      <c r="E93" s="90"/>
      <c r="F93" s="89"/>
      <c r="G93" s="91"/>
      <c r="H93" s="352" t="str">
        <f t="shared" si="17"/>
        <v/>
      </c>
      <c r="I93" s="92"/>
      <c r="J93" s="92"/>
      <c r="K93" s="96"/>
      <c r="L93" s="96"/>
      <c r="M93" s="96"/>
      <c r="N93" s="96"/>
      <c r="O93" s="96"/>
      <c r="P93" s="96"/>
      <c r="Q93" s="94" t="str">
        <f t="shared" si="18"/>
        <v xml:space="preserve"> </v>
      </c>
      <c r="R93" s="94" t="str">
        <f t="shared" si="16"/>
        <v/>
      </c>
      <c r="S93" s="94" t="str">
        <f t="shared" si="19"/>
        <v xml:space="preserve"> </v>
      </c>
      <c r="T93" s="243"/>
    </row>
    <row r="94" spans="1:20" ht="17.25" hidden="1" customHeight="1">
      <c r="A94" s="409"/>
      <c r="B94" s="88" t="s">
        <v>352</v>
      </c>
      <c r="C94" s="89"/>
      <c r="D94" s="89"/>
      <c r="E94" s="90"/>
      <c r="F94" s="89"/>
      <c r="G94" s="91"/>
      <c r="H94" s="352" t="str">
        <f t="shared" si="17"/>
        <v/>
      </c>
      <c r="I94" s="92"/>
      <c r="J94" s="92"/>
      <c r="K94" s="96"/>
      <c r="L94" s="96"/>
      <c r="M94" s="96"/>
      <c r="N94" s="96"/>
      <c r="O94" s="96"/>
      <c r="P94" s="96"/>
      <c r="Q94" s="94" t="str">
        <f t="shared" si="18"/>
        <v xml:space="preserve"> </v>
      </c>
      <c r="R94" s="94" t="str">
        <f t="shared" si="16"/>
        <v/>
      </c>
      <c r="S94" s="94" t="str">
        <f t="shared" si="19"/>
        <v xml:space="preserve"> </v>
      </c>
      <c r="T94" s="243"/>
    </row>
    <row r="95" spans="1:20" ht="17.25" hidden="1" customHeight="1">
      <c r="A95" s="409"/>
      <c r="B95" s="88" t="s">
        <v>353</v>
      </c>
      <c r="C95" s="89"/>
      <c r="D95" s="89"/>
      <c r="E95" s="90"/>
      <c r="F95" s="89"/>
      <c r="G95" s="91"/>
      <c r="H95" s="352" t="str">
        <f t="shared" si="17"/>
        <v/>
      </c>
      <c r="I95" s="92"/>
      <c r="J95" s="92"/>
      <c r="K95" s="96"/>
      <c r="L95" s="96"/>
      <c r="M95" s="96"/>
      <c r="N95" s="96"/>
      <c r="O95" s="96"/>
      <c r="P95" s="96"/>
      <c r="Q95" s="94" t="str">
        <f t="shared" si="18"/>
        <v xml:space="preserve"> </v>
      </c>
      <c r="R95" s="94" t="str">
        <f t="shared" si="16"/>
        <v/>
      </c>
      <c r="S95" s="94" t="str">
        <f t="shared" si="19"/>
        <v xml:space="preserve"> </v>
      </c>
      <c r="T95" s="243"/>
    </row>
    <row r="96" spans="1:20" ht="17.25" hidden="1" customHeight="1">
      <c r="A96" s="409"/>
      <c r="B96" s="88" t="s">
        <v>354</v>
      </c>
      <c r="C96" s="89"/>
      <c r="D96" s="89"/>
      <c r="E96" s="90"/>
      <c r="F96" s="89"/>
      <c r="G96" s="91"/>
      <c r="H96" s="352" t="str">
        <f t="shared" si="17"/>
        <v/>
      </c>
      <c r="I96" s="92"/>
      <c r="J96" s="92"/>
      <c r="K96" s="96"/>
      <c r="L96" s="96"/>
      <c r="M96" s="96"/>
      <c r="N96" s="96"/>
      <c r="O96" s="96"/>
      <c r="P96" s="96"/>
      <c r="Q96" s="94" t="str">
        <f t="shared" si="18"/>
        <v xml:space="preserve"> </v>
      </c>
      <c r="R96" s="94" t="str">
        <f t="shared" si="16"/>
        <v/>
      </c>
      <c r="S96" s="94" t="str">
        <f t="shared" si="19"/>
        <v xml:space="preserve"> </v>
      </c>
      <c r="T96" s="243"/>
    </row>
    <row r="97" spans="1:20" ht="17.25" hidden="1" customHeight="1">
      <c r="A97" s="409"/>
      <c r="B97" s="88" t="s">
        <v>355</v>
      </c>
      <c r="C97" s="89"/>
      <c r="D97" s="89"/>
      <c r="E97" s="90"/>
      <c r="F97" s="89"/>
      <c r="G97" s="91"/>
      <c r="H97" s="352" t="str">
        <f t="shared" si="17"/>
        <v/>
      </c>
      <c r="I97" s="92"/>
      <c r="J97" s="92"/>
      <c r="K97" s="96"/>
      <c r="L97" s="96"/>
      <c r="M97" s="96"/>
      <c r="N97" s="96"/>
      <c r="O97" s="96"/>
      <c r="P97" s="96"/>
      <c r="Q97" s="94" t="str">
        <f t="shared" si="18"/>
        <v xml:space="preserve"> </v>
      </c>
      <c r="R97" s="94" t="str">
        <f t="shared" si="16"/>
        <v/>
      </c>
      <c r="S97" s="94" t="str">
        <f t="shared" si="19"/>
        <v xml:space="preserve"> </v>
      </c>
      <c r="T97" s="243"/>
    </row>
    <row r="98" spans="1:20" ht="17.25" hidden="1" customHeight="1">
      <c r="A98" s="409"/>
      <c r="B98" s="88" t="s">
        <v>356</v>
      </c>
      <c r="C98" s="89"/>
      <c r="D98" s="89"/>
      <c r="E98" s="90"/>
      <c r="F98" s="89"/>
      <c r="G98" s="91"/>
      <c r="H98" s="352" t="str">
        <f t="shared" si="17"/>
        <v/>
      </c>
      <c r="I98" s="92"/>
      <c r="J98" s="92"/>
      <c r="K98" s="96"/>
      <c r="L98" s="96"/>
      <c r="M98" s="96"/>
      <c r="N98" s="96"/>
      <c r="O98" s="96"/>
      <c r="P98" s="96"/>
      <c r="Q98" s="94" t="str">
        <f t="shared" si="18"/>
        <v xml:space="preserve"> </v>
      </c>
      <c r="R98" s="94" t="str">
        <f t="shared" si="16"/>
        <v/>
      </c>
      <c r="S98" s="94" t="str">
        <f t="shared" si="19"/>
        <v xml:space="preserve"> </v>
      </c>
      <c r="T98" s="243"/>
    </row>
    <row r="99" spans="1:20" ht="17.25" hidden="1" customHeight="1">
      <c r="A99" s="409"/>
      <c r="B99" s="88" t="s">
        <v>357</v>
      </c>
      <c r="C99" s="89"/>
      <c r="D99" s="89"/>
      <c r="E99" s="90"/>
      <c r="F99" s="89"/>
      <c r="G99" s="91"/>
      <c r="H99" s="352" t="str">
        <f t="shared" si="17"/>
        <v/>
      </c>
      <c r="I99" s="92"/>
      <c r="J99" s="92"/>
      <c r="K99" s="96"/>
      <c r="L99" s="96"/>
      <c r="M99" s="96"/>
      <c r="N99" s="96"/>
      <c r="O99" s="96"/>
      <c r="P99" s="96"/>
      <c r="Q99" s="94" t="str">
        <f t="shared" si="18"/>
        <v xml:space="preserve"> </v>
      </c>
      <c r="R99" s="94" t="str">
        <f t="shared" si="16"/>
        <v/>
      </c>
      <c r="S99" s="94" t="str">
        <f t="shared" si="19"/>
        <v xml:space="preserve"> </v>
      </c>
      <c r="T99" s="243"/>
    </row>
    <row r="100" spans="1:20" ht="17.25" hidden="1" customHeight="1">
      <c r="A100" s="409"/>
      <c r="B100" s="88" t="s">
        <v>358</v>
      </c>
      <c r="C100" s="89"/>
      <c r="D100" s="89"/>
      <c r="E100" s="90"/>
      <c r="F100" s="89"/>
      <c r="G100" s="91"/>
      <c r="H100" s="352" t="str">
        <f t="shared" si="17"/>
        <v/>
      </c>
      <c r="I100" s="92"/>
      <c r="J100" s="92"/>
      <c r="K100" s="96"/>
      <c r="L100" s="96"/>
      <c r="M100" s="96"/>
      <c r="N100" s="96"/>
      <c r="O100" s="96"/>
      <c r="P100" s="96"/>
      <c r="Q100" s="94" t="str">
        <f t="shared" si="18"/>
        <v xml:space="preserve"> </v>
      </c>
      <c r="R100" s="94" t="str">
        <f t="shared" si="16"/>
        <v/>
      </c>
      <c r="S100" s="94" t="str">
        <f t="shared" si="19"/>
        <v xml:space="preserve"> </v>
      </c>
      <c r="T100" s="243"/>
    </row>
    <row r="101" spans="1:20" ht="17.25" hidden="1" customHeight="1">
      <c r="A101" s="409"/>
      <c r="B101" s="88" t="s">
        <v>359</v>
      </c>
      <c r="C101" s="89"/>
      <c r="D101" s="89"/>
      <c r="E101" s="90"/>
      <c r="F101" s="89"/>
      <c r="G101" s="91"/>
      <c r="H101" s="352" t="str">
        <f t="shared" si="17"/>
        <v/>
      </c>
      <c r="I101" s="92"/>
      <c r="J101" s="92"/>
      <c r="K101" s="96"/>
      <c r="L101" s="96"/>
      <c r="M101" s="96"/>
      <c r="N101" s="96"/>
      <c r="O101" s="96"/>
      <c r="P101" s="96"/>
      <c r="Q101" s="94" t="str">
        <f t="shared" si="18"/>
        <v xml:space="preserve"> </v>
      </c>
      <c r="R101" s="94" t="str">
        <f t="shared" si="16"/>
        <v/>
      </c>
      <c r="S101" s="94" t="str">
        <f t="shared" si="19"/>
        <v xml:space="preserve"> </v>
      </c>
      <c r="T101" s="243"/>
    </row>
    <row r="102" spans="1:20" ht="17.25" hidden="1" customHeight="1">
      <c r="A102" s="409"/>
      <c r="B102" s="88" t="s">
        <v>360</v>
      </c>
      <c r="C102" s="89"/>
      <c r="D102" s="89"/>
      <c r="E102" s="90"/>
      <c r="F102" s="89"/>
      <c r="G102" s="91"/>
      <c r="H102" s="352" t="str">
        <f t="shared" si="17"/>
        <v/>
      </c>
      <c r="I102" s="92"/>
      <c r="J102" s="92"/>
      <c r="K102" s="96"/>
      <c r="L102" s="96"/>
      <c r="M102" s="96"/>
      <c r="N102" s="96"/>
      <c r="O102" s="96"/>
      <c r="P102" s="96"/>
      <c r="Q102" s="94" t="str">
        <f t="shared" si="18"/>
        <v xml:space="preserve"> </v>
      </c>
      <c r="R102" s="94" t="str">
        <f t="shared" si="16"/>
        <v/>
      </c>
      <c r="S102" s="94" t="str">
        <f t="shared" si="19"/>
        <v xml:space="preserve"> </v>
      </c>
      <c r="T102" s="243"/>
    </row>
    <row r="103" spans="1:20" ht="17.25" hidden="1" customHeight="1">
      <c r="A103" s="409"/>
      <c r="B103" s="88" t="s">
        <v>361</v>
      </c>
      <c r="C103" s="89"/>
      <c r="D103" s="89"/>
      <c r="E103" s="90"/>
      <c r="F103" s="89"/>
      <c r="G103" s="91"/>
      <c r="H103" s="352" t="str">
        <f t="shared" si="17"/>
        <v/>
      </c>
      <c r="I103" s="92"/>
      <c r="J103" s="92"/>
      <c r="K103" s="96"/>
      <c r="L103" s="96"/>
      <c r="M103" s="96"/>
      <c r="N103" s="96"/>
      <c r="O103" s="96"/>
      <c r="P103" s="96"/>
      <c r="Q103" s="94" t="str">
        <f t="shared" si="18"/>
        <v xml:space="preserve"> </v>
      </c>
      <c r="R103" s="94" t="str">
        <f t="shared" si="16"/>
        <v/>
      </c>
      <c r="S103" s="94" t="str">
        <f t="shared" si="19"/>
        <v xml:space="preserve"> </v>
      </c>
      <c r="T103" s="243"/>
    </row>
    <row r="104" spans="1:20" ht="17.25" hidden="1" customHeight="1">
      <c r="A104" s="409"/>
      <c r="B104" s="88" t="s">
        <v>362</v>
      </c>
      <c r="C104" s="89"/>
      <c r="D104" s="89"/>
      <c r="E104" s="90"/>
      <c r="F104" s="89"/>
      <c r="G104" s="91"/>
      <c r="H104" s="352" t="str">
        <f t="shared" si="17"/>
        <v/>
      </c>
      <c r="I104" s="92"/>
      <c r="J104" s="92"/>
      <c r="K104" s="96"/>
      <c r="L104" s="96"/>
      <c r="M104" s="96"/>
      <c r="N104" s="96"/>
      <c r="O104" s="96"/>
      <c r="P104" s="96"/>
      <c r="Q104" s="94" t="str">
        <f t="shared" si="18"/>
        <v xml:space="preserve"> </v>
      </c>
      <c r="R104" s="94" t="str">
        <f t="shared" si="16"/>
        <v/>
      </c>
      <c r="S104" s="94" t="str">
        <f t="shared" si="19"/>
        <v xml:space="preserve"> </v>
      </c>
      <c r="T104" s="243"/>
    </row>
    <row r="105" spans="1:20" ht="17.25" hidden="1" customHeight="1">
      <c r="A105" s="409"/>
      <c r="B105" s="88" t="s">
        <v>363</v>
      </c>
      <c r="C105" s="89"/>
      <c r="D105" s="89"/>
      <c r="E105" s="90"/>
      <c r="F105" s="89"/>
      <c r="G105" s="91"/>
      <c r="H105" s="352" t="str">
        <f t="shared" si="17"/>
        <v/>
      </c>
      <c r="I105" s="92"/>
      <c r="J105" s="92"/>
      <c r="K105" s="96"/>
      <c r="L105" s="96"/>
      <c r="M105" s="96"/>
      <c r="N105" s="96"/>
      <c r="O105" s="96"/>
      <c r="P105" s="96"/>
      <c r="Q105" s="94" t="str">
        <f t="shared" si="18"/>
        <v xml:space="preserve"> </v>
      </c>
      <c r="R105" s="94" t="str">
        <f t="shared" si="16"/>
        <v/>
      </c>
      <c r="S105" s="94" t="str">
        <f t="shared" si="19"/>
        <v xml:space="preserve"> </v>
      </c>
      <c r="T105" s="243"/>
    </row>
    <row r="106" spans="1:20" ht="17.25" hidden="1" customHeight="1">
      <c r="A106" s="409"/>
      <c r="B106" s="88" t="s">
        <v>364</v>
      </c>
      <c r="C106" s="89"/>
      <c r="D106" s="89"/>
      <c r="E106" s="90"/>
      <c r="F106" s="89"/>
      <c r="G106" s="91"/>
      <c r="H106" s="352" t="str">
        <f t="shared" si="17"/>
        <v/>
      </c>
      <c r="I106" s="92"/>
      <c r="J106" s="92"/>
      <c r="K106" s="96"/>
      <c r="L106" s="96"/>
      <c r="M106" s="96"/>
      <c r="N106" s="96"/>
      <c r="O106" s="96"/>
      <c r="P106" s="96"/>
      <c r="Q106" s="94" t="str">
        <f t="shared" si="18"/>
        <v xml:space="preserve"> </v>
      </c>
      <c r="R106" s="94" t="str">
        <f t="shared" si="16"/>
        <v/>
      </c>
      <c r="S106" s="94" t="str">
        <f t="shared" si="19"/>
        <v xml:space="preserve"> </v>
      </c>
      <c r="T106" s="243"/>
    </row>
    <row r="107" spans="1:20" ht="17.25" hidden="1" customHeight="1">
      <c r="A107" s="409"/>
      <c r="B107" s="88" t="s">
        <v>365</v>
      </c>
      <c r="C107" s="89"/>
      <c r="D107" s="104"/>
      <c r="E107" s="105"/>
      <c r="F107" s="104"/>
      <c r="G107" s="106"/>
      <c r="H107" s="352" t="str">
        <f t="shared" si="17"/>
        <v/>
      </c>
      <c r="I107" s="107"/>
      <c r="J107" s="107"/>
      <c r="K107" s="101"/>
      <c r="L107" s="101"/>
      <c r="M107" s="101"/>
      <c r="N107" s="101"/>
      <c r="O107" s="101"/>
      <c r="P107" s="101"/>
      <c r="Q107" s="238" t="str">
        <f t="shared" si="18"/>
        <v xml:space="preserve"> </v>
      </c>
      <c r="R107" s="238" t="str">
        <f t="shared" si="16"/>
        <v/>
      </c>
      <c r="S107" s="238" t="str">
        <f t="shared" si="19"/>
        <v xml:space="preserve"> </v>
      </c>
      <c r="T107" s="117"/>
    </row>
    <row r="108" spans="1:20" ht="17.25" customHeight="1">
      <c r="A108" s="410"/>
      <c r="B108" s="406" t="s">
        <v>41</v>
      </c>
      <c r="C108" s="407"/>
      <c r="D108" s="407"/>
      <c r="E108" s="407"/>
      <c r="F108" s="407"/>
      <c r="G108" s="408"/>
      <c r="H108" s="97">
        <f>SUM(H88:H107)</f>
        <v>0</v>
      </c>
      <c r="I108" s="108"/>
      <c r="J108" s="108"/>
      <c r="K108" s="109"/>
      <c r="L108" s="109"/>
      <c r="M108" s="109"/>
      <c r="N108" s="109"/>
      <c r="O108" s="109"/>
      <c r="P108" s="109"/>
      <c r="Q108" s="244"/>
      <c r="R108" s="245"/>
      <c r="S108" s="245"/>
      <c r="T108" s="110"/>
    </row>
    <row r="109" spans="1:20" ht="17.25" customHeight="1">
      <c r="A109" s="403" t="s">
        <v>192</v>
      </c>
      <c r="B109" s="159" t="s">
        <v>199</v>
      </c>
      <c r="C109" s="82"/>
      <c r="D109" s="82"/>
      <c r="E109" s="83"/>
      <c r="F109" s="82"/>
      <c r="G109" s="84"/>
      <c r="H109" s="351" t="str">
        <f>IF(E109*F109=0,"",E109*F109)</f>
        <v/>
      </c>
      <c r="I109" s="85"/>
      <c r="J109" s="85"/>
      <c r="K109" s="103"/>
      <c r="L109" s="103"/>
      <c r="M109" s="103"/>
      <c r="N109" s="103"/>
      <c r="O109" s="103"/>
      <c r="P109" s="103"/>
      <c r="Q109" s="87" t="str">
        <f>IF(AND(H109=0,K109=0,L109=0,M109=0,O109=0,P109=0),"",IF(AND(K109&lt;=L109,L109&lt;=M109,M109&lt;=O109,O109&lt;=P109)," ","順序に誤り"))</f>
        <v xml:space="preserve"> </v>
      </c>
      <c r="R109" s="87" t="str">
        <f t="shared" ref="R109:R128" si="20">IF(AND(K109=0,L109=0,M109=0,O109=0,P109=0),"",IF(AND(L109&lt;=$X$2,M109&lt;=$X$2,O109&lt;=$X$2,P109&lt;=$X$2,M109&gt;=$K$174,O109&gt;=$K$174,P109&gt;=$K$174,L109&gt;=$K$174)," ","対象期間外"))</f>
        <v/>
      </c>
      <c r="S109" s="100" t="str">
        <f>IF(OR(Q109="順序に誤り",R109="対象期間外"),"対象外経費"," ")</f>
        <v xml:space="preserve"> </v>
      </c>
      <c r="T109" s="157"/>
    </row>
    <row r="110" spans="1:20" ht="17.25" customHeight="1">
      <c r="A110" s="404"/>
      <c r="B110" s="88" t="s">
        <v>200</v>
      </c>
      <c r="C110" s="89"/>
      <c r="D110" s="89"/>
      <c r="E110" s="90"/>
      <c r="F110" s="89"/>
      <c r="G110" s="91"/>
      <c r="H110" s="352" t="str">
        <f>IF(E110*F110=0,"",E110*F110)</f>
        <v/>
      </c>
      <c r="I110" s="92"/>
      <c r="J110" s="92"/>
      <c r="K110" s="96"/>
      <c r="L110" s="96"/>
      <c r="M110" s="96"/>
      <c r="N110" s="96"/>
      <c r="O110" s="96"/>
      <c r="P110" s="96"/>
      <c r="Q110" s="94" t="str">
        <f>IF(AND(H110=0,K110=0,L110=0,M110=0,O110=0,P110=0),"",IF(AND(K110&lt;=L110,L110&lt;=M110,M110&lt;=O110,O110&lt;=P110)," ","順序に誤り"))</f>
        <v xml:space="preserve"> </v>
      </c>
      <c r="R110" s="94" t="str">
        <f t="shared" si="20"/>
        <v/>
      </c>
      <c r="S110" s="94" t="str">
        <f>IF(OR(Q110="順序に誤り",R110="対象期間外"),"対象外経費"," ")</f>
        <v xml:space="preserve"> </v>
      </c>
      <c r="T110" s="95"/>
    </row>
    <row r="111" spans="1:20" ht="17.25" customHeight="1">
      <c r="A111" s="404"/>
      <c r="B111" s="88" t="s">
        <v>201</v>
      </c>
      <c r="C111" s="89"/>
      <c r="D111" s="89"/>
      <c r="E111" s="90"/>
      <c r="F111" s="89"/>
      <c r="G111" s="91"/>
      <c r="H111" s="352" t="str">
        <f>IF(E111*F111=0,"",E111*F111)</f>
        <v/>
      </c>
      <c r="I111" s="92"/>
      <c r="J111" s="92"/>
      <c r="K111" s="101"/>
      <c r="L111" s="101"/>
      <c r="M111" s="101"/>
      <c r="N111" s="101"/>
      <c r="O111" s="101"/>
      <c r="P111" s="101"/>
      <c r="Q111" s="94" t="str">
        <f>IF(AND(H111=0,K111=0,L111=0,M111=0,O111=0,P111=0),"",IF(AND(K111&lt;=L111,L111&lt;=M111,M111&lt;=O111,O111&lt;=P111)," ","順序に誤り"))</f>
        <v xml:space="preserve"> </v>
      </c>
      <c r="R111" s="94" t="str">
        <f t="shared" si="20"/>
        <v/>
      </c>
      <c r="S111" s="94" t="str">
        <f>IF(OR(Q111="順序に誤り",R111="対象期間外"),"対象外経費"," ")</f>
        <v xml:space="preserve"> </v>
      </c>
      <c r="T111" s="95"/>
    </row>
    <row r="112" spans="1:20" ht="17.25" customHeight="1">
      <c r="A112" s="404"/>
      <c r="B112" s="88" t="s">
        <v>202</v>
      </c>
      <c r="C112" s="89"/>
      <c r="D112" s="89"/>
      <c r="E112" s="90"/>
      <c r="F112" s="89"/>
      <c r="G112" s="91"/>
      <c r="H112" s="352" t="str">
        <f>IF(E112*F112=0,"",E112*F112)</f>
        <v/>
      </c>
      <c r="I112" s="92"/>
      <c r="J112" s="92"/>
      <c r="K112" s="96"/>
      <c r="L112" s="96"/>
      <c r="M112" s="96"/>
      <c r="N112" s="96"/>
      <c r="O112" s="96"/>
      <c r="P112" s="96"/>
      <c r="Q112" s="94" t="str">
        <f>IF(AND(H112=0,K112=0,L112=0,M112=0,O112=0,P112=0),"",IF(AND(K112&lt;=L112,L112&lt;=M112,M112&lt;=O112,O112&lt;=P112)," ","順序に誤り"))</f>
        <v xml:space="preserve"> </v>
      </c>
      <c r="R112" s="94" t="str">
        <f t="shared" si="20"/>
        <v/>
      </c>
      <c r="S112" s="94" t="str">
        <f>IF(OR(Q112="順序に誤り",R112="対象期間外"),"対象外経費"," ")</f>
        <v xml:space="preserve"> </v>
      </c>
      <c r="T112" s="95"/>
    </row>
    <row r="113" spans="1:20" ht="17.25" customHeight="1">
      <c r="A113" s="404"/>
      <c r="B113" s="88" t="s">
        <v>203</v>
      </c>
      <c r="C113" s="247"/>
      <c r="D113" s="247"/>
      <c r="E113" s="248"/>
      <c r="F113" s="247"/>
      <c r="G113" s="249"/>
      <c r="H113" s="352" t="str">
        <f t="shared" ref="H113:H128" si="21">IF(E113*F113=0,"",E113*F113)</f>
        <v/>
      </c>
      <c r="I113" s="250"/>
      <c r="J113" s="250"/>
      <c r="K113" s="251"/>
      <c r="L113" s="251"/>
      <c r="M113" s="251"/>
      <c r="N113" s="251"/>
      <c r="O113" s="251"/>
      <c r="P113" s="251"/>
      <c r="Q113" s="94" t="str">
        <f t="shared" ref="Q113:Q128" si="22">IF(AND(H113=0,K113=0,L113=0,M113=0,O113=0,P113=0),"",IF(AND(K113&lt;=L113,L113&lt;=M113,M113&lt;=O113,O113&lt;=P113)," ","順序に誤り"))</f>
        <v xml:space="preserve"> </v>
      </c>
      <c r="R113" s="94" t="str">
        <f t="shared" si="20"/>
        <v/>
      </c>
      <c r="S113" s="238" t="str">
        <f t="shared" ref="S113:S128" si="23">IF(OR(Q113="順序に誤り",R113="対象期間外"),"対象外経費"," ")</f>
        <v xml:space="preserve"> </v>
      </c>
      <c r="T113" s="243"/>
    </row>
    <row r="114" spans="1:20" ht="17.25" hidden="1" customHeight="1">
      <c r="A114" s="404"/>
      <c r="B114" s="88" t="s">
        <v>366</v>
      </c>
      <c r="C114" s="247"/>
      <c r="D114" s="247"/>
      <c r="E114" s="248"/>
      <c r="F114" s="247"/>
      <c r="G114" s="249"/>
      <c r="H114" s="352" t="str">
        <f t="shared" si="21"/>
        <v/>
      </c>
      <c r="I114" s="250"/>
      <c r="J114" s="250"/>
      <c r="K114" s="251"/>
      <c r="L114" s="251"/>
      <c r="M114" s="251"/>
      <c r="N114" s="251"/>
      <c r="O114" s="251"/>
      <c r="P114" s="251"/>
      <c r="Q114" s="94" t="str">
        <f t="shared" si="22"/>
        <v xml:space="preserve"> </v>
      </c>
      <c r="R114" s="94" t="str">
        <f t="shared" si="20"/>
        <v/>
      </c>
      <c r="S114" s="238" t="str">
        <f t="shared" si="23"/>
        <v xml:space="preserve"> </v>
      </c>
      <c r="T114" s="243"/>
    </row>
    <row r="115" spans="1:20" ht="17.25" hidden="1" customHeight="1">
      <c r="A115" s="404"/>
      <c r="B115" s="88" t="s">
        <v>367</v>
      </c>
      <c r="C115" s="247"/>
      <c r="D115" s="247"/>
      <c r="E115" s="248"/>
      <c r="F115" s="247"/>
      <c r="G115" s="249"/>
      <c r="H115" s="352" t="str">
        <f t="shared" si="21"/>
        <v/>
      </c>
      <c r="I115" s="250"/>
      <c r="J115" s="250"/>
      <c r="K115" s="251"/>
      <c r="L115" s="251"/>
      <c r="M115" s="251"/>
      <c r="N115" s="251"/>
      <c r="O115" s="251"/>
      <c r="P115" s="251"/>
      <c r="Q115" s="94" t="str">
        <f t="shared" si="22"/>
        <v xml:space="preserve"> </v>
      </c>
      <c r="R115" s="94" t="str">
        <f t="shared" si="20"/>
        <v/>
      </c>
      <c r="S115" s="238" t="str">
        <f t="shared" si="23"/>
        <v xml:space="preserve"> </v>
      </c>
      <c r="T115" s="243"/>
    </row>
    <row r="116" spans="1:20" ht="17.25" hidden="1" customHeight="1">
      <c r="A116" s="404"/>
      <c r="B116" s="88" t="s">
        <v>368</v>
      </c>
      <c r="C116" s="247"/>
      <c r="D116" s="247"/>
      <c r="E116" s="248"/>
      <c r="F116" s="247"/>
      <c r="G116" s="249"/>
      <c r="H116" s="352" t="str">
        <f t="shared" si="21"/>
        <v/>
      </c>
      <c r="I116" s="250"/>
      <c r="J116" s="250"/>
      <c r="K116" s="251"/>
      <c r="L116" s="251"/>
      <c r="M116" s="251"/>
      <c r="N116" s="251"/>
      <c r="O116" s="251"/>
      <c r="P116" s="251"/>
      <c r="Q116" s="94" t="str">
        <f t="shared" si="22"/>
        <v xml:space="preserve"> </v>
      </c>
      <c r="R116" s="94" t="str">
        <f t="shared" si="20"/>
        <v/>
      </c>
      <c r="S116" s="238" t="str">
        <f t="shared" si="23"/>
        <v xml:space="preserve"> </v>
      </c>
      <c r="T116" s="243"/>
    </row>
    <row r="117" spans="1:20" ht="17.25" hidden="1" customHeight="1">
      <c r="A117" s="404"/>
      <c r="B117" s="88" t="s">
        <v>369</v>
      </c>
      <c r="C117" s="247"/>
      <c r="D117" s="247"/>
      <c r="E117" s="248"/>
      <c r="F117" s="247"/>
      <c r="G117" s="249"/>
      <c r="H117" s="352" t="str">
        <f t="shared" si="21"/>
        <v/>
      </c>
      <c r="I117" s="250"/>
      <c r="J117" s="250"/>
      <c r="K117" s="251"/>
      <c r="L117" s="251"/>
      <c r="M117" s="251"/>
      <c r="N117" s="251"/>
      <c r="O117" s="251"/>
      <c r="P117" s="251"/>
      <c r="Q117" s="94" t="str">
        <f t="shared" si="22"/>
        <v xml:space="preserve"> </v>
      </c>
      <c r="R117" s="94" t="str">
        <f t="shared" si="20"/>
        <v/>
      </c>
      <c r="S117" s="238" t="str">
        <f t="shared" si="23"/>
        <v xml:space="preserve"> </v>
      </c>
      <c r="T117" s="243"/>
    </row>
    <row r="118" spans="1:20" ht="17.25" hidden="1" customHeight="1">
      <c r="A118" s="404"/>
      <c r="B118" s="88" t="s">
        <v>370</v>
      </c>
      <c r="C118" s="247"/>
      <c r="D118" s="247"/>
      <c r="E118" s="248"/>
      <c r="F118" s="247"/>
      <c r="G118" s="249"/>
      <c r="H118" s="352" t="str">
        <f t="shared" si="21"/>
        <v/>
      </c>
      <c r="I118" s="250"/>
      <c r="J118" s="250"/>
      <c r="K118" s="251"/>
      <c r="L118" s="251"/>
      <c r="M118" s="251"/>
      <c r="N118" s="251"/>
      <c r="O118" s="251"/>
      <c r="P118" s="251"/>
      <c r="Q118" s="94" t="str">
        <f t="shared" si="22"/>
        <v xml:space="preserve"> </v>
      </c>
      <c r="R118" s="94" t="str">
        <f t="shared" si="20"/>
        <v/>
      </c>
      <c r="S118" s="238" t="str">
        <f t="shared" si="23"/>
        <v xml:space="preserve"> </v>
      </c>
      <c r="T118" s="243"/>
    </row>
    <row r="119" spans="1:20" ht="17.25" hidden="1" customHeight="1">
      <c r="A119" s="404"/>
      <c r="B119" s="88" t="s">
        <v>371</v>
      </c>
      <c r="C119" s="247"/>
      <c r="D119" s="247"/>
      <c r="E119" s="248"/>
      <c r="F119" s="247"/>
      <c r="G119" s="249"/>
      <c r="H119" s="352" t="str">
        <f t="shared" si="21"/>
        <v/>
      </c>
      <c r="I119" s="250"/>
      <c r="J119" s="250"/>
      <c r="K119" s="251"/>
      <c r="L119" s="251"/>
      <c r="M119" s="251"/>
      <c r="N119" s="251"/>
      <c r="O119" s="251"/>
      <c r="P119" s="251"/>
      <c r="Q119" s="94" t="str">
        <f t="shared" si="22"/>
        <v xml:space="preserve"> </v>
      </c>
      <c r="R119" s="94" t="str">
        <f t="shared" si="20"/>
        <v/>
      </c>
      <c r="S119" s="238" t="str">
        <f t="shared" si="23"/>
        <v xml:space="preserve"> </v>
      </c>
      <c r="T119" s="243"/>
    </row>
    <row r="120" spans="1:20" ht="17.25" hidden="1" customHeight="1">
      <c r="A120" s="404"/>
      <c r="B120" s="88" t="s">
        <v>372</v>
      </c>
      <c r="C120" s="247"/>
      <c r="D120" s="247"/>
      <c r="E120" s="248"/>
      <c r="F120" s="247"/>
      <c r="G120" s="249"/>
      <c r="H120" s="352" t="str">
        <f t="shared" si="21"/>
        <v/>
      </c>
      <c r="I120" s="250"/>
      <c r="J120" s="250"/>
      <c r="K120" s="251"/>
      <c r="L120" s="251"/>
      <c r="M120" s="251"/>
      <c r="N120" s="251"/>
      <c r="O120" s="251"/>
      <c r="P120" s="251"/>
      <c r="Q120" s="94" t="str">
        <f t="shared" si="22"/>
        <v xml:space="preserve"> </v>
      </c>
      <c r="R120" s="94" t="str">
        <f t="shared" si="20"/>
        <v/>
      </c>
      <c r="S120" s="238" t="str">
        <f t="shared" si="23"/>
        <v xml:space="preserve"> </v>
      </c>
      <c r="T120" s="243"/>
    </row>
    <row r="121" spans="1:20" ht="17.25" hidden="1" customHeight="1">
      <c r="A121" s="404"/>
      <c r="B121" s="88" t="s">
        <v>373</v>
      </c>
      <c r="C121" s="247"/>
      <c r="D121" s="247"/>
      <c r="E121" s="248"/>
      <c r="F121" s="247"/>
      <c r="G121" s="249"/>
      <c r="H121" s="352" t="str">
        <f t="shared" si="21"/>
        <v/>
      </c>
      <c r="I121" s="250"/>
      <c r="J121" s="250"/>
      <c r="K121" s="251"/>
      <c r="L121" s="251"/>
      <c r="M121" s="251"/>
      <c r="N121" s="251"/>
      <c r="O121" s="251"/>
      <c r="P121" s="251"/>
      <c r="Q121" s="94" t="str">
        <f t="shared" si="22"/>
        <v xml:space="preserve"> </v>
      </c>
      <c r="R121" s="94" t="str">
        <f t="shared" si="20"/>
        <v/>
      </c>
      <c r="S121" s="238" t="str">
        <f t="shared" si="23"/>
        <v xml:space="preserve"> </v>
      </c>
      <c r="T121" s="243"/>
    </row>
    <row r="122" spans="1:20" ht="17.25" hidden="1" customHeight="1">
      <c r="A122" s="404"/>
      <c r="B122" s="88" t="s">
        <v>374</v>
      </c>
      <c r="C122" s="247"/>
      <c r="D122" s="247"/>
      <c r="E122" s="248"/>
      <c r="F122" s="247"/>
      <c r="G122" s="249"/>
      <c r="H122" s="352" t="str">
        <f t="shared" si="21"/>
        <v/>
      </c>
      <c r="I122" s="250"/>
      <c r="J122" s="250"/>
      <c r="K122" s="251"/>
      <c r="L122" s="251"/>
      <c r="M122" s="251"/>
      <c r="N122" s="251"/>
      <c r="O122" s="251"/>
      <c r="P122" s="251"/>
      <c r="Q122" s="94" t="str">
        <f t="shared" si="22"/>
        <v xml:space="preserve"> </v>
      </c>
      <c r="R122" s="94" t="str">
        <f t="shared" si="20"/>
        <v/>
      </c>
      <c r="S122" s="238" t="str">
        <f t="shared" si="23"/>
        <v xml:space="preserve"> </v>
      </c>
      <c r="T122" s="243"/>
    </row>
    <row r="123" spans="1:20" ht="17.25" hidden="1" customHeight="1">
      <c r="A123" s="404"/>
      <c r="B123" s="88" t="s">
        <v>375</v>
      </c>
      <c r="C123" s="247"/>
      <c r="D123" s="247"/>
      <c r="E123" s="248"/>
      <c r="F123" s="247"/>
      <c r="G123" s="249"/>
      <c r="H123" s="352" t="str">
        <f t="shared" si="21"/>
        <v/>
      </c>
      <c r="I123" s="250"/>
      <c r="J123" s="250"/>
      <c r="K123" s="251"/>
      <c r="L123" s="251"/>
      <c r="M123" s="251"/>
      <c r="N123" s="251"/>
      <c r="O123" s="251"/>
      <c r="P123" s="251"/>
      <c r="Q123" s="94" t="str">
        <f t="shared" si="22"/>
        <v xml:space="preserve"> </v>
      </c>
      <c r="R123" s="94" t="str">
        <f t="shared" si="20"/>
        <v/>
      </c>
      <c r="S123" s="238" t="str">
        <f t="shared" si="23"/>
        <v xml:space="preserve"> </v>
      </c>
      <c r="T123" s="243"/>
    </row>
    <row r="124" spans="1:20" ht="17.25" hidden="1" customHeight="1">
      <c r="A124" s="404"/>
      <c r="B124" s="88" t="s">
        <v>376</v>
      </c>
      <c r="C124" s="247"/>
      <c r="D124" s="247"/>
      <c r="E124" s="248"/>
      <c r="F124" s="247"/>
      <c r="G124" s="249"/>
      <c r="H124" s="352" t="str">
        <f t="shared" si="21"/>
        <v/>
      </c>
      <c r="I124" s="250"/>
      <c r="J124" s="250"/>
      <c r="K124" s="251"/>
      <c r="L124" s="251"/>
      <c r="M124" s="251"/>
      <c r="N124" s="251"/>
      <c r="O124" s="251"/>
      <c r="P124" s="251"/>
      <c r="Q124" s="94" t="str">
        <f t="shared" si="22"/>
        <v xml:space="preserve"> </v>
      </c>
      <c r="R124" s="94" t="str">
        <f t="shared" si="20"/>
        <v/>
      </c>
      <c r="S124" s="238" t="str">
        <f t="shared" si="23"/>
        <v xml:space="preserve"> </v>
      </c>
      <c r="T124" s="243"/>
    </row>
    <row r="125" spans="1:20" ht="17.25" hidden="1" customHeight="1">
      <c r="A125" s="404"/>
      <c r="B125" s="88" t="s">
        <v>377</v>
      </c>
      <c r="C125" s="247"/>
      <c r="D125" s="247"/>
      <c r="E125" s="248"/>
      <c r="F125" s="247"/>
      <c r="G125" s="249"/>
      <c r="H125" s="352" t="str">
        <f t="shared" si="21"/>
        <v/>
      </c>
      <c r="I125" s="250"/>
      <c r="J125" s="250"/>
      <c r="K125" s="251"/>
      <c r="L125" s="251"/>
      <c r="M125" s="251"/>
      <c r="N125" s="251"/>
      <c r="O125" s="251"/>
      <c r="P125" s="251"/>
      <c r="Q125" s="94" t="str">
        <f t="shared" si="22"/>
        <v xml:space="preserve"> </v>
      </c>
      <c r="R125" s="94" t="str">
        <f t="shared" si="20"/>
        <v/>
      </c>
      <c r="S125" s="238" t="str">
        <f t="shared" si="23"/>
        <v xml:space="preserve"> </v>
      </c>
      <c r="T125" s="243"/>
    </row>
    <row r="126" spans="1:20" ht="17.25" hidden="1" customHeight="1">
      <c r="A126" s="404"/>
      <c r="B126" s="88" t="s">
        <v>378</v>
      </c>
      <c r="C126" s="247"/>
      <c r="D126" s="247"/>
      <c r="E126" s="248"/>
      <c r="F126" s="247"/>
      <c r="G126" s="249"/>
      <c r="H126" s="352" t="str">
        <f t="shared" si="21"/>
        <v/>
      </c>
      <c r="I126" s="250"/>
      <c r="J126" s="250"/>
      <c r="K126" s="251"/>
      <c r="L126" s="251"/>
      <c r="M126" s="251"/>
      <c r="N126" s="251"/>
      <c r="O126" s="251"/>
      <c r="P126" s="251"/>
      <c r="Q126" s="94" t="str">
        <f t="shared" si="22"/>
        <v xml:space="preserve"> </v>
      </c>
      <c r="R126" s="94" t="str">
        <f t="shared" si="20"/>
        <v/>
      </c>
      <c r="S126" s="238" t="str">
        <f t="shared" si="23"/>
        <v xml:space="preserve"> </v>
      </c>
      <c r="T126" s="243"/>
    </row>
    <row r="127" spans="1:20" ht="17.25" hidden="1" customHeight="1">
      <c r="A127" s="404"/>
      <c r="B127" s="88" t="s">
        <v>379</v>
      </c>
      <c r="C127" s="247"/>
      <c r="D127" s="247"/>
      <c r="E127" s="248"/>
      <c r="F127" s="247"/>
      <c r="G127" s="249"/>
      <c r="H127" s="352" t="str">
        <f t="shared" si="21"/>
        <v/>
      </c>
      <c r="I127" s="250"/>
      <c r="J127" s="250"/>
      <c r="K127" s="251"/>
      <c r="L127" s="251"/>
      <c r="M127" s="251"/>
      <c r="N127" s="251"/>
      <c r="O127" s="251"/>
      <c r="P127" s="251"/>
      <c r="Q127" s="94" t="str">
        <f t="shared" si="22"/>
        <v xml:space="preserve"> </v>
      </c>
      <c r="R127" s="94" t="str">
        <f t="shared" si="20"/>
        <v/>
      </c>
      <c r="S127" s="238" t="str">
        <f t="shared" si="23"/>
        <v xml:space="preserve"> </v>
      </c>
      <c r="T127" s="243"/>
    </row>
    <row r="128" spans="1:20" ht="17.25" hidden="1" customHeight="1">
      <c r="A128" s="404"/>
      <c r="B128" s="88" t="s">
        <v>380</v>
      </c>
      <c r="C128" s="111"/>
      <c r="D128" s="111"/>
      <c r="E128" s="112"/>
      <c r="F128" s="111"/>
      <c r="G128" s="113"/>
      <c r="H128" s="352" t="str">
        <f t="shared" si="21"/>
        <v/>
      </c>
      <c r="I128" s="114"/>
      <c r="J128" s="114"/>
      <c r="K128" s="115"/>
      <c r="L128" s="115"/>
      <c r="M128" s="115"/>
      <c r="N128" s="115"/>
      <c r="O128" s="115"/>
      <c r="P128" s="115"/>
      <c r="Q128" s="238" t="str">
        <f t="shared" si="22"/>
        <v xml:space="preserve"> </v>
      </c>
      <c r="R128" s="238" t="str">
        <f t="shared" si="20"/>
        <v/>
      </c>
      <c r="S128" s="238" t="str">
        <f t="shared" si="23"/>
        <v xml:space="preserve"> </v>
      </c>
      <c r="T128" s="117"/>
    </row>
    <row r="129" spans="1:20" ht="17.25" customHeight="1">
      <c r="A129" s="405"/>
      <c r="B129" s="406" t="s">
        <v>41</v>
      </c>
      <c r="C129" s="407"/>
      <c r="D129" s="407"/>
      <c r="E129" s="407"/>
      <c r="F129" s="407"/>
      <c r="G129" s="408"/>
      <c r="H129" s="97">
        <f>SUM(H109:H128)</f>
        <v>0</v>
      </c>
      <c r="I129" s="108"/>
      <c r="J129" s="108"/>
      <c r="K129" s="252"/>
      <c r="L129" s="252"/>
      <c r="M129" s="252"/>
      <c r="N129" s="252"/>
      <c r="O129" s="252"/>
      <c r="P129" s="252"/>
      <c r="Q129" s="244"/>
      <c r="R129" s="245"/>
      <c r="S129" s="245"/>
      <c r="T129" s="246"/>
    </row>
    <row r="130" spans="1:20" ht="17.25" customHeight="1">
      <c r="A130" s="403" t="s">
        <v>193</v>
      </c>
      <c r="B130" s="159" t="s">
        <v>204</v>
      </c>
      <c r="C130" s="82"/>
      <c r="D130" s="82"/>
      <c r="E130" s="83"/>
      <c r="F130" s="82"/>
      <c r="G130" s="84"/>
      <c r="H130" s="351" t="str">
        <f>IF(E130*F130=0,"",E130*F130)</f>
        <v/>
      </c>
      <c r="I130" s="85"/>
      <c r="J130" s="85"/>
      <c r="K130" s="103"/>
      <c r="L130" s="103"/>
      <c r="M130" s="103"/>
      <c r="N130" s="103"/>
      <c r="O130" s="103"/>
      <c r="P130" s="103"/>
      <c r="Q130" s="87" t="str">
        <f>IF(AND(H130=0,K130=0,L130=0,M130=0,O130=0,P130=0),"",IF(AND(K130&lt;=L130,L130&lt;=M130,M130&lt;=O130,O130&lt;=P130)," ","順序に誤り"))</f>
        <v xml:space="preserve"> </v>
      </c>
      <c r="R130" s="87" t="str">
        <f t="shared" ref="R130:R149" si="24">IF(AND(K130=0,L130=0,M130=0,O130=0,P130=0),"",IF(AND(L130&lt;=$X$2,M130&lt;=$X$2,O130&lt;=$X$2,P130&lt;=$X$2,M130&gt;=$K$174,O130&gt;=$K$174,P130&gt;=$K$174,L130&gt;=$K$174)," ","対象期間外"))</f>
        <v/>
      </c>
      <c r="S130" s="100" t="str">
        <f>IF(OR(Q130="順序に誤り",R130="対象期間外"),"対象外経費"," ")</f>
        <v xml:space="preserve"> </v>
      </c>
      <c r="T130" s="157"/>
    </row>
    <row r="131" spans="1:20" ht="17.25" customHeight="1">
      <c r="A131" s="409"/>
      <c r="B131" s="88" t="s">
        <v>205</v>
      </c>
      <c r="C131" s="89"/>
      <c r="D131" s="89"/>
      <c r="E131" s="90"/>
      <c r="F131" s="89"/>
      <c r="G131" s="91"/>
      <c r="H131" s="352" t="str">
        <f>IF(E131*F131=0,"",E131*F131)</f>
        <v/>
      </c>
      <c r="I131" s="92"/>
      <c r="J131" s="92"/>
      <c r="K131" s="96"/>
      <c r="L131" s="96"/>
      <c r="M131" s="96"/>
      <c r="N131" s="96"/>
      <c r="O131" s="96"/>
      <c r="P131" s="96"/>
      <c r="Q131" s="94" t="str">
        <f>IF(AND(H131=0,K131=0,L131=0,M131=0,O131=0,P131=0),"",IF(AND(K131&lt;=L131,L131&lt;=M131,M131&lt;=O131,O131&lt;=P131)," ","順序に誤り"))</f>
        <v xml:space="preserve"> </v>
      </c>
      <c r="R131" s="94" t="str">
        <f t="shared" si="24"/>
        <v/>
      </c>
      <c r="S131" s="94" t="str">
        <f>IF(OR(Q131="順序に誤り",R131="対象期間外"),"対象外経費"," ")</f>
        <v xml:space="preserve"> </v>
      </c>
      <c r="T131" s="95"/>
    </row>
    <row r="132" spans="1:20" ht="17.25" customHeight="1">
      <c r="A132" s="409"/>
      <c r="B132" s="88" t="s">
        <v>206</v>
      </c>
      <c r="C132" s="89"/>
      <c r="D132" s="89"/>
      <c r="E132" s="90"/>
      <c r="F132" s="89"/>
      <c r="G132" s="91"/>
      <c r="H132" s="352" t="str">
        <f>IF(E132*F132=0,"",E132*F132)</f>
        <v/>
      </c>
      <c r="I132" s="92"/>
      <c r="J132" s="92"/>
      <c r="K132" s="101"/>
      <c r="L132" s="101"/>
      <c r="M132" s="101"/>
      <c r="N132" s="101"/>
      <c r="O132" s="101"/>
      <c r="P132" s="101"/>
      <c r="Q132" s="94" t="str">
        <f>IF(AND(H132=0,K132=0,L132=0,M132=0,O132=0,P132=0),"",IF(AND(K132&lt;=L132,L132&lt;=M132,M132&lt;=O132,O132&lt;=P132)," ","順序に誤り"))</f>
        <v xml:space="preserve"> </v>
      </c>
      <c r="R132" s="94" t="str">
        <f t="shared" si="24"/>
        <v/>
      </c>
      <c r="S132" s="94" t="str">
        <f>IF(OR(Q132="順序に誤り",R132="対象期間外"),"対象外経費"," ")</f>
        <v xml:space="preserve"> </v>
      </c>
      <c r="T132" s="95"/>
    </row>
    <row r="133" spans="1:20" ht="17.25" customHeight="1">
      <c r="A133" s="409"/>
      <c r="B133" s="88" t="s">
        <v>207</v>
      </c>
      <c r="C133" s="89"/>
      <c r="D133" s="89"/>
      <c r="E133" s="90"/>
      <c r="F133" s="89"/>
      <c r="G133" s="91"/>
      <c r="H133" s="352" t="str">
        <f t="shared" ref="H133:H149" si="25">IF(E133*F133=0,"",E133*F133)</f>
        <v/>
      </c>
      <c r="I133" s="92"/>
      <c r="J133" s="92"/>
      <c r="K133" s="96"/>
      <c r="L133" s="96"/>
      <c r="M133" s="96"/>
      <c r="N133" s="96"/>
      <c r="O133" s="96"/>
      <c r="P133" s="96"/>
      <c r="Q133" s="94" t="str">
        <f>IF(AND(H133=0,K133=0,L133=0,M133=0,O133=0,P133=0),"",IF(AND(K133&lt;=L133,L133&lt;=M133,M133&lt;=O133,O133&lt;=P133)," ","順序に誤り"))</f>
        <v xml:space="preserve"> </v>
      </c>
      <c r="R133" s="94" t="str">
        <f t="shared" si="24"/>
        <v/>
      </c>
      <c r="S133" s="94" t="str">
        <f>IF(OR(Q133="順序に誤り",R133="対象期間外"),"対象外経費"," ")</f>
        <v xml:space="preserve"> </v>
      </c>
      <c r="T133" s="95"/>
    </row>
    <row r="134" spans="1:20" ht="17.25" customHeight="1">
      <c r="A134" s="409"/>
      <c r="B134" s="88" t="s">
        <v>208</v>
      </c>
      <c r="C134" s="89"/>
      <c r="D134" s="89"/>
      <c r="E134" s="90"/>
      <c r="F134" s="89"/>
      <c r="G134" s="91"/>
      <c r="H134" s="352" t="str">
        <f t="shared" si="25"/>
        <v/>
      </c>
      <c r="I134" s="92"/>
      <c r="J134" s="92"/>
      <c r="K134" s="96"/>
      <c r="L134" s="96"/>
      <c r="M134" s="96"/>
      <c r="N134" s="96"/>
      <c r="O134" s="96"/>
      <c r="P134" s="96"/>
      <c r="Q134" s="238" t="str">
        <f t="shared" ref="Q134:Q149" si="26">IF(AND(H134=0,K134=0,L134=0,M134=0,O134=0,P134=0),"",IF(AND(K134&lt;=L134,L134&lt;=M134,M134&lt;=O134,O134&lt;=P134)," ","順序に誤り"))</f>
        <v xml:space="preserve"> </v>
      </c>
      <c r="R134" s="238" t="str">
        <f t="shared" si="24"/>
        <v/>
      </c>
      <c r="S134" s="238" t="str">
        <f t="shared" ref="S134:S149" si="27">IF(OR(Q134="順序に誤り",R134="対象期間外"),"対象外経費"," ")</f>
        <v xml:space="preserve"> </v>
      </c>
      <c r="T134" s="243"/>
    </row>
    <row r="135" spans="1:20" ht="17.25" hidden="1" customHeight="1">
      <c r="A135" s="409"/>
      <c r="B135" s="88" t="s">
        <v>381</v>
      </c>
      <c r="C135" s="89"/>
      <c r="D135" s="89"/>
      <c r="E135" s="90"/>
      <c r="F135" s="89"/>
      <c r="G135" s="91"/>
      <c r="H135" s="352" t="str">
        <f t="shared" si="25"/>
        <v/>
      </c>
      <c r="I135" s="92"/>
      <c r="J135" s="92"/>
      <c r="K135" s="96"/>
      <c r="L135" s="96"/>
      <c r="M135" s="96"/>
      <c r="N135" s="96"/>
      <c r="O135" s="96"/>
      <c r="P135" s="96"/>
      <c r="Q135" s="238" t="str">
        <f t="shared" si="26"/>
        <v xml:space="preserve"> </v>
      </c>
      <c r="R135" s="238" t="str">
        <f t="shared" si="24"/>
        <v/>
      </c>
      <c r="S135" s="238" t="str">
        <f t="shared" si="27"/>
        <v xml:space="preserve"> </v>
      </c>
      <c r="T135" s="243"/>
    </row>
    <row r="136" spans="1:20" ht="17.25" hidden="1" customHeight="1">
      <c r="A136" s="409"/>
      <c r="B136" s="88" t="s">
        <v>382</v>
      </c>
      <c r="C136" s="89"/>
      <c r="D136" s="89"/>
      <c r="E136" s="90"/>
      <c r="F136" s="89"/>
      <c r="G136" s="91"/>
      <c r="H136" s="352" t="str">
        <f t="shared" si="25"/>
        <v/>
      </c>
      <c r="I136" s="92"/>
      <c r="J136" s="92"/>
      <c r="K136" s="96"/>
      <c r="L136" s="96"/>
      <c r="M136" s="96"/>
      <c r="N136" s="96"/>
      <c r="O136" s="96"/>
      <c r="P136" s="96"/>
      <c r="Q136" s="238" t="str">
        <f t="shared" si="26"/>
        <v xml:space="preserve"> </v>
      </c>
      <c r="R136" s="238" t="str">
        <f t="shared" si="24"/>
        <v/>
      </c>
      <c r="S136" s="238" t="str">
        <f t="shared" si="27"/>
        <v xml:space="preserve"> </v>
      </c>
      <c r="T136" s="243"/>
    </row>
    <row r="137" spans="1:20" ht="17.25" hidden="1" customHeight="1">
      <c r="A137" s="409"/>
      <c r="B137" s="88" t="s">
        <v>383</v>
      </c>
      <c r="C137" s="89"/>
      <c r="D137" s="89"/>
      <c r="E137" s="90"/>
      <c r="F137" s="89"/>
      <c r="G137" s="91"/>
      <c r="H137" s="352" t="str">
        <f t="shared" si="25"/>
        <v/>
      </c>
      <c r="I137" s="92"/>
      <c r="J137" s="92"/>
      <c r="K137" s="96"/>
      <c r="L137" s="96"/>
      <c r="M137" s="96"/>
      <c r="N137" s="96"/>
      <c r="O137" s="96"/>
      <c r="P137" s="96"/>
      <c r="Q137" s="238" t="str">
        <f t="shared" si="26"/>
        <v xml:space="preserve"> </v>
      </c>
      <c r="R137" s="238" t="str">
        <f t="shared" si="24"/>
        <v/>
      </c>
      <c r="S137" s="238" t="str">
        <f t="shared" si="27"/>
        <v xml:space="preserve"> </v>
      </c>
      <c r="T137" s="243"/>
    </row>
    <row r="138" spans="1:20" ht="17.25" hidden="1" customHeight="1">
      <c r="A138" s="409"/>
      <c r="B138" s="88" t="s">
        <v>384</v>
      </c>
      <c r="C138" s="89"/>
      <c r="D138" s="89"/>
      <c r="E138" s="90"/>
      <c r="F138" s="89"/>
      <c r="G138" s="91"/>
      <c r="H138" s="352" t="str">
        <f t="shared" si="25"/>
        <v/>
      </c>
      <c r="I138" s="92"/>
      <c r="J138" s="92"/>
      <c r="K138" s="96"/>
      <c r="L138" s="96"/>
      <c r="M138" s="96"/>
      <c r="N138" s="96"/>
      <c r="O138" s="96"/>
      <c r="P138" s="96"/>
      <c r="Q138" s="238" t="str">
        <f t="shared" si="26"/>
        <v xml:space="preserve"> </v>
      </c>
      <c r="R138" s="238" t="str">
        <f t="shared" si="24"/>
        <v/>
      </c>
      <c r="S138" s="238" t="str">
        <f t="shared" si="27"/>
        <v xml:space="preserve"> </v>
      </c>
      <c r="T138" s="243"/>
    </row>
    <row r="139" spans="1:20" ht="17.25" hidden="1" customHeight="1">
      <c r="A139" s="409"/>
      <c r="B139" s="88" t="s">
        <v>385</v>
      </c>
      <c r="C139" s="89"/>
      <c r="D139" s="89"/>
      <c r="E139" s="90"/>
      <c r="F139" s="89"/>
      <c r="G139" s="91"/>
      <c r="H139" s="352" t="str">
        <f t="shared" si="25"/>
        <v/>
      </c>
      <c r="I139" s="92"/>
      <c r="J139" s="92"/>
      <c r="K139" s="96"/>
      <c r="L139" s="96"/>
      <c r="M139" s="96"/>
      <c r="N139" s="96"/>
      <c r="O139" s="96"/>
      <c r="P139" s="96"/>
      <c r="Q139" s="238" t="str">
        <f t="shared" si="26"/>
        <v xml:space="preserve"> </v>
      </c>
      <c r="R139" s="238" t="str">
        <f t="shared" si="24"/>
        <v/>
      </c>
      <c r="S139" s="238" t="str">
        <f t="shared" si="27"/>
        <v xml:space="preserve"> </v>
      </c>
      <c r="T139" s="243"/>
    </row>
    <row r="140" spans="1:20" ht="17.25" hidden="1" customHeight="1">
      <c r="A140" s="409"/>
      <c r="B140" s="88" t="s">
        <v>386</v>
      </c>
      <c r="C140" s="89"/>
      <c r="D140" s="89"/>
      <c r="E140" s="90"/>
      <c r="F140" s="89"/>
      <c r="G140" s="91"/>
      <c r="H140" s="352" t="str">
        <f t="shared" si="25"/>
        <v/>
      </c>
      <c r="I140" s="92"/>
      <c r="J140" s="92"/>
      <c r="K140" s="96"/>
      <c r="L140" s="96"/>
      <c r="M140" s="96"/>
      <c r="N140" s="96"/>
      <c r="O140" s="96"/>
      <c r="P140" s="96"/>
      <c r="Q140" s="238" t="str">
        <f t="shared" si="26"/>
        <v xml:space="preserve"> </v>
      </c>
      <c r="R140" s="238" t="str">
        <f t="shared" si="24"/>
        <v/>
      </c>
      <c r="S140" s="238" t="str">
        <f t="shared" si="27"/>
        <v xml:space="preserve"> </v>
      </c>
      <c r="T140" s="243"/>
    </row>
    <row r="141" spans="1:20" ht="17.25" hidden="1" customHeight="1">
      <c r="A141" s="409"/>
      <c r="B141" s="88" t="s">
        <v>387</v>
      </c>
      <c r="C141" s="89"/>
      <c r="D141" s="89"/>
      <c r="E141" s="90"/>
      <c r="F141" s="89"/>
      <c r="G141" s="91"/>
      <c r="H141" s="352" t="str">
        <f t="shared" si="25"/>
        <v/>
      </c>
      <c r="I141" s="92"/>
      <c r="J141" s="92"/>
      <c r="K141" s="96"/>
      <c r="L141" s="96"/>
      <c r="M141" s="96"/>
      <c r="N141" s="96"/>
      <c r="O141" s="96"/>
      <c r="P141" s="96"/>
      <c r="Q141" s="238" t="str">
        <f t="shared" si="26"/>
        <v xml:space="preserve"> </v>
      </c>
      <c r="R141" s="238" t="str">
        <f t="shared" si="24"/>
        <v/>
      </c>
      <c r="S141" s="238" t="str">
        <f t="shared" si="27"/>
        <v xml:space="preserve"> </v>
      </c>
      <c r="T141" s="243"/>
    </row>
    <row r="142" spans="1:20" ht="17.25" hidden="1" customHeight="1">
      <c r="A142" s="409"/>
      <c r="B142" s="88" t="s">
        <v>388</v>
      </c>
      <c r="C142" s="89"/>
      <c r="D142" s="89"/>
      <c r="E142" s="90"/>
      <c r="F142" s="89"/>
      <c r="G142" s="91"/>
      <c r="H142" s="352" t="str">
        <f t="shared" si="25"/>
        <v/>
      </c>
      <c r="I142" s="92"/>
      <c r="J142" s="92"/>
      <c r="K142" s="96"/>
      <c r="L142" s="96"/>
      <c r="M142" s="96"/>
      <c r="N142" s="96"/>
      <c r="O142" s="96"/>
      <c r="P142" s="96"/>
      <c r="Q142" s="238" t="str">
        <f t="shared" si="26"/>
        <v xml:space="preserve"> </v>
      </c>
      <c r="R142" s="238" t="str">
        <f t="shared" si="24"/>
        <v/>
      </c>
      <c r="S142" s="238" t="str">
        <f t="shared" si="27"/>
        <v xml:space="preserve"> </v>
      </c>
      <c r="T142" s="243"/>
    </row>
    <row r="143" spans="1:20" ht="17.25" hidden="1" customHeight="1">
      <c r="A143" s="409"/>
      <c r="B143" s="88" t="s">
        <v>389</v>
      </c>
      <c r="C143" s="89"/>
      <c r="D143" s="89"/>
      <c r="E143" s="90"/>
      <c r="F143" s="89"/>
      <c r="G143" s="91"/>
      <c r="H143" s="352" t="str">
        <f t="shared" si="25"/>
        <v/>
      </c>
      <c r="I143" s="92"/>
      <c r="J143" s="92"/>
      <c r="K143" s="96"/>
      <c r="L143" s="96"/>
      <c r="M143" s="96"/>
      <c r="N143" s="96"/>
      <c r="O143" s="96"/>
      <c r="P143" s="96"/>
      <c r="Q143" s="238" t="str">
        <f t="shared" si="26"/>
        <v xml:space="preserve"> </v>
      </c>
      <c r="R143" s="238" t="str">
        <f t="shared" si="24"/>
        <v/>
      </c>
      <c r="S143" s="238" t="str">
        <f t="shared" si="27"/>
        <v xml:space="preserve"> </v>
      </c>
      <c r="T143" s="243"/>
    </row>
    <row r="144" spans="1:20" ht="17.25" hidden="1" customHeight="1">
      <c r="A144" s="409"/>
      <c r="B144" s="88" t="s">
        <v>390</v>
      </c>
      <c r="C144" s="89"/>
      <c r="D144" s="89"/>
      <c r="E144" s="90"/>
      <c r="F144" s="89"/>
      <c r="G144" s="91"/>
      <c r="H144" s="352" t="str">
        <f t="shared" si="25"/>
        <v/>
      </c>
      <c r="I144" s="92"/>
      <c r="J144" s="92"/>
      <c r="K144" s="96"/>
      <c r="L144" s="96"/>
      <c r="M144" s="96"/>
      <c r="N144" s="96"/>
      <c r="O144" s="96"/>
      <c r="P144" s="96"/>
      <c r="Q144" s="238" t="str">
        <f t="shared" si="26"/>
        <v xml:space="preserve"> </v>
      </c>
      <c r="R144" s="238" t="str">
        <f t="shared" si="24"/>
        <v/>
      </c>
      <c r="S144" s="238" t="str">
        <f t="shared" si="27"/>
        <v xml:space="preserve"> </v>
      </c>
      <c r="T144" s="243"/>
    </row>
    <row r="145" spans="1:20" ht="17.25" hidden="1" customHeight="1">
      <c r="A145" s="409"/>
      <c r="B145" s="88" t="s">
        <v>391</v>
      </c>
      <c r="C145" s="89"/>
      <c r="D145" s="89"/>
      <c r="E145" s="90"/>
      <c r="F145" s="89"/>
      <c r="G145" s="91"/>
      <c r="H145" s="352" t="str">
        <f t="shared" si="25"/>
        <v/>
      </c>
      <c r="I145" s="92"/>
      <c r="J145" s="92"/>
      <c r="K145" s="96"/>
      <c r="L145" s="96"/>
      <c r="M145" s="96"/>
      <c r="N145" s="96"/>
      <c r="O145" s="96"/>
      <c r="P145" s="96"/>
      <c r="Q145" s="238" t="str">
        <f t="shared" si="26"/>
        <v xml:space="preserve"> </v>
      </c>
      <c r="R145" s="238" t="str">
        <f t="shared" si="24"/>
        <v/>
      </c>
      <c r="S145" s="238" t="str">
        <f t="shared" si="27"/>
        <v xml:space="preserve"> </v>
      </c>
      <c r="T145" s="243"/>
    </row>
    <row r="146" spans="1:20" ht="17.25" hidden="1" customHeight="1">
      <c r="A146" s="409"/>
      <c r="B146" s="88" t="s">
        <v>392</v>
      </c>
      <c r="C146" s="89"/>
      <c r="D146" s="89"/>
      <c r="E146" s="90"/>
      <c r="F146" s="89"/>
      <c r="G146" s="91"/>
      <c r="H146" s="352" t="str">
        <f t="shared" si="25"/>
        <v/>
      </c>
      <c r="I146" s="92"/>
      <c r="J146" s="92"/>
      <c r="K146" s="96"/>
      <c r="L146" s="96"/>
      <c r="M146" s="96"/>
      <c r="N146" s="96"/>
      <c r="O146" s="96"/>
      <c r="P146" s="96"/>
      <c r="Q146" s="238" t="str">
        <f t="shared" si="26"/>
        <v xml:space="preserve"> </v>
      </c>
      <c r="R146" s="238" t="str">
        <f t="shared" si="24"/>
        <v/>
      </c>
      <c r="S146" s="238" t="str">
        <f t="shared" si="27"/>
        <v xml:space="preserve"> </v>
      </c>
      <c r="T146" s="243"/>
    </row>
    <row r="147" spans="1:20" ht="17.25" hidden="1" customHeight="1">
      <c r="A147" s="409"/>
      <c r="B147" s="88" t="s">
        <v>393</v>
      </c>
      <c r="C147" s="89"/>
      <c r="D147" s="89"/>
      <c r="E147" s="90"/>
      <c r="F147" s="89"/>
      <c r="G147" s="91"/>
      <c r="H147" s="352" t="str">
        <f t="shared" si="25"/>
        <v/>
      </c>
      <c r="I147" s="92"/>
      <c r="J147" s="92"/>
      <c r="K147" s="96"/>
      <c r="L147" s="96"/>
      <c r="M147" s="96"/>
      <c r="N147" s="96"/>
      <c r="O147" s="96"/>
      <c r="P147" s="96"/>
      <c r="Q147" s="238" t="str">
        <f t="shared" si="26"/>
        <v xml:space="preserve"> </v>
      </c>
      <c r="R147" s="238" t="str">
        <f t="shared" si="24"/>
        <v/>
      </c>
      <c r="S147" s="238" t="str">
        <f t="shared" si="27"/>
        <v xml:space="preserve"> </v>
      </c>
      <c r="T147" s="243"/>
    </row>
    <row r="148" spans="1:20" ht="17.25" hidden="1" customHeight="1">
      <c r="A148" s="409"/>
      <c r="B148" s="88" t="s">
        <v>394</v>
      </c>
      <c r="C148" s="89"/>
      <c r="D148" s="89"/>
      <c r="E148" s="90"/>
      <c r="F148" s="89"/>
      <c r="G148" s="91"/>
      <c r="H148" s="352" t="str">
        <f t="shared" si="25"/>
        <v/>
      </c>
      <c r="I148" s="92"/>
      <c r="J148" s="92"/>
      <c r="K148" s="96"/>
      <c r="L148" s="96"/>
      <c r="M148" s="96"/>
      <c r="N148" s="96"/>
      <c r="O148" s="96"/>
      <c r="P148" s="96"/>
      <c r="Q148" s="238" t="str">
        <f t="shared" si="26"/>
        <v xml:space="preserve"> </v>
      </c>
      <c r="R148" s="238" t="str">
        <f t="shared" si="24"/>
        <v/>
      </c>
      <c r="S148" s="238" t="str">
        <f t="shared" si="27"/>
        <v xml:space="preserve"> </v>
      </c>
      <c r="T148" s="243"/>
    </row>
    <row r="149" spans="1:20" ht="17.25" hidden="1" customHeight="1">
      <c r="A149" s="409"/>
      <c r="B149" s="88" t="s">
        <v>395</v>
      </c>
      <c r="C149" s="104"/>
      <c r="D149" s="104"/>
      <c r="E149" s="105"/>
      <c r="F149" s="104"/>
      <c r="G149" s="106"/>
      <c r="H149" s="352" t="str">
        <f t="shared" si="25"/>
        <v/>
      </c>
      <c r="I149" s="92"/>
      <c r="J149" s="107"/>
      <c r="K149" s="101"/>
      <c r="L149" s="101"/>
      <c r="M149" s="101"/>
      <c r="N149" s="101"/>
      <c r="O149" s="101"/>
      <c r="P149" s="101"/>
      <c r="Q149" s="116" t="str">
        <f t="shared" si="26"/>
        <v xml:space="preserve"> </v>
      </c>
      <c r="R149" s="116" t="str">
        <f t="shared" si="24"/>
        <v/>
      </c>
      <c r="S149" s="116" t="str">
        <f t="shared" si="27"/>
        <v xml:space="preserve"> </v>
      </c>
      <c r="T149" s="117"/>
    </row>
    <row r="150" spans="1:20" ht="17.25" customHeight="1">
      <c r="A150" s="410"/>
      <c r="B150" s="406" t="s">
        <v>41</v>
      </c>
      <c r="C150" s="407"/>
      <c r="D150" s="407"/>
      <c r="E150" s="407"/>
      <c r="F150" s="407"/>
      <c r="G150" s="408"/>
      <c r="H150" s="97">
        <f>SUM(H130:H149)</f>
        <v>0</v>
      </c>
      <c r="I150" s="108"/>
      <c r="J150" s="108"/>
      <c r="K150" s="109"/>
      <c r="L150" s="109"/>
      <c r="M150" s="109"/>
      <c r="N150" s="109"/>
      <c r="O150" s="109"/>
      <c r="P150" s="109"/>
      <c r="Q150" s="244"/>
      <c r="R150" s="245"/>
      <c r="S150" s="245"/>
      <c r="T150" s="110"/>
    </row>
    <row r="151" spans="1:20" ht="17.25" customHeight="1">
      <c r="A151" s="403" t="s">
        <v>271</v>
      </c>
      <c r="B151" s="159" t="s">
        <v>209</v>
      </c>
      <c r="C151" s="82"/>
      <c r="D151" s="82"/>
      <c r="E151" s="83"/>
      <c r="F151" s="82"/>
      <c r="G151" s="84"/>
      <c r="H151" s="351" t="str">
        <f>IF(E151*F151=0,"",E151*F151)</f>
        <v/>
      </c>
      <c r="I151" s="85"/>
      <c r="J151" s="85"/>
      <c r="K151" s="103"/>
      <c r="L151" s="103"/>
      <c r="M151" s="103"/>
      <c r="N151" s="103"/>
      <c r="O151" s="103"/>
      <c r="P151" s="103"/>
      <c r="Q151" s="87" t="str">
        <f>IF(AND(H151=0,K151=0,L151=0,M151=0,O151=0,P151=0),"",IF(AND(K151&lt;=L151,L151&lt;=M151,M151&lt;=O151,O151&lt;=P151)," ","順序に誤り"))</f>
        <v xml:space="preserve"> </v>
      </c>
      <c r="R151" s="87" t="str">
        <f t="shared" ref="R151:R170" si="28">IF(AND(K151=0,L151=0,M151=0,O151=0,P151=0),"",IF(AND(L151&lt;=$X$2,M151&lt;=$X$2,O151&lt;=$X$2,P151&lt;=$X$2,M151&gt;=$K$174,O151&gt;=$K$174,P151&gt;=$K$174,L151&gt;=$K$174)," ","対象期間外"))</f>
        <v/>
      </c>
      <c r="S151" s="100" t="str">
        <f>IF(OR(Q151="順序に誤り",R151="対象期間外"),"対象外経費"," ")</f>
        <v xml:space="preserve"> </v>
      </c>
      <c r="T151" s="157"/>
    </row>
    <row r="152" spans="1:20" ht="17.25" customHeight="1">
      <c r="A152" s="404"/>
      <c r="B152" s="88" t="s">
        <v>210</v>
      </c>
      <c r="C152" s="89"/>
      <c r="D152" s="89"/>
      <c r="E152" s="90"/>
      <c r="F152" s="89"/>
      <c r="G152" s="91"/>
      <c r="H152" s="352" t="str">
        <f>IF(E152*F152=0,"",E152*F152)</f>
        <v/>
      </c>
      <c r="I152" s="92"/>
      <c r="J152" s="92"/>
      <c r="K152" s="96"/>
      <c r="L152" s="96"/>
      <c r="M152" s="96"/>
      <c r="N152" s="96"/>
      <c r="O152" s="96"/>
      <c r="P152" s="96"/>
      <c r="Q152" s="94" t="str">
        <f>IF(AND(H152=0,K152=0,L152=0,M152=0,O152=0,P152=0),"",IF(AND(K152&lt;=L152,L152&lt;=M152,M152&lt;=O152,O152&lt;=P152)," ","順序に誤り"))</f>
        <v xml:space="preserve"> </v>
      </c>
      <c r="R152" s="94" t="str">
        <f t="shared" si="28"/>
        <v/>
      </c>
      <c r="S152" s="94" t="str">
        <f>IF(OR(Q152="順序に誤り",R152="対象期間外"),"対象外経費"," ")</f>
        <v xml:space="preserve"> </v>
      </c>
      <c r="T152" s="95"/>
    </row>
    <row r="153" spans="1:20" ht="17.25" customHeight="1">
      <c r="A153" s="404"/>
      <c r="B153" s="88" t="s">
        <v>211</v>
      </c>
      <c r="C153" s="89"/>
      <c r="D153" s="89"/>
      <c r="E153" s="90"/>
      <c r="F153" s="89"/>
      <c r="G153" s="91"/>
      <c r="H153" s="352" t="str">
        <f t="shared" ref="H153:H170" si="29">IF(E153*F153=0,"",E153*F153)</f>
        <v/>
      </c>
      <c r="I153" s="92"/>
      <c r="J153" s="92"/>
      <c r="K153" s="101"/>
      <c r="L153" s="101"/>
      <c r="M153" s="101"/>
      <c r="N153" s="101"/>
      <c r="O153" s="101"/>
      <c r="P153" s="101"/>
      <c r="Q153" s="94" t="str">
        <f>IF(AND(H153=0,K153=0,L153=0,M153=0,O153=0,P153=0),"",IF(AND(K153&lt;=L153,L153&lt;=M153,M153&lt;=O153,O153&lt;=P153)," ","順序に誤り"))</f>
        <v xml:space="preserve"> </v>
      </c>
      <c r="R153" s="94" t="str">
        <f t="shared" si="28"/>
        <v/>
      </c>
      <c r="S153" s="94" t="str">
        <f>IF(OR(Q153="順序に誤り",R153="対象期間外"),"対象外経費"," ")</f>
        <v xml:space="preserve"> </v>
      </c>
      <c r="T153" s="95"/>
    </row>
    <row r="154" spans="1:20" ht="18" customHeight="1">
      <c r="A154" s="404"/>
      <c r="B154" s="88" t="s">
        <v>212</v>
      </c>
      <c r="C154" s="89"/>
      <c r="D154" s="89"/>
      <c r="E154" s="90"/>
      <c r="F154" s="89"/>
      <c r="G154" s="91"/>
      <c r="H154" s="352" t="str">
        <f t="shared" si="29"/>
        <v/>
      </c>
      <c r="I154" s="92"/>
      <c r="J154" s="92"/>
      <c r="K154" s="96"/>
      <c r="L154" s="96"/>
      <c r="M154" s="96"/>
      <c r="N154" s="96"/>
      <c r="O154" s="96"/>
      <c r="P154" s="96"/>
      <c r="Q154" s="94" t="str">
        <f>IF(AND(H154=0,K154=0,L154=0,M154=0,O154=0,P154=0),"",IF(AND(K154&lt;=L154,L154&lt;=M154,M154&lt;=O154,O154&lt;=P154)," ","順序に誤り"))</f>
        <v xml:space="preserve"> </v>
      </c>
      <c r="R154" s="94" t="str">
        <f t="shared" si="28"/>
        <v/>
      </c>
      <c r="S154" s="94" t="str">
        <f>IF(OR(Q154="順序に誤り",R154="対象期間外"),"対象外経費"," ")</f>
        <v xml:space="preserve"> </v>
      </c>
      <c r="T154" s="95"/>
    </row>
    <row r="155" spans="1:20" ht="18" customHeight="1">
      <c r="A155" s="404"/>
      <c r="B155" s="88" t="s">
        <v>213</v>
      </c>
      <c r="C155" s="247"/>
      <c r="D155" s="247"/>
      <c r="E155" s="248"/>
      <c r="F155" s="247"/>
      <c r="G155" s="249"/>
      <c r="H155" s="353" t="str">
        <f t="shared" si="29"/>
        <v/>
      </c>
      <c r="I155" s="250"/>
      <c r="J155" s="250"/>
      <c r="K155" s="251"/>
      <c r="L155" s="251"/>
      <c r="M155" s="251"/>
      <c r="N155" s="251"/>
      <c r="O155" s="251"/>
      <c r="P155" s="251"/>
      <c r="Q155" s="238" t="str">
        <f t="shared" ref="Q155:Q170" si="30">IF(AND(H155=0,K155=0,L155=0,M155=0,O155=0,P155=0),"",IF(AND(K155&lt;=L155,L155&lt;=M155,M155&lt;=O155,O155&lt;=P155)," ","順序に誤り"))</f>
        <v xml:space="preserve"> </v>
      </c>
      <c r="R155" s="238" t="str">
        <f t="shared" si="28"/>
        <v/>
      </c>
      <c r="S155" s="238" t="str">
        <f t="shared" ref="S155:S170" si="31">IF(OR(Q155="順序に誤り",R155="対象期間外"),"対象外経費"," ")</f>
        <v xml:space="preserve"> </v>
      </c>
      <c r="T155" s="243"/>
    </row>
    <row r="156" spans="1:20" ht="18" hidden="1" customHeight="1">
      <c r="A156" s="404"/>
      <c r="B156" s="88" t="s">
        <v>396</v>
      </c>
      <c r="C156" s="247"/>
      <c r="D156" s="247"/>
      <c r="E156" s="248"/>
      <c r="F156" s="247"/>
      <c r="G156" s="249"/>
      <c r="H156" s="353" t="str">
        <f>IF(E156*F156=0,"",E156*F156)</f>
        <v/>
      </c>
      <c r="I156" s="250"/>
      <c r="J156" s="250"/>
      <c r="K156" s="251"/>
      <c r="L156" s="251"/>
      <c r="M156" s="251"/>
      <c r="N156" s="251"/>
      <c r="O156" s="251"/>
      <c r="P156" s="251"/>
      <c r="Q156" s="238" t="str">
        <f t="shared" si="30"/>
        <v xml:space="preserve"> </v>
      </c>
      <c r="R156" s="238" t="str">
        <f t="shared" si="28"/>
        <v/>
      </c>
      <c r="S156" s="238" t="str">
        <f t="shared" si="31"/>
        <v xml:space="preserve"> </v>
      </c>
      <c r="T156" s="243"/>
    </row>
    <row r="157" spans="1:20" ht="18" hidden="1" customHeight="1">
      <c r="A157" s="404"/>
      <c r="B157" s="88" t="s">
        <v>397</v>
      </c>
      <c r="C157" s="247"/>
      <c r="D157" s="247"/>
      <c r="E157" s="248"/>
      <c r="F157" s="247"/>
      <c r="G157" s="249"/>
      <c r="H157" s="353" t="str">
        <f t="shared" si="29"/>
        <v/>
      </c>
      <c r="I157" s="250"/>
      <c r="J157" s="250"/>
      <c r="K157" s="251"/>
      <c r="L157" s="251"/>
      <c r="M157" s="251"/>
      <c r="N157" s="251"/>
      <c r="O157" s="251"/>
      <c r="P157" s="251"/>
      <c r="Q157" s="238" t="str">
        <f t="shared" si="30"/>
        <v xml:space="preserve"> </v>
      </c>
      <c r="R157" s="238" t="str">
        <f t="shared" si="28"/>
        <v/>
      </c>
      <c r="S157" s="238" t="str">
        <f t="shared" si="31"/>
        <v xml:space="preserve"> </v>
      </c>
      <c r="T157" s="243"/>
    </row>
    <row r="158" spans="1:20" ht="18" hidden="1" customHeight="1">
      <c r="A158" s="404"/>
      <c r="B158" s="88" t="s">
        <v>398</v>
      </c>
      <c r="C158" s="247"/>
      <c r="D158" s="247"/>
      <c r="E158" s="248"/>
      <c r="F158" s="247"/>
      <c r="G158" s="249"/>
      <c r="H158" s="353" t="str">
        <f t="shared" si="29"/>
        <v/>
      </c>
      <c r="I158" s="250"/>
      <c r="J158" s="250"/>
      <c r="K158" s="251"/>
      <c r="L158" s="251"/>
      <c r="M158" s="251"/>
      <c r="N158" s="251"/>
      <c r="O158" s="251"/>
      <c r="P158" s="251"/>
      <c r="Q158" s="238" t="str">
        <f t="shared" si="30"/>
        <v xml:space="preserve"> </v>
      </c>
      <c r="R158" s="238" t="str">
        <f t="shared" si="28"/>
        <v/>
      </c>
      <c r="S158" s="238" t="str">
        <f t="shared" si="31"/>
        <v xml:space="preserve"> </v>
      </c>
      <c r="T158" s="243"/>
    </row>
    <row r="159" spans="1:20" ht="18" hidden="1" customHeight="1">
      <c r="A159" s="404"/>
      <c r="B159" s="88" t="s">
        <v>399</v>
      </c>
      <c r="C159" s="247"/>
      <c r="D159" s="247"/>
      <c r="E159" s="248"/>
      <c r="F159" s="247"/>
      <c r="G159" s="249"/>
      <c r="H159" s="353" t="str">
        <f t="shared" si="29"/>
        <v/>
      </c>
      <c r="I159" s="250"/>
      <c r="J159" s="250"/>
      <c r="K159" s="251"/>
      <c r="L159" s="251"/>
      <c r="M159" s="251"/>
      <c r="N159" s="251"/>
      <c r="O159" s="251"/>
      <c r="P159" s="251"/>
      <c r="Q159" s="238" t="str">
        <f t="shared" si="30"/>
        <v xml:space="preserve"> </v>
      </c>
      <c r="R159" s="238" t="str">
        <f t="shared" si="28"/>
        <v/>
      </c>
      <c r="S159" s="238" t="str">
        <f t="shared" si="31"/>
        <v xml:space="preserve"> </v>
      </c>
      <c r="T159" s="243"/>
    </row>
    <row r="160" spans="1:20" ht="18" hidden="1" customHeight="1">
      <c r="A160" s="404"/>
      <c r="B160" s="88" t="s">
        <v>400</v>
      </c>
      <c r="C160" s="247"/>
      <c r="D160" s="247"/>
      <c r="E160" s="248"/>
      <c r="F160" s="247"/>
      <c r="G160" s="249"/>
      <c r="H160" s="353" t="str">
        <f t="shared" si="29"/>
        <v/>
      </c>
      <c r="I160" s="250"/>
      <c r="J160" s="250"/>
      <c r="K160" s="251"/>
      <c r="L160" s="251"/>
      <c r="M160" s="251"/>
      <c r="N160" s="251"/>
      <c r="O160" s="251"/>
      <c r="P160" s="251"/>
      <c r="Q160" s="238" t="str">
        <f t="shared" si="30"/>
        <v xml:space="preserve"> </v>
      </c>
      <c r="R160" s="238" t="str">
        <f t="shared" si="28"/>
        <v/>
      </c>
      <c r="S160" s="238" t="str">
        <f t="shared" si="31"/>
        <v xml:space="preserve"> </v>
      </c>
      <c r="T160" s="243"/>
    </row>
    <row r="161" spans="1:20" ht="18" hidden="1" customHeight="1">
      <c r="A161" s="404"/>
      <c r="B161" s="88" t="s">
        <v>401</v>
      </c>
      <c r="C161" s="247"/>
      <c r="D161" s="247"/>
      <c r="E161" s="248"/>
      <c r="F161" s="247"/>
      <c r="G161" s="249"/>
      <c r="H161" s="353" t="str">
        <f t="shared" si="29"/>
        <v/>
      </c>
      <c r="I161" s="250"/>
      <c r="J161" s="250"/>
      <c r="K161" s="251"/>
      <c r="L161" s="251"/>
      <c r="M161" s="251"/>
      <c r="N161" s="251"/>
      <c r="O161" s="251"/>
      <c r="P161" s="251"/>
      <c r="Q161" s="238" t="str">
        <f t="shared" si="30"/>
        <v xml:space="preserve"> </v>
      </c>
      <c r="R161" s="238" t="str">
        <f t="shared" si="28"/>
        <v/>
      </c>
      <c r="S161" s="238" t="str">
        <f t="shared" si="31"/>
        <v xml:space="preserve"> </v>
      </c>
      <c r="T161" s="243"/>
    </row>
    <row r="162" spans="1:20" ht="18" hidden="1" customHeight="1">
      <c r="A162" s="404"/>
      <c r="B162" s="88" t="s">
        <v>402</v>
      </c>
      <c r="C162" s="247"/>
      <c r="D162" s="247"/>
      <c r="E162" s="248"/>
      <c r="F162" s="247"/>
      <c r="G162" s="249"/>
      <c r="H162" s="353" t="str">
        <f t="shared" si="29"/>
        <v/>
      </c>
      <c r="I162" s="250"/>
      <c r="J162" s="250"/>
      <c r="K162" s="251"/>
      <c r="L162" s="251"/>
      <c r="M162" s="251"/>
      <c r="N162" s="251"/>
      <c r="O162" s="251"/>
      <c r="P162" s="251"/>
      <c r="Q162" s="238" t="str">
        <f t="shared" si="30"/>
        <v xml:space="preserve"> </v>
      </c>
      <c r="R162" s="238" t="str">
        <f t="shared" si="28"/>
        <v/>
      </c>
      <c r="S162" s="238" t="str">
        <f t="shared" si="31"/>
        <v xml:space="preserve"> </v>
      </c>
      <c r="T162" s="243"/>
    </row>
    <row r="163" spans="1:20" ht="18" hidden="1" customHeight="1">
      <c r="A163" s="404"/>
      <c r="B163" s="88" t="s">
        <v>403</v>
      </c>
      <c r="C163" s="247"/>
      <c r="D163" s="247"/>
      <c r="E163" s="248"/>
      <c r="F163" s="247"/>
      <c r="G163" s="249"/>
      <c r="H163" s="353" t="str">
        <f t="shared" si="29"/>
        <v/>
      </c>
      <c r="I163" s="250"/>
      <c r="J163" s="250"/>
      <c r="K163" s="251"/>
      <c r="L163" s="251"/>
      <c r="M163" s="251"/>
      <c r="N163" s="251"/>
      <c r="O163" s="251"/>
      <c r="P163" s="251"/>
      <c r="Q163" s="238" t="str">
        <f t="shared" si="30"/>
        <v xml:space="preserve"> </v>
      </c>
      <c r="R163" s="238" t="str">
        <f t="shared" si="28"/>
        <v/>
      </c>
      <c r="S163" s="238" t="str">
        <f t="shared" si="31"/>
        <v xml:space="preserve"> </v>
      </c>
      <c r="T163" s="243"/>
    </row>
    <row r="164" spans="1:20" ht="18" hidden="1" customHeight="1">
      <c r="A164" s="404"/>
      <c r="B164" s="88" t="s">
        <v>404</v>
      </c>
      <c r="C164" s="247"/>
      <c r="D164" s="247"/>
      <c r="E164" s="248"/>
      <c r="F164" s="247"/>
      <c r="G164" s="249"/>
      <c r="H164" s="353" t="str">
        <f t="shared" si="29"/>
        <v/>
      </c>
      <c r="I164" s="250"/>
      <c r="J164" s="250"/>
      <c r="K164" s="251"/>
      <c r="L164" s="251"/>
      <c r="M164" s="251"/>
      <c r="N164" s="251"/>
      <c r="O164" s="251"/>
      <c r="P164" s="251"/>
      <c r="Q164" s="238" t="str">
        <f t="shared" si="30"/>
        <v xml:space="preserve"> </v>
      </c>
      <c r="R164" s="238" t="str">
        <f t="shared" si="28"/>
        <v/>
      </c>
      <c r="S164" s="238" t="str">
        <f t="shared" si="31"/>
        <v xml:space="preserve"> </v>
      </c>
      <c r="T164" s="243"/>
    </row>
    <row r="165" spans="1:20" ht="17.25" hidden="1" customHeight="1">
      <c r="A165" s="404"/>
      <c r="B165" s="88" t="s">
        <v>405</v>
      </c>
      <c r="C165" s="247"/>
      <c r="D165" s="247"/>
      <c r="E165" s="248"/>
      <c r="F165" s="247"/>
      <c r="G165" s="249"/>
      <c r="H165" s="353" t="str">
        <f t="shared" si="29"/>
        <v/>
      </c>
      <c r="I165" s="250"/>
      <c r="J165" s="250"/>
      <c r="K165" s="251"/>
      <c r="L165" s="251"/>
      <c r="M165" s="251"/>
      <c r="N165" s="251"/>
      <c r="O165" s="251"/>
      <c r="P165" s="251"/>
      <c r="Q165" s="238" t="str">
        <f t="shared" si="30"/>
        <v xml:space="preserve"> </v>
      </c>
      <c r="R165" s="238" t="str">
        <f t="shared" si="28"/>
        <v/>
      </c>
      <c r="S165" s="238" t="str">
        <f t="shared" si="31"/>
        <v xml:space="preserve"> </v>
      </c>
      <c r="T165" s="243"/>
    </row>
    <row r="166" spans="1:20" ht="17.25" hidden="1" customHeight="1">
      <c r="A166" s="404"/>
      <c r="B166" s="88" t="s">
        <v>406</v>
      </c>
      <c r="C166" s="247"/>
      <c r="D166" s="247"/>
      <c r="E166" s="248"/>
      <c r="F166" s="247"/>
      <c r="G166" s="249"/>
      <c r="H166" s="353" t="str">
        <f t="shared" si="29"/>
        <v/>
      </c>
      <c r="I166" s="250"/>
      <c r="J166" s="250"/>
      <c r="K166" s="251"/>
      <c r="L166" s="251"/>
      <c r="M166" s="251"/>
      <c r="N166" s="251"/>
      <c r="O166" s="251"/>
      <c r="P166" s="251"/>
      <c r="Q166" s="238" t="str">
        <f t="shared" si="30"/>
        <v xml:space="preserve"> </v>
      </c>
      <c r="R166" s="238" t="str">
        <f t="shared" si="28"/>
        <v/>
      </c>
      <c r="S166" s="238" t="str">
        <f t="shared" si="31"/>
        <v xml:space="preserve"> </v>
      </c>
      <c r="T166" s="243"/>
    </row>
    <row r="167" spans="1:20" ht="17.25" hidden="1" customHeight="1">
      <c r="A167" s="404"/>
      <c r="B167" s="88" t="s">
        <v>407</v>
      </c>
      <c r="C167" s="247"/>
      <c r="D167" s="247"/>
      <c r="E167" s="248"/>
      <c r="F167" s="247"/>
      <c r="G167" s="249"/>
      <c r="H167" s="353" t="str">
        <f t="shared" si="29"/>
        <v/>
      </c>
      <c r="I167" s="250"/>
      <c r="J167" s="250"/>
      <c r="K167" s="251"/>
      <c r="L167" s="251"/>
      <c r="M167" s="251"/>
      <c r="N167" s="251"/>
      <c r="O167" s="251"/>
      <c r="P167" s="251"/>
      <c r="Q167" s="238" t="str">
        <f t="shared" si="30"/>
        <v xml:space="preserve"> </v>
      </c>
      <c r="R167" s="238" t="str">
        <f t="shared" si="28"/>
        <v/>
      </c>
      <c r="S167" s="238" t="str">
        <f t="shared" si="31"/>
        <v xml:space="preserve"> </v>
      </c>
      <c r="T167" s="243"/>
    </row>
    <row r="168" spans="1:20" ht="17.25" hidden="1" customHeight="1">
      <c r="A168" s="404"/>
      <c r="B168" s="88" t="s">
        <v>408</v>
      </c>
      <c r="C168" s="247"/>
      <c r="D168" s="247"/>
      <c r="E168" s="248"/>
      <c r="F168" s="247"/>
      <c r="G168" s="249"/>
      <c r="H168" s="353" t="str">
        <f t="shared" si="29"/>
        <v/>
      </c>
      <c r="I168" s="250"/>
      <c r="J168" s="250"/>
      <c r="K168" s="251"/>
      <c r="L168" s="251"/>
      <c r="M168" s="251"/>
      <c r="N168" s="251"/>
      <c r="O168" s="251"/>
      <c r="P168" s="251"/>
      <c r="Q168" s="238" t="str">
        <f t="shared" si="30"/>
        <v xml:space="preserve"> </v>
      </c>
      <c r="R168" s="238" t="str">
        <f t="shared" si="28"/>
        <v/>
      </c>
      <c r="S168" s="238" t="str">
        <f t="shared" si="31"/>
        <v xml:space="preserve"> </v>
      </c>
      <c r="T168" s="243"/>
    </row>
    <row r="169" spans="1:20" ht="17.25" hidden="1" customHeight="1">
      <c r="A169" s="404"/>
      <c r="B169" s="88" t="s">
        <v>409</v>
      </c>
      <c r="C169" s="247"/>
      <c r="D169" s="247"/>
      <c r="E169" s="248"/>
      <c r="F169" s="247"/>
      <c r="G169" s="249"/>
      <c r="H169" s="353" t="str">
        <f t="shared" si="29"/>
        <v/>
      </c>
      <c r="I169" s="250"/>
      <c r="J169" s="250"/>
      <c r="K169" s="251"/>
      <c r="L169" s="251"/>
      <c r="M169" s="251"/>
      <c r="N169" s="251"/>
      <c r="O169" s="251"/>
      <c r="P169" s="251"/>
      <c r="Q169" s="238" t="str">
        <f t="shared" si="30"/>
        <v xml:space="preserve"> </v>
      </c>
      <c r="R169" s="238" t="str">
        <f t="shared" si="28"/>
        <v/>
      </c>
      <c r="S169" s="238" t="str">
        <f t="shared" si="31"/>
        <v xml:space="preserve"> </v>
      </c>
      <c r="T169" s="243"/>
    </row>
    <row r="170" spans="1:20" ht="17.25" hidden="1" customHeight="1">
      <c r="A170" s="404"/>
      <c r="B170" s="88" t="s">
        <v>410</v>
      </c>
      <c r="C170" s="111"/>
      <c r="D170" s="111"/>
      <c r="E170" s="112"/>
      <c r="F170" s="111"/>
      <c r="G170" s="114"/>
      <c r="H170" s="353" t="str">
        <f t="shared" si="29"/>
        <v/>
      </c>
      <c r="I170" s="114"/>
      <c r="J170" s="114"/>
      <c r="K170" s="115"/>
      <c r="L170" s="115"/>
      <c r="M170" s="115"/>
      <c r="N170" s="115"/>
      <c r="O170" s="115"/>
      <c r="P170" s="115"/>
      <c r="Q170" s="116" t="str">
        <f t="shared" si="30"/>
        <v xml:space="preserve"> </v>
      </c>
      <c r="R170" s="116" t="str">
        <f t="shared" si="28"/>
        <v/>
      </c>
      <c r="S170" s="116" t="str">
        <f t="shared" si="31"/>
        <v xml:space="preserve"> </v>
      </c>
      <c r="T170" s="117"/>
    </row>
    <row r="171" spans="1:20" ht="17.25" customHeight="1">
      <c r="A171" s="405"/>
      <c r="B171" s="406" t="s">
        <v>41</v>
      </c>
      <c r="C171" s="407"/>
      <c r="D171" s="407"/>
      <c r="E171" s="407"/>
      <c r="F171" s="407"/>
      <c r="G171" s="408"/>
      <c r="H171" s="97">
        <f>SUM(H151:H170)</f>
        <v>0</v>
      </c>
      <c r="I171" s="108"/>
      <c r="J171" s="108"/>
      <c r="K171" s="252"/>
      <c r="L171" s="252"/>
      <c r="M171" s="252"/>
      <c r="N171" s="252"/>
      <c r="O171" s="252"/>
      <c r="P171" s="252"/>
      <c r="Q171" s="244"/>
      <c r="R171" s="245"/>
      <c r="S171" s="245"/>
      <c r="T171" s="246"/>
    </row>
    <row r="172" spans="1:20" ht="22.5" customHeight="1">
      <c r="A172" s="143"/>
      <c r="B172" s="144"/>
      <c r="C172" s="144"/>
      <c r="D172" s="254" t="s">
        <v>270</v>
      </c>
      <c r="E172" s="255"/>
      <c r="F172" s="241"/>
      <c r="G172" s="242"/>
      <c r="H172" s="97">
        <f>H24</f>
        <v>3000000</v>
      </c>
      <c r="I172" s="145"/>
      <c r="J172" s="142"/>
      <c r="K172" s="142"/>
      <c r="L172" s="142"/>
      <c r="M172" s="146"/>
      <c r="N172" s="146"/>
      <c r="O172" s="146"/>
      <c r="P172" s="147"/>
      <c r="Q172" s="142"/>
      <c r="R172" s="142"/>
      <c r="S172" s="142"/>
      <c r="T172" s="142"/>
    </row>
    <row r="173" spans="1:20" ht="22.5" customHeight="1" thickBot="1">
      <c r="A173" s="220"/>
      <c r="B173" s="219"/>
      <c r="C173" s="219"/>
      <c r="D173" s="256" t="s">
        <v>272</v>
      </c>
      <c r="E173" s="257"/>
      <c r="F173" s="258"/>
      <c r="G173" s="259"/>
      <c r="H173" s="260">
        <f>H45+H66+H87+H108+H129+H150+H171</f>
        <v>0</v>
      </c>
      <c r="I173" s="145"/>
      <c r="J173" s="142"/>
      <c r="K173" s="142"/>
      <c r="L173" s="146"/>
      <c r="M173" s="146"/>
      <c r="N173" s="146"/>
      <c r="O173" s="146"/>
      <c r="P173" s="147"/>
      <c r="Q173" s="142"/>
      <c r="R173" s="142"/>
      <c r="S173" s="142"/>
      <c r="T173" s="142"/>
    </row>
    <row r="174" spans="1:20" ht="22.5" customHeight="1" thickTop="1" thickBot="1">
      <c r="A174" s="218"/>
      <c r="B174" s="217"/>
      <c r="C174" s="217"/>
      <c r="D174" s="261" t="s">
        <v>275</v>
      </c>
      <c r="E174" s="262"/>
      <c r="F174" s="263"/>
      <c r="G174" s="264"/>
      <c r="H174" s="265">
        <f>MIN(H172,H173)</f>
        <v>0</v>
      </c>
      <c r="I174" s="145"/>
      <c r="J174" s="151" t="s">
        <v>149</v>
      </c>
      <c r="K174" s="336"/>
      <c r="L174" s="146"/>
      <c r="M174" s="146"/>
      <c r="N174" s="146"/>
      <c r="O174" s="146"/>
      <c r="P174" s="147"/>
      <c r="Q174" s="142"/>
      <c r="R174" s="142"/>
      <c r="S174" s="142"/>
      <c r="T174" s="142"/>
    </row>
    <row r="175" spans="1:20" ht="22.5" customHeight="1" thickTop="1" thickBot="1">
      <c r="A175" s="152"/>
      <c r="B175" s="153"/>
      <c r="C175" s="153"/>
      <c r="D175" s="266" t="s">
        <v>274</v>
      </c>
      <c r="E175" s="267"/>
      <c r="F175" s="268"/>
      <c r="G175" s="269"/>
      <c r="H175" s="270">
        <f>H172+H174</f>
        <v>3000000</v>
      </c>
      <c r="I175" s="148"/>
      <c r="J175" s="151" t="s">
        <v>186</v>
      </c>
      <c r="K175" s="337"/>
      <c r="L175" s="142" t="s">
        <v>187</v>
      </c>
      <c r="M175" s="149"/>
      <c r="N175" s="149"/>
      <c r="O175" s="149"/>
      <c r="P175" s="150"/>
      <c r="Q175" s="142"/>
      <c r="R175" s="142"/>
      <c r="S175" s="142"/>
      <c r="T175" s="142"/>
    </row>
    <row r="176" spans="1:20" ht="22.5" customHeight="1" thickTop="1" thickBot="1">
      <c r="A176" s="154"/>
      <c r="B176" s="155"/>
      <c r="C176" s="155"/>
      <c r="D176" s="271" t="s">
        <v>273</v>
      </c>
      <c r="E176" s="272"/>
      <c r="F176" s="273"/>
      <c r="G176" s="274"/>
      <c r="H176" s="335" t="str">
        <f>IF(K175="","0円",MIN(K175,ROUNDDOWN(H175*1/2,-3)))</f>
        <v>0円</v>
      </c>
      <c r="I176" s="156"/>
      <c r="J176" s="149"/>
      <c r="K176" s="149"/>
      <c r="L176" s="149"/>
      <c r="M176" s="149"/>
      <c r="N176" s="149"/>
      <c r="O176" s="149"/>
      <c r="P176" s="150"/>
      <c r="Q176" s="142"/>
      <c r="R176" s="142"/>
      <c r="S176" s="142"/>
      <c r="T176" s="142"/>
    </row>
    <row r="177" spans="1:20" ht="22.5" customHeight="1">
      <c r="A177" s="142" t="s">
        <v>278</v>
      </c>
      <c r="B177" s="146"/>
      <c r="C177" s="142">
        <f>+COUNTA(C4:C23,C25:C44,C46:C65,C67:C86,C88:C107,C109:C128,C130:C149,C151:C170)</f>
        <v>1</v>
      </c>
      <c r="D177" s="142">
        <f>+COUNTA(D4:D23,D25:D44,D46:D65,D67:D86,D88:D107,D109:D128,D130:D149,D151:D170)</f>
        <v>1</v>
      </c>
      <c r="E177" s="142">
        <f>+COUNTA(E4:E23,E25:E44,E46:E65,E67:E86,E88:E107,E109:E128,E130:E149,E151:E170)</f>
        <v>1</v>
      </c>
      <c r="F177" s="142">
        <f>+COUNTA(F4:F23,F25:F44,F46:F65,F67:F86,F88:F107,F109:F128,F130:F149,F151:F170)</f>
        <v>1</v>
      </c>
      <c r="G177" s="142">
        <f>+COUNTA(G4:G23,G25:G44,G46:G65,G67:G86,G88:G107,G109:G128,G130:G149,G151:G170)</f>
        <v>1</v>
      </c>
      <c r="H177" s="142">
        <f>+COUNT(H4:H23,H25:H44,H46:H65,H67:H86,H88:H107,H109:H128,H130:H149,H151:H170)</f>
        <v>1</v>
      </c>
      <c r="I177" s="142">
        <f t="shared" ref="I177:P177" si="32">+COUNTA(I4:I23,I25:I44,I46:I65,I67:I86,I88:I107,I109:I128,I130:I149,I151:I170)</f>
        <v>1</v>
      </c>
      <c r="J177" s="142">
        <f t="shared" si="32"/>
        <v>1</v>
      </c>
      <c r="K177" s="142">
        <f t="shared" si="32"/>
        <v>1</v>
      </c>
      <c r="L177" s="142">
        <f t="shared" si="32"/>
        <v>1</v>
      </c>
      <c r="M177" s="142">
        <f t="shared" si="32"/>
        <v>1</v>
      </c>
      <c r="N177" s="142">
        <f t="shared" si="32"/>
        <v>1</v>
      </c>
      <c r="O177" s="142">
        <f t="shared" si="32"/>
        <v>1</v>
      </c>
      <c r="P177" s="142">
        <f t="shared" si="32"/>
        <v>1</v>
      </c>
      <c r="Q177" s="142"/>
      <c r="R177" s="142"/>
      <c r="S177" s="142"/>
      <c r="T177" s="142"/>
    </row>
    <row r="178" spans="1:20">
      <c r="H178" s="334"/>
    </row>
    <row r="179" spans="1:20">
      <c r="K179" s="224"/>
    </row>
    <row r="180" spans="1:20">
      <c r="K180" s="225"/>
    </row>
  </sheetData>
  <sheetProtection algorithmName="SHA-512" hashValue="ZjUybRPeVYVYuXmeggI8ZVHbdYO/LWvLsx6nB3u/icHvdtFILGc+mTdamaARwfpm+pzz1YoF61qzDW2xchDusw==" saltValue="qkf3xPpdyl5s8vYqfBip3Q==" spinCount="100000" sheet="1" formatCells="0" formatColumns="0" formatRows="0"/>
  <autoFilter ref="A3:H171" xr:uid="{00000000-0009-0000-0000-000004000000}"/>
  <mergeCells count="18">
    <mergeCell ref="H2:J2"/>
    <mergeCell ref="D2:G2"/>
    <mergeCell ref="A67:A87"/>
    <mergeCell ref="B87:G87"/>
    <mergeCell ref="A88:A108"/>
    <mergeCell ref="B108:G108"/>
    <mergeCell ref="A4:A24"/>
    <mergeCell ref="B24:G24"/>
    <mergeCell ref="A25:A45"/>
    <mergeCell ref="B45:G45"/>
    <mergeCell ref="A46:A66"/>
    <mergeCell ref="B66:G66"/>
    <mergeCell ref="A109:A129"/>
    <mergeCell ref="B129:G129"/>
    <mergeCell ref="A151:A171"/>
    <mergeCell ref="B171:G171"/>
    <mergeCell ref="A130:A150"/>
    <mergeCell ref="B150:G150"/>
  </mergeCells>
  <phoneticPr fontId="1"/>
  <conditionalFormatting sqref="C2:D2">
    <cfRule type="notContainsBlanks" dxfId="23" priority="5">
      <formula>LEN(TRIM(C2))&gt;0</formula>
    </cfRule>
  </conditionalFormatting>
  <conditionalFormatting sqref="S4:S44 S46:S171">
    <cfRule type="cellIs" dxfId="22" priority="1" operator="equal">
      <formula>"対象外経費"</formula>
    </cfRule>
  </conditionalFormatting>
  <dataValidations count="21">
    <dataValidation type="whole" operator="lessThanOrEqual" allowBlank="1" showInputMessage="1" showErrorMessage="1" sqref="K175" xr:uid="{0A9B056E-3572-44CB-90EB-592D15827831}">
      <formula1>3000000</formula1>
    </dataValidation>
    <dataValidation type="date" allowBlank="1" showInputMessage="1" showErrorMessage="1" sqref="L128:M128 L107:M107 L22:M23 L44:M44 L65:M65 L86:M86 L149:M149" xr:uid="{5733C339-606E-4B08-8CB5-D569DF2D18B5}">
      <formula1>K47</formula1>
      <formula2>45688</formula2>
    </dataValidation>
    <dataValidation type="date" allowBlank="1" showInputMessage="1" showErrorMessage="1" sqref="N130:P149 K174 K25:K44 N46:P65 N67:P86 N88:P107 N109:P128 K130:K149 N4:P23 K46:K65 K67:K86 K88:K107 K109:K128 N25:P44 K151:K170 N151:P170 K5:K23 K4" xr:uid="{B04F87A9-44C0-4970-BF42-4E4E333F5FF1}">
      <formula1>45444</formula1>
      <formula2>45688</formula2>
    </dataValidation>
    <dataValidation type="list" allowBlank="1" showInputMessage="1" showErrorMessage="1" sqref="I109:I128 I151:I170 I4:I23 I25:I44 I46:I65 I67:I86 I88:I107 I130:I149" xr:uid="{3A772526-1203-49AC-A493-B3AB03DEA65C}">
      <formula1>"あり,なし"</formula1>
    </dataValidation>
    <dataValidation type="list" allowBlank="1" showInputMessage="1" showErrorMessage="1" sqref="J4:J23 J25:J44 J109:J128 J151:J170 J46:J65 J67:J86 J88:J107 J130:J149" xr:uid="{DFB4A600-D4D2-4407-864E-93444573813F}">
      <formula1>"銀行振込,口座引落,クレジットカード,その他"</formula1>
    </dataValidation>
    <dataValidation type="date" allowBlank="1" showInputMessage="1" showErrorMessage="1" sqref="L4:M13 L25:M43 L46:M55 L67:M75 L88:M96 M130:M138 L130:L148 L109:M117" xr:uid="{D3774199-73BA-4965-86BB-71AE598574BF}">
      <formula1>K44</formula1>
      <formula2>45688</formula2>
    </dataValidation>
    <dataValidation type="date" allowBlank="1" showInputMessage="1" showErrorMessage="1" sqref="L64:M64 L85:M85 L106:M106 L127:M127 M148" xr:uid="{346E6BB7-ECB4-40E4-941C-416996C0ADFA}">
      <formula1>K90</formula1>
      <formula2>45688</formula2>
    </dataValidation>
    <dataValidation type="date" allowBlank="1" showInputMessage="1" showErrorMessage="1" sqref="L63:M63 L84:M84 L105:M105 L126:M126 M147" xr:uid="{CE01B201-CB05-48E7-9AF8-F00F2E5D5387}">
      <formula1>K90</formula1>
      <formula2>45688</formula2>
    </dataValidation>
    <dataValidation type="date" allowBlank="1" showInputMessage="1" showErrorMessage="1" sqref="L62:M62 L83:M83 L104:M104 L125:M125 M146" xr:uid="{589EBA57-3548-4E18-A238-B1D41CE57451}">
      <formula1>K90</formula1>
      <formula2>45688</formula2>
    </dataValidation>
    <dataValidation type="date" allowBlank="1" showInputMessage="1" showErrorMessage="1" sqref="L61:M61 L82:M82 L124:M124 M145" xr:uid="{A23A5D27-F73E-43C9-9596-CCBCAD29F9CF}">
      <formula1>K90</formula1>
      <formula2>45688</formula2>
    </dataValidation>
    <dataValidation type="date" allowBlank="1" showInputMessage="1" showErrorMessage="1" sqref="L14:M21" xr:uid="{CD668330-BD5A-4FC3-8806-A18ECDDB66E4}">
      <formula1>K47</formula1>
      <formula2>45688</formula2>
    </dataValidation>
    <dataValidation type="date" allowBlank="1" showInputMessage="1" showErrorMessage="1" sqref="L56:M60 L76:M80 L97:M101 M139:M143 L118:M122" xr:uid="{BA8D74E1-3B2A-4217-B055-B8B7526F26F4}">
      <formula1>K91</formula1>
      <formula2>45688</formula2>
    </dataValidation>
    <dataValidation type="date" allowBlank="1" showInputMessage="1" showErrorMessage="1" sqref="L81:M81 L102:M103 L123:M123 M144" xr:uid="{35F4E706-8363-4EC2-8025-F8EA9D761113}">
      <formula1>K111</formula1>
      <formula2>45688</formula2>
    </dataValidation>
    <dataValidation type="date" allowBlank="1" showInputMessage="1" showErrorMessage="1" sqref="L170:M170" xr:uid="{D0C3B399-9C89-4AEE-B1F5-B8BE68397CB9}">
      <formula1>K178</formula1>
      <formula2>45688</formula2>
    </dataValidation>
    <dataValidation type="date" allowBlank="1" showInputMessage="1" showErrorMessage="1" sqref="L169:M169" xr:uid="{02DC5651-958A-40A0-9C45-FF5FB1743D4B}">
      <formula1>K178</formula1>
      <formula2>45688</formula2>
    </dataValidation>
    <dataValidation type="date" allowBlank="1" showInputMessage="1" showErrorMessage="1" sqref="L168:M168" xr:uid="{63F2B43F-92CE-46AC-982A-7B120521F876}">
      <formula1>K178</formula1>
      <formula2>45688</formula2>
    </dataValidation>
    <dataValidation type="date" allowBlank="1" showInputMessage="1" showErrorMessage="1" sqref="L167:M167" xr:uid="{DD108C5D-C501-43E6-BDC4-64A4DA5DA212}">
      <formula1>K178</formula1>
      <formula2>45688</formula2>
    </dataValidation>
    <dataValidation type="date" allowBlank="1" showInputMessage="1" showErrorMessage="1" sqref="L166:M166" xr:uid="{B9A9FCE0-83FC-401F-8058-293586E5043C}">
      <formula1>K178</formula1>
      <formula2>45688</formula2>
    </dataValidation>
    <dataValidation type="date" allowBlank="1" showInputMessage="1" showErrorMessage="1" sqref="L165:M165" xr:uid="{F876A5F0-3CE1-4C0A-BD6B-52B34085AE18}">
      <formula1>K178</formula1>
      <formula2>45688</formula2>
    </dataValidation>
    <dataValidation type="date" allowBlank="1" showInputMessage="1" showErrorMessage="1" sqref="L151:M159" xr:uid="{7680CF6C-9CAC-449A-9F5D-10196A47F1FF}">
      <formula1>K174</formula1>
      <formula2>45688</formula2>
    </dataValidation>
    <dataValidation type="date" allowBlank="1" showInputMessage="1" showErrorMessage="1" sqref="L160:M164" xr:uid="{D76B7067-2357-40BB-803F-9279602ECF0D}">
      <formula1>K178</formula1>
      <formula2>45688</formula2>
    </dataValidation>
  </dataValidations>
  <pageMargins left="0.3" right="0.21" top="0.46" bottom="0.37" header="0.3" footer="0.3"/>
  <pageSetup paperSize="9" scale="3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142AB-5756-4E24-8FC4-16252967F2C1}">
  <sheetPr codeName="Sheet11">
    <tabColor rgb="FFC00000"/>
    <pageSetUpPr fitToPage="1"/>
  </sheetPr>
  <dimension ref="B1:AM32"/>
  <sheetViews>
    <sheetView showGridLines="0" view="pageBreakPreview" topLeftCell="A7" zoomScaleNormal="100" zoomScaleSheetLayoutView="100" workbookViewId="0">
      <selection activeCell="M16" sqref="M16:V16"/>
    </sheetView>
  </sheetViews>
  <sheetFormatPr defaultColWidth="8.625" defaultRowHeight="16.5"/>
  <cols>
    <col min="1" max="1" width="2.5" style="210" customWidth="1"/>
    <col min="2" max="2" width="17.5" style="210" customWidth="1"/>
    <col min="3" max="22" width="4.375" style="210" customWidth="1"/>
    <col min="23" max="23" width="8.625" style="211"/>
    <col min="24" max="16384" width="8.625" style="210"/>
  </cols>
  <sheetData>
    <row r="1" spans="2:39" ht="23.25" customHeight="1"/>
    <row r="2" spans="2:39" ht="22.5" customHeight="1">
      <c r="H2" s="427" t="str">
        <f>+IF(OR(P2="",S2="",U2=""),"日付を入力してください","")</f>
        <v>日付を入力してください</v>
      </c>
      <c r="I2" s="427"/>
      <c r="J2" s="427"/>
      <c r="K2" s="427"/>
      <c r="L2" s="427"/>
      <c r="M2" s="427"/>
      <c r="N2" s="427"/>
      <c r="P2" s="421"/>
      <c r="Q2" s="421"/>
      <c r="R2" s="161" t="s">
        <v>222</v>
      </c>
      <c r="S2" s="275"/>
      <c r="T2" s="162" t="s">
        <v>223</v>
      </c>
      <c r="U2" s="275"/>
      <c r="V2" s="161" t="s">
        <v>224</v>
      </c>
    </row>
    <row r="3" spans="2:39" ht="22.5" customHeight="1">
      <c r="B3" s="161" t="s">
        <v>225</v>
      </c>
      <c r="L3" s="212"/>
      <c r="Q3" s="213"/>
      <c r="R3" s="213"/>
    </row>
    <row r="4" spans="2:39" ht="22.5" customHeight="1">
      <c r="H4" s="422" t="s">
        <v>226</v>
      </c>
      <c r="I4" s="422"/>
      <c r="J4" s="422"/>
      <c r="K4" s="423">
        <f>+'実績報告(様式３)'!I13</f>
        <v>0</v>
      </c>
      <c r="L4" s="424"/>
      <c r="M4" s="424"/>
      <c r="N4" s="424"/>
      <c r="O4" s="424"/>
      <c r="P4" s="424"/>
      <c r="Q4" s="424"/>
      <c r="R4" s="424"/>
      <c r="S4" s="424"/>
      <c r="T4" s="424"/>
      <c r="U4" s="424"/>
      <c r="V4" s="424"/>
    </row>
    <row r="5" spans="2:39" ht="22.5" customHeight="1">
      <c r="B5" s="425"/>
      <c r="C5" s="425"/>
      <c r="D5" s="425"/>
      <c r="E5" s="425"/>
      <c r="F5" s="285"/>
      <c r="G5" s="285"/>
      <c r="H5" s="426" t="s">
        <v>227</v>
      </c>
      <c r="I5" s="426"/>
      <c r="J5" s="426"/>
      <c r="K5" s="424">
        <f>+'実績報告(様式３)'!I15</f>
        <v>0</v>
      </c>
      <c r="L5" s="424"/>
      <c r="M5" s="424"/>
      <c r="N5" s="424"/>
      <c r="O5" s="424"/>
      <c r="P5" s="424"/>
      <c r="Q5" s="424"/>
      <c r="R5" s="424"/>
      <c r="S5" s="424"/>
      <c r="T5" s="424"/>
      <c r="U5" s="424"/>
      <c r="V5" s="424"/>
    </row>
    <row r="6" spans="2:39" ht="22.5" customHeight="1">
      <c r="B6" s="286"/>
      <c r="C6" s="287"/>
      <c r="D6" s="287"/>
      <c r="E6" s="287"/>
      <c r="F6" s="287"/>
      <c r="G6" s="287"/>
      <c r="H6" s="426" t="s">
        <v>228</v>
      </c>
      <c r="I6" s="426"/>
      <c r="J6" s="426"/>
      <c r="K6" s="424">
        <f>+'実績報告(様式３)'!L17</f>
        <v>0</v>
      </c>
      <c r="L6" s="424"/>
      <c r="M6" s="424"/>
      <c r="N6" s="424"/>
      <c r="O6" s="424"/>
      <c r="P6" s="424"/>
      <c r="Q6" s="424"/>
      <c r="R6" s="424"/>
      <c r="S6" s="424"/>
      <c r="T6" s="424"/>
      <c r="U6" s="424"/>
      <c r="V6" s="424"/>
    </row>
    <row r="7" spans="2:39" ht="22.5" customHeight="1">
      <c r="B7" s="420" t="str">
        <f>IF(OR(C16&lt;4%,M16&lt;4%),"賃上げ率要件　未達","")</f>
        <v/>
      </c>
      <c r="C7" s="420"/>
      <c r="D7" s="420"/>
      <c r="E7" s="420"/>
      <c r="H7" s="426" t="s">
        <v>229</v>
      </c>
      <c r="I7" s="426"/>
      <c r="J7" s="426"/>
      <c r="K7" s="428"/>
      <c r="L7" s="428"/>
      <c r="M7" s="428"/>
      <c r="N7" s="428"/>
      <c r="O7" s="428"/>
      <c r="P7" s="428"/>
      <c r="Q7" s="428"/>
      <c r="R7" s="428"/>
      <c r="S7" s="428"/>
      <c r="T7" s="428"/>
      <c r="U7" s="428"/>
      <c r="V7" s="428"/>
      <c r="AF7" s="212"/>
      <c r="AL7" s="213"/>
      <c r="AM7" s="213"/>
    </row>
    <row r="8" spans="2:39" ht="22.5" customHeight="1">
      <c r="B8" s="420" t="str">
        <f>+IF(OR(H11="",C12="",E12="",I12="",K12="",M12="",O12="",S12="",U12=""),"対象月および支給期間を全て入力してください","")</f>
        <v>対象月および支給期間を全て入力してください</v>
      </c>
      <c r="C8" s="420"/>
      <c r="D8" s="420"/>
      <c r="E8" s="420"/>
      <c r="F8" s="420"/>
      <c r="G8" s="420"/>
      <c r="H8" s="420"/>
      <c r="I8" s="420"/>
      <c r="J8" s="162"/>
      <c r="K8" s="419" t="str">
        <f>IF(K7="","↑担当者氏名を記入してください"," ")</f>
        <v>↑担当者氏名を記入してください</v>
      </c>
      <c r="L8" s="419"/>
      <c r="M8" s="419"/>
      <c r="N8" s="419"/>
      <c r="O8" s="419"/>
      <c r="P8" s="419"/>
      <c r="Q8" s="419"/>
      <c r="R8" s="419"/>
      <c r="S8" s="419"/>
      <c r="T8" s="419"/>
      <c r="U8" s="419"/>
      <c r="V8" s="419"/>
      <c r="AF8" s="212"/>
      <c r="AL8" s="213"/>
      <c r="AM8" s="213"/>
    </row>
    <row r="9" spans="2:39" ht="45" customHeight="1">
      <c r="B9" s="418" t="s">
        <v>230</v>
      </c>
      <c r="C9" s="418"/>
      <c r="D9" s="418"/>
      <c r="E9" s="418"/>
      <c r="F9" s="418"/>
      <c r="G9" s="418"/>
      <c r="H9" s="418"/>
      <c r="I9" s="418"/>
      <c r="J9" s="418"/>
      <c r="K9" s="418"/>
      <c r="L9" s="418"/>
      <c r="M9" s="418"/>
      <c r="N9" s="418"/>
      <c r="O9" s="418"/>
      <c r="P9" s="418"/>
      <c r="Q9" s="418"/>
      <c r="R9" s="418"/>
      <c r="S9" s="418"/>
      <c r="T9" s="418"/>
      <c r="U9" s="418"/>
      <c r="V9" s="418"/>
      <c r="AF9" s="212"/>
      <c r="AL9" s="213"/>
      <c r="AM9" s="213"/>
    </row>
    <row r="10" spans="2:39" ht="45" customHeight="1" thickBot="1">
      <c r="B10" s="214"/>
      <c r="C10" s="429" t="s">
        <v>231</v>
      </c>
      <c r="D10" s="430"/>
      <c r="E10" s="430"/>
      <c r="F10" s="430"/>
      <c r="G10" s="431"/>
      <c r="H10" s="432" t="s">
        <v>232</v>
      </c>
      <c r="I10" s="432"/>
      <c r="J10" s="433"/>
      <c r="K10" s="433"/>
      <c r="L10" s="434"/>
      <c r="M10" s="435" t="s">
        <v>233</v>
      </c>
      <c r="N10" s="436"/>
      <c r="O10" s="436"/>
      <c r="P10" s="436"/>
      <c r="Q10" s="437"/>
      <c r="R10" s="438" t="s">
        <v>234</v>
      </c>
      <c r="S10" s="438"/>
      <c r="T10" s="439"/>
      <c r="U10" s="439"/>
      <c r="V10" s="440"/>
    </row>
    <row r="11" spans="2:39" ht="37.5" customHeight="1" thickTop="1" thickBot="1">
      <c r="B11" s="163" t="s">
        <v>235</v>
      </c>
      <c r="C11" s="441" t="str">
        <f>IFERROR(EDATE($H$11,-12),"")</f>
        <v/>
      </c>
      <c r="D11" s="442"/>
      <c r="E11" s="442"/>
      <c r="F11" s="442"/>
      <c r="G11" s="442"/>
      <c r="H11" s="443"/>
      <c r="I11" s="444"/>
      <c r="J11" s="444"/>
      <c r="K11" s="444"/>
      <c r="L11" s="445"/>
      <c r="M11" s="442" t="str">
        <f>IFERROR(EDATE($H$11,-11),"")</f>
        <v/>
      </c>
      <c r="N11" s="442"/>
      <c r="O11" s="442"/>
      <c r="P11" s="442"/>
      <c r="Q11" s="446"/>
      <c r="R11" s="447" t="str">
        <f>IF(H11="","",IFERROR(EDATE($H$11,1),""))</f>
        <v/>
      </c>
      <c r="S11" s="448"/>
      <c r="T11" s="448"/>
      <c r="U11" s="448"/>
      <c r="V11" s="449"/>
      <c r="W11" s="164" t="s">
        <v>236</v>
      </c>
      <c r="X11" s="165"/>
      <c r="Y11" s="165"/>
      <c r="Z11" s="165"/>
      <c r="AA11" s="165"/>
      <c r="AB11" s="165"/>
      <c r="AC11" s="165"/>
      <c r="AD11" s="165"/>
      <c r="AE11" s="165"/>
      <c r="AF11" s="165"/>
      <c r="AG11" s="165"/>
    </row>
    <row r="12" spans="2:39" ht="37.5" customHeight="1" thickTop="1" thickBot="1">
      <c r="B12" s="166" t="s">
        <v>237</v>
      </c>
      <c r="C12" s="276"/>
      <c r="D12" s="167" t="s">
        <v>223</v>
      </c>
      <c r="E12" s="277"/>
      <c r="F12" s="167" t="s">
        <v>224</v>
      </c>
      <c r="G12" s="450" t="s">
        <v>238</v>
      </c>
      <c r="H12" s="450"/>
      <c r="I12" s="278"/>
      <c r="J12" s="167" t="s">
        <v>223</v>
      </c>
      <c r="K12" s="277"/>
      <c r="L12" s="168" t="s">
        <v>224</v>
      </c>
      <c r="M12" s="277"/>
      <c r="N12" s="167" t="s">
        <v>223</v>
      </c>
      <c r="O12" s="277"/>
      <c r="P12" s="167" t="s">
        <v>224</v>
      </c>
      <c r="Q12" s="450" t="s">
        <v>238</v>
      </c>
      <c r="R12" s="450"/>
      <c r="S12" s="277"/>
      <c r="T12" s="167" t="s">
        <v>223</v>
      </c>
      <c r="U12" s="277"/>
      <c r="V12" s="169" t="s">
        <v>224</v>
      </c>
      <c r="W12" s="451" t="s">
        <v>239</v>
      </c>
      <c r="X12" s="452"/>
      <c r="Y12" s="452"/>
      <c r="Z12" s="452"/>
      <c r="AA12" s="452"/>
      <c r="AB12" s="452"/>
      <c r="AC12" s="452"/>
      <c r="AD12" s="452"/>
      <c r="AE12" s="452"/>
      <c r="AF12" s="452"/>
      <c r="AG12" s="452"/>
    </row>
    <row r="13" spans="2:39" ht="37.5" customHeight="1" thickTop="1">
      <c r="B13" s="163" t="s">
        <v>240</v>
      </c>
      <c r="C13" s="453">
        <f>+'賃上げ前(1か月目)(様式3-5)'!H2</f>
        <v>2</v>
      </c>
      <c r="D13" s="454"/>
      <c r="E13" s="454"/>
      <c r="F13" s="454"/>
      <c r="G13" s="454"/>
      <c r="H13" s="455">
        <f>+'賃上げ後(1か月目)(様式3-6)'!H2</f>
        <v>2</v>
      </c>
      <c r="I13" s="456"/>
      <c r="J13" s="456"/>
      <c r="K13" s="456"/>
      <c r="L13" s="457"/>
      <c r="M13" s="453">
        <f>+'賃上げ前(２か月目)(様式3-７) '!H2</f>
        <v>2</v>
      </c>
      <c r="N13" s="454"/>
      <c r="O13" s="454"/>
      <c r="P13" s="454"/>
      <c r="Q13" s="454"/>
      <c r="R13" s="455">
        <f>+'賃上げ後(2か月目)(様式3-8) '!H2</f>
        <v>2</v>
      </c>
      <c r="S13" s="456"/>
      <c r="T13" s="456"/>
      <c r="U13" s="456"/>
      <c r="V13" s="457"/>
      <c r="W13" s="170" t="s">
        <v>241</v>
      </c>
      <c r="X13" s="165"/>
      <c r="Y13" s="165"/>
      <c r="Z13" s="165"/>
      <c r="AA13" s="165"/>
      <c r="AB13" s="165"/>
      <c r="AC13" s="165"/>
      <c r="AD13" s="165"/>
      <c r="AE13" s="165"/>
      <c r="AF13" s="165"/>
      <c r="AG13" s="165"/>
    </row>
    <row r="14" spans="2:39" ht="37.5" customHeight="1">
      <c r="B14" s="171" t="s">
        <v>423</v>
      </c>
      <c r="C14" s="461">
        <f>+'賃上げ前(1か月目)(様式3-5)'!T6</f>
        <v>300000</v>
      </c>
      <c r="D14" s="462"/>
      <c r="E14" s="462"/>
      <c r="F14" s="462"/>
      <c r="G14" s="462"/>
      <c r="H14" s="463">
        <f>+'賃上げ後(1か月目)(様式3-6)'!T6</f>
        <v>350000</v>
      </c>
      <c r="I14" s="462"/>
      <c r="J14" s="462"/>
      <c r="K14" s="462"/>
      <c r="L14" s="464"/>
      <c r="M14" s="461">
        <f>+'賃上げ前(２か月目)(様式3-７) '!T6</f>
        <v>300000</v>
      </c>
      <c r="N14" s="462"/>
      <c r="O14" s="462"/>
      <c r="P14" s="462"/>
      <c r="Q14" s="462"/>
      <c r="R14" s="463">
        <f>+'賃上げ後(2か月目)(様式3-8) '!T6</f>
        <v>350000</v>
      </c>
      <c r="S14" s="462"/>
      <c r="T14" s="462"/>
      <c r="U14" s="462"/>
      <c r="V14" s="464"/>
      <c r="W14" s="465" t="s">
        <v>280</v>
      </c>
      <c r="X14" s="465"/>
      <c r="Y14" s="465"/>
      <c r="Z14" s="465"/>
      <c r="AA14" s="465"/>
      <c r="AB14" s="465"/>
      <c r="AC14" s="465"/>
      <c r="AD14" s="465"/>
      <c r="AE14" s="465"/>
      <c r="AF14" s="465"/>
      <c r="AG14" s="465"/>
    </row>
    <row r="15" spans="2:39" ht="37.5" customHeight="1">
      <c r="B15" s="171" t="s">
        <v>242</v>
      </c>
      <c r="C15" s="461">
        <f>C14/C13</f>
        <v>150000</v>
      </c>
      <c r="D15" s="462"/>
      <c r="E15" s="462"/>
      <c r="F15" s="462"/>
      <c r="G15" s="462"/>
      <c r="H15" s="463">
        <f>H14/H13</f>
        <v>175000</v>
      </c>
      <c r="I15" s="462"/>
      <c r="J15" s="462"/>
      <c r="K15" s="462"/>
      <c r="L15" s="464"/>
      <c r="M15" s="461">
        <f>M14/M13</f>
        <v>150000</v>
      </c>
      <c r="N15" s="462"/>
      <c r="O15" s="462"/>
      <c r="P15" s="462"/>
      <c r="Q15" s="462"/>
      <c r="R15" s="463">
        <f>R14/R13</f>
        <v>175000</v>
      </c>
      <c r="S15" s="462"/>
      <c r="T15" s="462"/>
      <c r="U15" s="462"/>
      <c r="V15" s="464"/>
      <c r="W15" s="227" t="s">
        <v>281</v>
      </c>
      <c r="X15" s="165"/>
      <c r="Y15" s="165"/>
      <c r="Z15" s="165"/>
      <c r="AA15" s="165"/>
      <c r="AB15" s="165"/>
      <c r="AC15" s="165"/>
      <c r="AD15" s="165"/>
      <c r="AE15" s="165"/>
      <c r="AF15" s="165"/>
      <c r="AG15" s="165"/>
    </row>
    <row r="16" spans="2:39" ht="37.5" customHeight="1">
      <c r="B16" s="163" t="s">
        <v>243</v>
      </c>
      <c r="C16" s="474">
        <f>(H15-C15)/C15</f>
        <v>0.16666666666666666</v>
      </c>
      <c r="D16" s="475"/>
      <c r="E16" s="475"/>
      <c r="F16" s="475"/>
      <c r="G16" s="475"/>
      <c r="H16" s="475"/>
      <c r="I16" s="475"/>
      <c r="J16" s="475"/>
      <c r="K16" s="475"/>
      <c r="L16" s="476"/>
      <c r="M16" s="474">
        <f>(R15-M15)/M15</f>
        <v>0.16666666666666666</v>
      </c>
      <c r="N16" s="475"/>
      <c r="O16" s="475"/>
      <c r="P16" s="475"/>
      <c r="Q16" s="475"/>
      <c r="R16" s="475"/>
      <c r="S16" s="475"/>
      <c r="T16" s="475"/>
      <c r="U16" s="475"/>
      <c r="V16" s="476"/>
      <c r="W16" s="165"/>
      <c r="X16" s="165"/>
      <c r="Y16" s="165"/>
      <c r="Z16" s="165"/>
      <c r="AA16" s="165"/>
      <c r="AB16" s="165"/>
      <c r="AC16" s="165"/>
      <c r="AD16" s="165"/>
      <c r="AE16" s="165"/>
      <c r="AF16" s="165"/>
      <c r="AG16" s="165"/>
    </row>
    <row r="17" spans="2:33" ht="30" customHeight="1">
      <c r="B17" s="172"/>
      <c r="C17" s="338" t="str">
        <f>IF(OR(C16&gt;=4%),"　","※平均給与支給額増加要件を達成していません")</f>
        <v>　</v>
      </c>
      <c r="D17" s="172"/>
      <c r="E17" s="172"/>
      <c r="F17" s="172"/>
      <c r="G17" s="172"/>
      <c r="H17" s="172"/>
      <c r="I17" s="172"/>
      <c r="J17" s="172"/>
      <c r="K17" s="172"/>
      <c r="L17" s="172"/>
      <c r="M17" s="338" t="str">
        <f>IF(OR(M16&gt;=4%),"　","※平均給与支給額増加要件を達成していません")</f>
        <v>　</v>
      </c>
      <c r="N17" s="172"/>
      <c r="O17" s="172"/>
      <c r="P17" s="172"/>
      <c r="Q17" s="172"/>
      <c r="R17" s="172"/>
      <c r="S17" s="172"/>
      <c r="T17" s="172"/>
      <c r="U17" s="172"/>
      <c r="V17" s="172"/>
      <c r="W17" s="165"/>
      <c r="X17" s="165"/>
      <c r="Y17" s="165"/>
      <c r="Z17" s="165"/>
      <c r="AA17" s="165"/>
      <c r="AB17" s="165"/>
      <c r="AC17" s="165"/>
      <c r="AD17" s="165"/>
      <c r="AE17" s="165"/>
      <c r="AF17" s="165"/>
      <c r="AG17" s="165"/>
    </row>
    <row r="18" spans="2:33" ht="33.75" customHeight="1">
      <c r="B18" s="458" t="s">
        <v>426</v>
      </c>
      <c r="C18" s="468"/>
      <c r="D18" s="468"/>
      <c r="E18" s="468"/>
      <c r="F18" s="468"/>
      <c r="G18" s="468"/>
      <c r="H18" s="468"/>
      <c r="I18" s="468"/>
      <c r="J18" s="468"/>
      <c r="K18" s="468"/>
      <c r="L18" s="468"/>
      <c r="M18" s="468"/>
      <c r="N18" s="468"/>
      <c r="O18" s="468"/>
      <c r="P18" s="468"/>
      <c r="Q18" s="468"/>
      <c r="R18" s="468"/>
      <c r="S18" s="468"/>
      <c r="T18" s="468"/>
      <c r="U18" s="468"/>
      <c r="V18" s="469"/>
      <c r="W18" s="466"/>
      <c r="X18" s="466"/>
      <c r="Y18" s="466"/>
      <c r="Z18" s="466"/>
      <c r="AA18" s="466"/>
      <c r="AB18" s="466"/>
      <c r="AC18" s="466"/>
      <c r="AD18" s="466"/>
      <c r="AE18" s="466"/>
      <c r="AF18" s="466"/>
      <c r="AG18" s="173"/>
    </row>
    <row r="19" spans="2:33" ht="24.75" customHeight="1">
      <c r="B19" s="459"/>
      <c r="C19" s="470"/>
      <c r="D19" s="470"/>
      <c r="E19" s="470"/>
      <c r="F19" s="470"/>
      <c r="G19" s="470"/>
      <c r="H19" s="470"/>
      <c r="I19" s="470"/>
      <c r="J19" s="470"/>
      <c r="K19" s="470"/>
      <c r="L19" s="470"/>
      <c r="M19" s="470"/>
      <c r="N19" s="470"/>
      <c r="O19" s="470"/>
      <c r="P19" s="470"/>
      <c r="Q19" s="470"/>
      <c r="R19" s="470"/>
      <c r="S19" s="470"/>
      <c r="T19" s="470"/>
      <c r="U19" s="470"/>
      <c r="V19" s="471"/>
      <c r="W19" s="466"/>
      <c r="X19" s="466"/>
      <c r="Y19" s="466"/>
      <c r="Z19" s="466"/>
      <c r="AA19" s="466"/>
      <c r="AB19" s="466"/>
      <c r="AC19" s="466"/>
      <c r="AD19" s="466"/>
      <c r="AE19" s="466"/>
      <c r="AF19" s="466"/>
      <c r="AG19" s="173"/>
    </row>
    <row r="20" spans="2:33" ht="24.75" customHeight="1">
      <c r="B20" s="459"/>
      <c r="C20" s="470"/>
      <c r="D20" s="470"/>
      <c r="E20" s="470"/>
      <c r="F20" s="470"/>
      <c r="G20" s="470"/>
      <c r="H20" s="470"/>
      <c r="I20" s="470"/>
      <c r="J20" s="470"/>
      <c r="K20" s="470"/>
      <c r="L20" s="470"/>
      <c r="M20" s="470"/>
      <c r="N20" s="470"/>
      <c r="O20" s="470"/>
      <c r="P20" s="470"/>
      <c r="Q20" s="470"/>
      <c r="R20" s="470"/>
      <c r="S20" s="470"/>
      <c r="T20" s="470"/>
      <c r="U20" s="470"/>
      <c r="V20" s="471"/>
      <c r="W20" s="466"/>
      <c r="X20" s="466"/>
      <c r="Y20" s="466"/>
      <c r="Z20" s="466"/>
      <c r="AA20" s="466"/>
      <c r="AB20" s="466"/>
      <c r="AC20" s="466"/>
      <c r="AD20" s="466"/>
      <c r="AE20" s="466"/>
      <c r="AF20" s="466"/>
      <c r="AG20" s="173"/>
    </row>
    <row r="21" spans="2:33" ht="24.75" customHeight="1">
      <c r="B21" s="459"/>
      <c r="C21" s="470"/>
      <c r="D21" s="470"/>
      <c r="E21" s="470"/>
      <c r="F21" s="470"/>
      <c r="G21" s="470"/>
      <c r="H21" s="470"/>
      <c r="I21" s="470"/>
      <c r="J21" s="470"/>
      <c r="K21" s="470"/>
      <c r="L21" s="470"/>
      <c r="M21" s="470"/>
      <c r="N21" s="470"/>
      <c r="O21" s="470"/>
      <c r="P21" s="470"/>
      <c r="Q21" s="470"/>
      <c r="R21" s="470"/>
      <c r="S21" s="470"/>
      <c r="T21" s="470"/>
      <c r="U21" s="470"/>
      <c r="V21" s="471"/>
      <c r="W21" s="466"/>
      <c r="X21" s="466"/>
      <c r="Y21" s="466"/>
      <c r="Z21" s="466"/>
      <c r="AA21" s="466"/>
      <c r="AB21" s="466"/>
      <c r="AC21" s="466"/>
      <c r="AD21" s="466"/>
      <c r="AE21" s="466"/>
      <c r="AF21" s="466"/>
      <c r="AG21" s="173"/>
    </row>
    <row r="22" spans="2:33" ht="24.75" customHeight="1">
      <c r="B22" s="459"/>
      <c r="C22" s="470"/>
      <c r="D22" s="470"/>
      <c r="E22" s="470"/>
      <c r="F22" s="470"/>
      <c r="G22" s="470"/>
      <c r="H22" s="470"/>
      <c r="I22" s="470"/>
      <c r="J22" s="470"/>
      <c r="K22" s="470"/>
      <c r="L22" s="470"/>
      <c r="M22" s="470"/>
      <c r="N22" s="470"/>
      <c r="O22" s="470"/>
      <c r="P22" s="470"/>
      <c r="Q22" s="470"/>
      <c r="R22" s="470"/>
      <c r="S22" s="470"/>
      <c r="T22" s="470"/>
      <c r="U22" s="470"/>
      <c r="V22" s="471"/>
      <c r="W22" s="466"/>
      <c r="X22" s="466"/>
      <c r="Y22" s="466"/>
      <c r="Z22" s="466"/>
      <c r="AA22" s="466"/>
      <c r="AB22" s="466"/>
      <c r="AC22" s="466"/>
      <c r="AD22" s="466"/>
      <c r="AE22" s="466"/>
      <c r="AF22" s="466"/>
      <c r="AG22" s="173"/>
    </row>
    <row r="23" spans="2:33" ht="24.75" customHeight="1">
      <c r="B23" s="459"/>
      <c r="C23" s="470"/>
      <c r="D23" s="470"/>
      <c r="E23" s="470"/>
      <c r="F23" s="470"/>
      <c r="G23" s="470"/>
      <c r="H23" s="470"/>
      <c r="I23" s="470"/>
      <c r="J23" s="470"/>
      <c r="K23" s="470"/>
      <c r="L23" s="470"/>
      <c r="M23" s="470"/>
      <c r="N23" s="470"/>
      <c r="O23" s="470"/>
      <c r="P23" s="470"/>
      <c r="Q23" s="470"/>
      <c r="R23" s="470"/>
      <c r="S23" s="470"/>
      <c r="T23" s="470"/>
      <c r="U23" s="470"/>
      <c r="V23" s="471"/>
      <c r="W23" s="173"/>
      <c r="X23" s="173"/>
      <c r="Y23" s="173"/>
      <c r="Z23" s="173"/>
      <c r="AA23" s="173"/>
      <c r="AB23" s="173"/>
      <c r="AC23" s="173"/>
      <c r="AD23" s="173"/>
      <c r="AE23" s="173"/>
      <c r="AF23" s="173"/>
      <c r="AG23" s="173"/>
    </row>
    <row r="24" spans="2:33" ht="24.75" customHeight="1">
      <c r="B24" s="459"/>
      <c r="C24" s="470"/>
      <c r="D24" s="470"/>
      <c r="E24" s="470"/>
      <c r="F24" s="470"/>
      <c r="G24" s="470"/>
      <c r="H24" s="470"/>
      <c r="I24" s="470"/>
      <c r="J24" s="470"/>
      <c r="K24" s="470"/>
      <c r="L24" s="470"/>
      <c r="M24" s="470"/>
      <c r="N24" s="470"/>
      <c r="O24" s="470"/>
      <c r="P24" s="470"/>
      <c r="Q24" s="470"/>
      <c r="R24" s="470"/>
      <c r="S24" s="470"/>
      <c r="T24" s="470"/>
      <c r="U24" s="470"/>
      <c r="V24" s="471"/>
      <c r="W24" s="173"/>
      <c r="X24" s="173"/>
      <c r="Y24" s="173"/>
      <c r="Z24" s="173"/>
      <c r="AA24" s="173"/>
      <c r="AB24" s="173"/>
      <c r="AC24" s="173"/>
      <c r="AD24" s="173"/>
      <c r="AE24" s="173"/>
      <c r="AF24" s="173"/>
      <c r="AG24" s="173"/>
    </row>
    <row r="25" spans="2:33" ht="24.75" customHeight="1">
      <c r="B25" s="460"/>
      <c r="C25" s="472"/>
      <c r="D25" s="472"/>
      <c r="E25" s="472"/>
      <c r="F25" s="472"/>
      <c r="G25" s="472"/>
      <c r="H25" s="472"/>
      <c r="I25" s="472"/>
      <c r="J25" s="472"/>
      <c r="K25" s="472"/>
      <c r="L25" s="472"/>
      <c r="M25" s="472"/>
      <c r="N25" s="472"/>
      <c r="O25" s="472"/>
      <c r="P25" s="472"/>
      <c r="Q25" s="472"/>
      <c r="R25" s="472"/>
      <c r="S25" s="472"/>
      <c r="T25" s="472"/>
      <c r="U25" s="472"/>
      <c r="V25" s="473"/>
      <c r="W25" s="173"/>
      <c r="X25" s="173"/>
      <c r="Y25" s="173"/>
      <c r="Z25" s="173"/>
      <c r="AA25" s="173"/>
      <c r="AB25" s="173"/>
      <c r="AC25" s="173"/>
      <c r="AD25" s="173"/>
      <c r="AE25" s="173"/>
      <c r="AF25" s="173"/>
      <c r="AG25" s="173"/>
    </row>
    <row r="26" spans="2:33" ht="24.75" customHeight="1">
      <c r="B26" s="161"/>
      <c r="C26" s="161"/>
      <c r="D26" s="161"/>
      <c r="E26" s="161"/>
      <c r="F26" s="161"/>
      <c r="G26" s="161"/>
      <c r="H26" s="161"/>
      <c r="I26" s="161"/>
      <c r="J26" s="161"/>
      <c r="K26" s="161"/>
      <c r="L26" s="161"/>
      <c r="M26" s="341"/>
      <c r="N26" s="341"/>
      <c r="O26" s="341"/>
      <c r="P26" s="341"/>
      <c r="Q26" s="341"/>
      <c r="R26" s="341"/>
      <c r="S26" s="341"/>
      <c r="T26" s="341"/>
      <c r="U26" s="341"/>
      <c r="V26" s="341"/>
      <c r="W26" s="173"/>
      <c r="X26" s="173"/>
      <c r="Y26" s="173"/>
      <c r="Z26" s="173"/>
      <c r="AA26" s="173"/>
      <c r="AB26" s="173"/>
      <c r="AC26" s="173"/>
      <c r="AD26" s="173"/>
      <c r="AE26" s="173"/>
      <c r="AF26" s="173"/>
      <c r="AG26" s="173"/>
    </row>
    <row r="27" spans="2:33" ht="24.75" customHeight="1">
      <c r="B27" s="161"/>
      <c r="C27" s="161"/>
      <c r="D27" s="161"/>
      <c r="E27" s="161"/>
      <c r="F27" s="161"/>
      <c r="G27" s="161"/>
      <c r="H27" s="161"/>
      <c r="I27" s="161"/>
      <c r="J27" s="161"/>
      <c r="K27" s="161"/>
      <c r="L27" s="161"/>
      <c r="M27" s="341"/>
      <c r="N27" s="341"/>
      <c r="O27" s="341"/>
      <c r="P27" s="341"/>
      <c r="Q27" s="341"/>
      <c r="R27" s="341"/>
      <c r="S27" s="341"/>
      <c r="T27" s="341"/>
      <c r="U27" s="341"/>
      <c r="V27" s="341"/>
      <c r="W27" s="467" t="s">
        <v>244</v>
      </c>
      <c r="X27" s="467"/>
      <c r="Y27" s="174">
        <f>+AVERAGE('賃上げ前(1か月目)(様式3-5)'!V6,'賃上げ後(1か月目)(様式3-6)'!V6,'賃上げ前(２か月目)(様式3-７) '!V6,'賃上げ後(2か月目)(様式3-8) '!V6)</f>
        <v>0</v>
      </c>
      <c r="AA27" s="173"/>
      <c r="AB27" s="173"/>
      <c r="AC27" s="173"/>
      <c r="AD27" s="173"/>
      <c r="AE27" s="173"/>
      <c r="AF27" s="173"/>
      <c r="AG27" s="173"/>
    </row>
    <row r="28" spans="2:33" ht="15.75" customHeight="1">
      <c r="B28" s="215"/>
      <c r="C28" s="215"/>
      <c r="D28" s="215"/>
      <c r="E28" s="215"/>
      <c r="F28" s="215"/>
      <c r="G28" s="215"/>
      <c r="H28" s="215"/>
      <c r="I28" s="215"/>
      <c r="J28" s="215"/>
      <c r="K28" s="215"/>
      <c r="L28" s="215"/>
      <c r="M28" s="215"/>
      <c r="N28" s="215"/>
      <c r="O28" s="215"/>
      <c r="P28" s="215"/>
      <c r="Q28" s="215"/>
      <c r="R28" s="215"/>
      <c r="S28" s="215"/>
      <c r="T28" s="215"/>
      <c r="U28" s="215"/>
      <c r="V28" s="215"/>
      <c r="W28" s="175"/>
      <c r="X28" s="175"/>
      <c r="Y28" s="175"/>
      <c r="Z28" s="175"/>
      <c r="AA28" s="175"/>
      <c r="AB28" s="175"/>
      <c r="AC28" s="175"/>
      <c r="AD28" s="175"/>
      <c r="AE28" s="175"/>
      <c r="AF28" s="175"/>
      <c r="AG28" s="175"/>
    </row>
    <row r="29" spans="2:33">
      <c r="B29" s="215"/>
      <c r="C29" s="215"/>
      <c r="D29" s="215"/>
      <c r="E29" s="215"/>
      <c r="F29" s="215"/>
      <c r="G29" s="215"/>
      <c r="H29" s="215"/>
      <c r="I29" s="215"/>
      <c r="J29" s="215"/>
      <c r="K29" s="215"/>
      <c r="L29" s="215"/>
      <c r="M29" s="215"/>
      <c r="N29" s="215"/>
      <c r="O29" s="215"/>
      <c r="P29" s="215"/>
      <c r="Q29" s="215"/>
      <c r="R29" s="215"/>
      <c r="S29" s="215"/>
      <c r="T29" s="215"/>
      <c r="U29" s="215"/>
      <c r="V29" s="215"/>
    </row>
    <row r="30" spans="2:33">
      <c r="M30" s="215"/>
      <c r="N30" s="215"/>
      <c r="O30" s="215"/>
      <c r="P30" s="215"/>
      <c r="Q30" s="215"/>
      <c r="R30" s="215"/>
      <c r="S30" s="215"/>
      <c r="T30" s="215"/>
      <c r="U30" s="215"/>
      <c r="V30" s="215"/>
    </row>
    <row r="31" spans="2:33">
      <c r="M31" s="215"/>
      <c r="N31" s="215"/>
      <c r="O31" s="215"/>
      <c r="P31" s="215"/>
      <c r="Q31" s="215"/>
      <c r="R31" s="215"/>
      <c r="S31" s="215"/>
      <c r="T31" s="215"/>
      <c r="U31" s="215"/>
      <c r="V31" s="215"/>
    </row>
    <row r="32" spans="2:33">
      <c r="Y32" s="213"/>
    </row>
  </sheetData>
  <sheetProtection algorithmName="SHA-512" hashValue="zu/PKR/aIiFYdLqdMLILh5tsoIApXvq5tBjCVtQRNNQ3V1tw/Zl46NBPIbQbGEgzkOEPuQAqBiwO1AOn8OHjcw==" saltValue="sZ3pT6Ti4vlSLHxyUlahfA==" spinCount="100000" sheet="1" objects="1" scenarios="1"/>
  <dataConsolidate/>
  <mergeCells count="45">
    <mergeCell ref="W14:AG14"/>
    <mergeCell ref="W18:AF22"/>
    <mergeCell ref="W27:X27"/>
    <mergeCell ref="C18:V25"/>
    <mergeCell ref="C16:L16"/>
    <mergeCell ref="M16:V16"/>
    <mergeCell ref="B18:B25"/>
    <mergeCell ref="C14:G14"/>
    <mergeCell ref="H14:L14"/>
    <mergeCell ref="M14:Q14"/>
    <mergeCell ref="R14:V14"/>
    <mergeCell ref="C15:G15"/>
    <mergeCell ref="H15:L15"/>
    <mergeCell ref="M15:Q15"/>
    <mergeCell ref="R15:V15"/>
    <mergeCell ref="G12:H12"/>
    <mergeCell ref="Q12:R12"/>
    <mergeCell ref="W12:AG12"/>
    <mergeCell ref="C13:G13"/>
    <mergeCell ref="H13:L13"/>
    <mergeCell ref="M13:Q13"/>
    <mergeCell ref="R13:V13"/>
    <mergeCell ref="C10:G10"/>
    <mergeCell ref="H10:L10"/>
    <mergeCell ref="M10:Q10"/>
    <mergeCell ref="R10:V10"/>
    <mergeCell ref="C11:G11"/>
    <mergeCell ref="H11:L11"/>
    <mergeCell ref="M11:Q11"/>
    <mergeCell ref="R11:V11"/>
    <mergeCell ref="B9:V9"/>
    <mergeCell ref="K8:V8"/>
    <mergeCell ref="B8:I8"/>
    <mergeCell ref="P2:Q2"/>
    <mergeCell ref="H4:J4"/>
    <mergeCell ref="K4:V4"/>
    <mergeCell ref="B5:E5"/>
    <mergeCell ref="H5:J5"/>
    <mergeCell ref="K5:V5"/>
    <mergeCell ref="H2:N2"/>
    <mergeCell ref="H6:J6"/>
    <mergeCell ref="K6:V6"/>
    <mergeCell ref="B7:E7"/>
    <mergeCell ref="H7:J7"/>
    <mergeCell ref="K7:V7"/>
  </mergeCells>
  <phoneticPr fontId="1"/>
  <conditionalFormatting sqref="B5:E5">
    <cfRule type="expression" dxfId="21" priority="10">
      <formula>NOT($B$5="")</formula>
    </cfRule>
  </conditionalFormatting>
  <conditionalFormatting sqref="C12 E12 I12 K12 M12 O12 S12 U12">
    <cfRule type="containsBlanks" dxfId="20" priority="1">
      <formula>LEN(TRIM(C12))=0</formula>
    </cfRule>
  </conditionalFormatting>
  <conditionalFormatting sqref="H11:L11">
    <cfRule type="containsBlanks" dxfId="19" priority="2">
      <formula>LEN(TRIM(H11))=0</formula>
    </cfRule>
  </conditionalFormatting>
  <conditionalFormatting sqref="H2:N2 B7:E7 B8:I8 K8:V8">
    <cfRule type="notContainsBlanks" dxfId="18" priority="5">
      <formula>LEN(TRIM(B2))&gt;0</formula>
    </cfRule>
  </conditionalFormatting>
  <conditionalFormatting sqref="K7:V7">
    <cfRule type="containsBlanks" dxfId="17" priority="3">
      <formula>LEN(TRIM(K7))=0</formula>
    </cfRule>
  </conditionalFormatting>
  <conditionalFormatting sqref="P2:Q2 S2 U2">
    <cfRule type="containsBlanks" dxfId="16" priority="4">
      <formula>LEN(TRIM(P2))=0</formula>
    </cfRule>
  </conditionalFormatting>
  <dataValidations count="3">
    <dataValidation type="list" allowBlank="1" showInputMessage="1" showErrorMessage="1" sqref="E12 K12 O12 U12" xr:uid="{3DAD9201-EC3B-4791-A8B7-E4213A5EBDC7}">
      <formula1>"1,2,3,4,5,6,7,8,9,10,11,12,13,14,15,16,17,18,19,20,21,22,23,24,25,26,27,28,29,30,31"</formula1>
    </dataValidation>
    <dataValidation type="list" allowBlank="1" showInputMessage="1" showErrorMessage="1" sqref="C12 I12 M12 S12" xr:uid="{4E476AC5-F982-4B08-B01B-0C258C73047B}">
      <formula1>"1,2,3,4,5,6,7,8,9,10,11,12"</formula1>
    </dataValidation>
    <dataValidation type="list" allowBlank="1" showInputMessage="1" showErrorMessage="1" sqref="H11:L11" xr:uid="{2A7DDD60-4C9A-430B-9470-DDF45B3A95C5}">
      <formula1>"2024年1月,2024年2月,2024年3月,2024年4月,2024年5月,2024年6月,2024年7月,2024年8月,2024年9月,2024年10月,2024年11月,2024年12月,2025年1月"</formula1>
    </dataValidation>
  </dataValidations>
  <pageMargins left="0.37" right="0.28999999999999998" top="0.5" bottom="0.75" header="0.3" footer="0.3"/>
  <pageSetup paperSize="9" scale="85"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DB4A5-95E2-4435-B180-8A485463E85E}">
  <sheetPr codeName="Sheet12">
    <tabColor theme="4" tint="0.79998168889431442"/>
    <pageSetUpPr fitToPage="1"/>
  </sheetPr>
  <dimension ref="B1:Z1006"/>
  <sheetViews>
    <sheetView showGridLines="0" view="pageBreakPreview" zoomScale="80" zoomScaleNormal="70" zoomScaleSheetLayoutView="80" workbookViewId="0">
      <pane xSplit="6" ySplit="6" topLeftCell="G7" activePane="bottomRight" state="frozen"/>
      <selection activeCell="M17" sqref="M17:R17"/>
      <selection pane="topRight" activeCell="M17" sqref="M17:R17"/>
      <selection pane="bottomLeft" activeCell="M17" sqref="M17:R17"/>
      <selection pane="bottomRight" activeCell="N28" sqref="N28"/>
    </sheetView>
  </sheetViews>
  <sheetFormatPr defaultColWidth="16.875" defaultRowHeight="24.75" customHeight="1"/>
  <cols>
    <col min="1" max="1" width="2.5" style="176" customWidth="1"/>
    <col min="2" max="2" width="7.5" style="176" customWidth="1"/>
    <col min="3" max="3" width="18.75" style="176" customWidth="1"/>
    <col min="4" max="5" width="18.75" style="176" hidden="1" customWidth="1"/>
    <col min="6" max="6" width="22.5" style="176" customWidth="1"/>
    <col min="7" max="7" width="15" style="176" customWidth="1"/>
    <col min="8" max="18" width="14.875" style="176" customWidth="1"/>
    <col min="19" max="19" width="15.625" style="176" customWidth="1"/>
    <col min="20" max="20" width="18.25" style="176" customWidth="1"/>
    <col min="21" max="21" width="2.75" style="176" hidden="1" customWidth="1"/>
    <col min="22" max="22" width="14.875" style="179" customWidth="1"/>
    <col min="23" max="23" width="14.875" style="179" hidden="1" customWidth="1"/>
    <col min="24" max="24" width="20" style="176" customWidth="1"/>
    <col min="25" max="16384" width="16.875" style="176"/>
  </cols>
  <sheetData>
    <row r="1" spans="2:26" ht="38.25" customHeight="1">
      <c r="C1" s="177" t="s">
        <v>245</v>
      </c>
      <c r="D1" s="177"/>
      <c r="E1" s="177"/>
      <c r="F1" s="178" t="str">
        <f>'賃上げ実施（様式3-4） '!C11</f>
        <v/>
      </c>
      <c r="G1" s="292"/>
      <c r="H1" s="236" t="s">
        <v>290</v>
      </c>
      <c r="I1" s="229"/>
    </row>
    <row r="2" spans="2:26" ht="30" customHeight="1">
      <c r="C2" s="180"/>
      <c r="D2" s="288" t="s">
        <v>414</v>
      </c>
      <c r="E2" s="288" t="s">
        <v>415</v>
      </c>
      <c r="G2" s="293"/>
      <c r="H2" s="228">
        <f>+COUNTIF(G7:G1006,"対象")</f>
        <v>2</v>
      </c>
      <c r="I2" s="493" t="str">
        <f>+IF(NOT(AND(U6=U5,U3=U6)),"手当を計上する場合は必ず手当名を記入し、固定・変動の別を選択してください","")</f>
        <v>手当を計上する場合は必ず手当名を記入し、固定・変動の別を選択してください</v>
      </c>
      <c r="J2" s="494"/>
      <c r="K2" s="494"/>
      <c r="L2" s="494"/>
      <c r="M2" s="494"/>
      <c r="N2" s="494"/>
      <c r="O2" s="494"/>
      <c r="P2" s="494"/>
      <c r="Q2" s="494"/>
      <c r="R2" s="494"/>
      <c r="T2" s="296" t="s">
        <v>424</v>
      </c>
      <c r="U2" s="296"/>
    </row>
    <row r="3" spans="2:26" ht="24.75" customHeight="1">
      <c r="B3" s="477"/>
      <c r="C3" s="478" t="s">
        <v>246</v>
      </c>
      <c r="D3" s="279"/>
      <c r="E3" s="481" t="s">
        <v>284</v>
      </c>
      <c r="F3" s="481" t="s">
        <v>285</v>
      </c>
      <c r="G3" s="488" t="s">
        <v>283</v>
      </c>
      <c r="H3" s="484" t="s">
        <v>247</v>
      </c>
      <c r="I3" s="486" t="s">
        <v>248</v>
      </c>
      <c r="J3" s="491" t="s">
        <v>249</v>
      </c>
      <c r="K3" s="491" t="s">
        <v>250</v>
      </c>
      <c r="L3" s="491" t="s">
        <v>251</v>
      </c>
      <c r="M3" s="491" t="s">
        <v>252</v>
      </c>
      <c r="N3" s="491"/>
      <c r="O3" s="491"/>
      <c r="P3" s="491"/>
      <c r="Q3" s="491"/>
      <c r="R3" s="495"/>
      <c r="S3" s="498" t="s">
        <v>425</v>
      </c>
      <c r="T3" s="498" t="s">
        <v>287</v>
      </c>
      <c r="U3" s="300">
        <f>+COUNTA(I3:R4)</f>
        <v>5</v>
      </c>
    </row>
    <row r="4" spans="2:26" ht="24.75" customHeight="1">
      <c r="B4" s="477"/>
      <c r="C4" s="479"/>
      <c r="D4" s="280"/>
      <c r="E4" s="482"/>
      <c r="F4" s="482"/>
      <c r="G4" s="489"/>
      <c r="H4" s="485"/>
      <c r="I4" s="487"/>
      <c r="J4" s="492"/>
      <c r="K4" s="492"/>
      <c r="L4" s="492"/>
      <c r="M4" s="492"/>
      <c r="N4" s="492"/>
      <c r="O4" s="492"/>
      <c r="P4" s="492"/>
      <c r="Q4" s="492"/>
      <c r="R4" s="496"/>
      <c r="S4" s="499"/>
      <c r="T4" s="499"/>
      <c r="U4" s="300"/>
    </row>
    <row r="5" spans="2:26" s="188" customFormat="1" ht="24.75" customHeight="1">
      <c r="B5" s="181"/>
      <c r="C5" s="480"/>
      <c r="D5" s="281"/>
      <c r="E5" s="483"/>
      <c r="F5" s="483"/>
      <c r="G5" s="490"/>
      <c r="H5" s="182" t="s">
        <v>253</v>
      </c>
      <c r="I5" s="183" t="s">
        <v>416</v>
      </c>
      <c r="J5" s="184" t="s">
        <v>254</v>
      </c>
      <c r="K5" s="184" t="s">
        <v>254</v>
      </c>
      <c r="L5" s="184" t="s">
        <v>254</v>
      </c>
      <c r="M5" s="184"/>
      <c r="N5" s="184"/>
      <c r="O5" s="184"/>
      <c r="P5" s="184"/>
      <c r="Q5" s="184"/>
      <c r="R5" s="185"/>
      <c r="S5" s="500"/>
      <c r="T5" s="500"/>
      <c r="U5" s="300">
        <f>+COUNTA(I5:R5)</f>
        <v>4</v>
      </c>
      <c r="V5" s="301" t="s">
        <v>255</v>
      </c>
      <c r="W5" s="186"/>
      <c r="X5" s="187"/>
    </row>
    <row r="6" spans="2:26" s="188" customFormat="1" ht="24.75" customHeight="1">
      <c r="B6" s="189" t="s">
        <v>256</v>
      </c>
      <c r="C6" s="190">
        <f>COUNTA(C7:C1006)</f>
        <v>2</v>
      </c>
      <c r="D6" s="191"/>
      <c r="E6" s="289"/>
      <c r="F6" s="191">
        <f>COUNTA(F7:F1006)</f>
        <v>2</v>
      </c>
      <c r="G6" s="294"/>
      <c r="H6" s="192">
        <f>SUM(H7:H1006)</f>
        <v>300000</v>
      </c>
      <c r="I6" s="233">
        <f>+SUM(I7:I1006)</f>
        <v>30000</v>
      </c>
      <c r="J6" s="193">
        <f>SUM($J7:$J1006)</f>
        <v>20000</v>
      </c>
      <c r="K6" s="193">
        <f>+SUM(K7:K1006)</f>
        <v>0</v>
      </c>
      <c r="L6" s="193">
        <f t="shared" ref="L6:R6" si="0">+SUM(L7:L1006)</f>
        <v>0</v>
      </c>
      <c r="M6" s="193">
        <f t="shared" si="0"/>
        <v>5000</v>
      </c>
      <c r="N6" s="193">
        <f t="shared" si="0"/>
        <v>0</v>
      </c>
      <c r="O6" s="193">
        <f t="shared" si="0"/>
        <v>0</v>
      </c>
      <c r="P6" s="193">
        <f t="shared" si="0"/>
        <v>0</v>
      </c>
      <c r="Q6" s="193">
        <f t="shared" si="0"/>
        <v>0</v>
      </c>
      <c r="R6" s="234">
        <f t="shared" si="0"/>
        <v>0</v>
      </c>
      <c r="S6" s="235">
        <f>+SUM(S7:S1006)</f>
        <v>355000</v>
      </c>
      <c r="T6" s="297">
        <f>+SUM(T7:T1006)</f>
        <v>300000</v>
      </c>
      <c r="U6" s="302">
        <f>+COUNTIF(I6:R6,"&lt;&gt;0")</f>
        <v>3</v>
      </c>
      <c r="V6" s="194">
        <f>V10/F6</f>
        <v>0</v>
      </c>
      <c r="W6" s="194"/>
      <c r="X6" s="195"/>
    </row>
    <row r="7" spans="2:26" ht="24.75" customHeight="1">
      <c r="B7" s="176">
        <v>1</v>
      </c>
      <c r="C7" s="230" t="s">
        <v>282</v>
      </c>
      <c r="D7" s="290" t="str">
        <f>SUBSTITUTE(SUBSTITUTE(C7,"　","")," ","")</f>
        <v>石川一郎</v>
      </c>
      <c r="E7" s="291">
        <f>IF(D7="",0,+COUNTIF('賃上げ後(1か月目)(様式3-6)'!$D$7:$D$1006,D7))</f>
        <v>1</v>
      </c>
      <c r="F7" s="197" t="s">
        <v>258</v>
      </c>
      <c r="G7" s="295" t="str">
        <f>IF(C7="","",+IF(OR(E7&lt;1,F7=""),"除外","対象"))</f>
        <v>対象</v>
      </c>
      <c r="H7" s="198"/>
      <c r="I7" s="198">
        <v>30000</v>
      </c>
      <c r="J7" s="199">
        <v>20000</v>
      </c>
      <c r="K7" s="199"/>
      <c r="L7" s="199"/>
      <c r="M7" s="199">
        <v>5000</v>
      </c>
      <c r="N7" s="199"/>
      <c r="O7" s="199"/>
      <c r="P7" s="199"/>
      <c r="Q7" s="199"/>
      <c r="R7" s="200"/>
      <c r="S7" s="298">
        <f>IF(C7="","",+SUM(H7:R7))</f>
        <v>55000</v>
      </c>
      <c r="T7" s="299">
        <f>IF(C7="","",+IF(G7="対象",H7,0))</f>
        <v>0</v>
      </c>
      <c r="U7" s="282"/>
      <c r="V7" s="283" t="s">
        <v>417</v>
      </c>
      <c r="X7" s="497" t="s">
        <v>259</v>
      </c>
      <c r="Y7" s="497"/>
      <c r="Z7" s="497"/>
    </row>
    <row r="8" spans="2:26" ht="24.75" customHeight="1">
      <c r="B8" s="176">
        <v>2</v>
      </c>
      <c r="C8" s="231" t="s">
        <v>437</v>
      </c>
      <c r="D8" s="290" t="str">
        <f>SUBSTITUTE(SUBSTITUTE(C8,"　","")," ","")</f>
        <v>石川郎</v>
      </c>
      <c r="E8" s="291">
        <f>IF(D8="",0,+COUNTIF('賃上げ後(1か月目)(様式3-6)'!$D$7:$D$1006,D8))</f>
        <v>1</v>
      </c>
      <c r="F8" s="197" t="s">
        <v>438</v>
      </c>
      <c r="G8" s="295" t="str">
        <f>IF(C8="","",+IF(OR(E8&lt;1,F8=""),"除外","対象"))</f>
        <v>対象</v>
      </c>
      <c r="H8" s="202">
        <v>300000</v>
      </c>
      <c r="I8" s="202"/>
      <c r="J8" s="203"/>
      <c r="K8" s="203"/>
      <c r="L8" s="203"/>
      <c r="M8" s="203"/>
      <c r="N8" s="203"/>
      <c r="O8" s="203"/>
      <c r="P8" s="203"/>
      <c r="Q8" s="203"/>
      <c r="R8" s="204"/>
      <c r="S8" s="298">
        <f t="shared" ref="S8:S71" si="1">IF(C8="","",+SUM(H8:R8))</f>
        <v>300000</v>
      </c>
      <c r="T8" s="299">
        <f t="shared" ref="T8:T12" si="2">IF(C8="","",+IF(G8="対象",H8,0))</f>
        <v>300000</v>
      </c>
      <c r="U8" s="282"/>
      <c r="V8" s="284">
        <f>+COUNTIF(G7:G1006,"除外")</f>
        <v>0</v>
      </c>
      <c r="X8" s="497"/>
      <c r="Y8" s="497"/>
      <c r="Z8" s="497"/>
    </row>
    <row r="9" spans="2:26" ht="24.75" customHeight="1">
      <c r="B9" s="176">
        <v>3</v>
      </c>
      <c r="C9" s="231"/>
      <c r="D9" s="290" t="str">
        <f t="shared" ref="D9:D72" si="3">SUBSTITUTE(SUBSTITUTE(C9,"　","")," ","")</f>
        <v/>
      </c>
      <c r="E9" s="291">
        <f>IF(D9="",0,+COUNTIF('賃上げ後(1か月目)(様式3-6)'!$D$7:$D$1006,D9))</f>
        <v>0</v>
      </c>
      <c r="F9" s="197"/>
      <c r="G9" s="295" t="str">
        <f t="shared" ref="G9:G72" si="4">IF(C9="","",+IF(OR(E9&lt;1,F9=""),"除外","対象"))</f>
        <v/>
      </c>
      <c r="H9" s="202"/>
      <c r="I9" s="202"/>
      <c r="J9" s="203"/>
      <c r="K9" s="203"/>
      <c r="L9" s="203"/>
      <c r="M9" s="203"/>
      <c r="N9" s="203"/>
      <c r="O9" s="203"/>
      <c r="P9" s="203"/>
      <c r="Q9" s="203"/>
      <c r="R9" s="204"/>
      <c r="S9" s="298" t="str">
        <f t="shared" si="1"/>
        <v/>
      </c>
      <c r="T9" s="299" t="str">
        <f t="shared" si="2"/>
        <v/>
      </c>
      <c r="U9" s="282"/>
      <c r="V9" s="283" t="s">
        <v>418</v>
      </c>
      <c r="X9" s="497"/>
      <c r="Y9" s="497"/>
      <c r="Z9" s="497"/>
    </row>
    <row r="10" spans="2:26" ht="24.75" customHeight="1">
      <c r="B10" s="176">
        <v>4</v>
      </c>
      <c r="C10" s="231"/>
      <c r="D10" s="290" t="str">
        <f t="shared" si="3"/>
        <v/>
      </c>
      <c r="E10" s="291">
        <f>IF(D10="",0,+COUNTIF('賃上げ後(1か月目)(様式3-6)'!$D$7:$D$1006,D10))</f>
        <v>0</v>
      </c>
      <c r="F10" s="197"/>
      <c r="G10" s="295" t="str">
        <f t="shared" si="4"/>
        <v/>
      </c>
      <c r="H10" s="202"/>
      <c r="I10" s="202"/>
      <c r="J10" s="203"/>
      <c r="K10" s="203"/>
      <c r="L10" s="203"/>
      <c r="M10" s="203"/>
      <c r="N10" s="203"/>
      <c r="O10" s="203"/>
      <c r="P10" s="203"/>
      <c r="Q10" s="203"/>
      <c r="R10" s="204"/>
      <c r="S10" s="298" t="str">
        <f t="shared" si="1"/>
        <v/>
      </c>
      <c r="T10" s="299" t="str">
        <f t="shared" si="2"/>
        <v/>
      </c>
      <c r="U10" s="282"/>
      <c r="V10" s="284">
        <f>+V8-(C6-F6)</f>
        <v>0</v>
      </c>
      <c r="X10" s="497"/>
      <c r="Y10" s="497"/>
      <c r="Z10" s="497"/>
    </row>
    <row r="11" spans="2:26" ht="24.75" customHeight="1">
      <c r="B11" s="176">
        <v>5</v>
      </c>
      <c r="C11" s="231"/>
      <c r="D11" s="290" t="str">
        <f t="shared" si="3"/>
        <v/>
      </c>
      <c r="E11" s="291">
        <f>IF(D11="",0,+COUNTIF('賃上げ後(1か月目)(様式3-6)'!$D$7:$D$1006,D11))</f>
        <v>0</v>
      </c>
      <c r="F11" s="197"/>
      <c r="G11" s="295" t="str">
        <f t="shared" si="4"/>
        <v/>
      </c>
      <c r="H11" s="202"/>
      <c r="I11" s="202"/>
      <c r="J11" s="203"/>
      <c r="K11" s="203"/>
      <c r="L11" s="203"/>
      <c r="M11" s="203"/>
      <c r="N11" s="203"/>
      <c r="O11" s="203"/>
      <c r="P11" s="203"/>
      <c r="Q11" s="203"/>
      <c r="R11" s="204"/>
      <c r="S11" s="298" t="str">
        <f t="shared" si="1"/>
        <v/>
      </c>
      <c r="T11" s="299" t="str">
        <f t="shared" si="2"/>
        <v/>
      </c>
      <c r="U11" s="282"/>
      <c r="X11" s="497"/>
      <c r="Y11" s="497"/>
      <c r="Z11" s="497"/>
    </row>
    <row r="12" spans="2:26" ht="24.75" customHeight="1">
      <c r="B12" s="176">
        <v>6</v>
      </c>
      <c r="C12" s="231"/>
      <c r="D12" s="290" t="str">
        <f t="shared" si="3"/>
        <v/>
      </c>
      <c r="E12" s="291">
        <f>IF(D12="",0,+COUNTIF('賃上げ後(1か月目)(様式3-6)'!$D$7:$D$1006,D12))</f>
        <v>0</v>
      </c>
      <c r="F12" s="197"/>
      <c r="G12" s="295" t="str">
        <f t="shared" si="4"/>
        <v/>
      </c>
      <c r="H12" s="202"/>
      <c r="I12" s="202"/>
      <c r="J12" s="203"/>
      <c r="K12" s="203"/>
      <c r="L12" s="203"/>
      <c r="M12" s="203"/>
      <c r="N12" s="203"/>
      <c r="O12" s="203"/>
      <c r="P12" s="203"/>
      <c r="Q12" s="203"/>
      <c r="R12" s="204"/>
      <c r="S12" s="298" t="str">
        <f t="shared" si="1"/>
        <v/>
      </c>
      <c r="T12" s="299" t="str">
        <f t="shared" si="2"/>
        <v/>
      </c>
      <c r="U12" s="282"/>
      <c r="X12" s="497"/>
      <c r="Y12" s="497"/>
      <c r="Z12" s="497"/>
    </row>
    <row r="13" spans="2:26" ht="24.75" customHeight="1">
      <c r="B13" s="176">
        <v>7</v>
      </c>
      <c r="C13" s="231"/>
      <c r="D13" s="290" t="str">
        <f t="shared" si="3"/>
        <v/>
      </c>
      <c r="E13" s="291">
        <f>IF(D13="",0,+COUNTIF('賃上げ後(1か月目)(様式3-6)'!$D$7:$D$1006,D13))</f>
        <v>0</v>
      </c>
      <c r="F13" s="205"/>
      <c r="G13" s="295" t="str">
        <f t="shared" si="4"/>
        <v/>
      </c>
      <c r="H13" s="202"/>
      <c r="I13" s="202"/>
      <c r="J13" s="203"/>
      <c r="K13" s="203"/>
      <c r="L13" s="203"/>
      <c r="M13" s="203"/>
      <c r="N13" s="203"/>
      <c r="O13" s="203"/>
      <c r="P13" s="203"/>
      <c r="Q13" s="203"/>
      <c r="R13" s="204"/>
      <c r="S13" s="298" t="str">
        <f t="shared" si="1"/>
        <v/>
      </c>
      <c r="T13" s="299" t="str">
        <f>IF(C13="","",+IF(G13="対象",H13,0))</f>
        <v/>
      </c>
      <c r="U13" s="282"/>
    </row>
    <row r="14" spans="2:26" ht="24.75" customHeight="1">
      <c r="B14" s="176">
        <v>8</v>
      </c>
      <c r="C14" s="231"/>
      <c r="D14" s="290" t="str">
        <f t="shared" si="3"/>
        <v/>
      </c>
      <c r="E14" s="291">
        <f>IF(D14="",0,+COUNTIF('賃上げ後(1か月目)(様式3-6)'!$D$7:$D$1006,D14))</f>
        <v>0</v>
      </c>
      <c r="F14" s="205"/>
      <c r="G14" s="295" t="str">
        <f t="shared" si="4"/>
        <v/>
      </c>
      <c r="H14" s="202"/>
      <c r="I14" s="202"/>
      <c r="J14" s="203"/>
      <c r="K14" s="203"/>
      <c r="L14" s="203"/>
      <c r="M14" s="203"/>
      <c r="N14" s="203"/>
      <c r="O14" s="203"/>
      <c r="P14" s="203"/>
      <c r="Q14" s="203"/>
      <c r="R14" s="204"/>
      <c r="S14" s="298" t="str">
        <f t="shared" si="1"/>
        <v/>
      </c>
      <c r="T14" s="299" t="str">
        <f t="shared" ref="T14:T77" si="5">IF(C14="","",+IF(G14="対象",H14,0))</f>
        <v/>
      </c>
      <c r="U14" s="282"/>
    </row>
    <row r="15" spans="2:26" ht="24.75" customHeight="1">
      <c r="B15" s="176">
        <v>9</v>
      </c>
      <c r="C15" s="231"/>
      <c r="D15" s="290" t="str">
        <f t="shared" si="3"/>
        <v/>
      </c>
      <c r="E15" s="291">
        <f>IF(D15="",0,+COUNTIF('賃上げ後(1か月目)(様式3-6)'!$D$7:$D$1006,D15))</f>
        <v>0</v>
      </c>
      <c r="F15" s="205"/>
      <c r="G15" s="295" t="str">
        <f t="shared" si="4"/>
        <v/>
      </c>
      <c r="H15" s="202"/>
      <c r="I15" s="202"/>
      <c r="J15" s="203"/>
      <c r="K15" s="203"/>
      <c r="L15" s="203"/>
      <c r="M15" s="203"/>
      <c r="N15" s="203"/>
      <c r="O15" s="203"/>
      <c r="P15" s="203"/>
      <c r="Q15" s="203"/>
      <c r="R15" s="204"/>
      <c r="S15" s="298" t="str">
        <f t="shared" si="1"/>
        <v/>
      </c>
      <c r="T15" s="299" t="str">
        <f t="shared" si="5"/>
        <v/>
      </c>
      <c r="U15" s="282"/>
    </row>
    <row r="16" spans="2:26" ht="24.75" customHeight="1">
      <c r="B16" s="176">
        <v>10</v>
      </c>
      <c r="C16" s="231"/>
      <c r="D16" s="290" t="str">
        <f t="shared" si="3"/>
        <v/>
      </c>
      <c r="E16" s="291">
        <f>IF(D16="",0,+COUNTIF('賃上げ後(1か月目)(様式3-6)'!$D$7:$D$1006,D16))</f>
        <v>0</v>
      </c>
      <c r="F16" s="205"/>
      <c r="G16" s="295" t="str">
        <f t="shared" si="4"/>
        <v/>
      </c>
      <c r="H16" s="202"/>
      <c r="I16" s="202"/>
      <c r="J16" s="203"/>
      <c r="K16" s="203"/>
      <c r="L16" s="203"/>
      <c r="M16" s="203"/>
      <c r="N16" s="203"/>
      <c r="O16" s="203"/>
      <c r="P16" s="203"/>
      <c r="Q16" s="203"/>
      <c r="R16" s="204"/>
      <c r="S16" s="298" t="str">
        <f t="shared" si="1"/>
        <v/>
      </c>
      <c r="T16" s="299" t="str">
        <f t="shared" si="5"/>
        <v/>
      </c>
      <c r="U16" s="282"/>
    </row>
    <row r="17" spans="2:21" ht="24.75" customHeight="1">
      <c r="B17" s="176">
        <v>11</v>
      </c>
      <c r="C17" s="231"/>
      <c r="D17" s="290" t="str">
        <f t="shared" si="3"/>
        <v/>
      </c>
      <c r="E17" s="291">
        <f>IF(D17="",0,+COUNTIF('賃上げ後(1か月目)(様式3-6)'!$D$7:$D$1006,D17))</f>
        <v>0</v>
      </c>
      <c r="F17" s="205"/>
      <c r="G17" s="295" t="str">
        <f t="shared" si="4"/>
        <v/>
      </c>
      <c r="H17" s="202"/>
      <c r="I17" s="202"/>
      <c r="J17" s="203"/>
      <c r="K17" s="203"/>
      <c r="L17" s="203"/>
      <c r="M17" s="203"/>
      <c r="N17" s="203"/>
      <c r="O17" s="203"/>
      <c r="P17" s="203"/>
      <c r="Q17" s="203"/>
      <c r="R17" s="204"/>
      <c r="S17" s="298" t="str">
        <f t="shared" si="1"/>
        <v/>
      </c>
      <c r="T17" s="299" t="str">
        <f t="shared" si="5"/>
        <v/>
      </c>
      <c r="U17" s="282"/>
    </row>
    <row r="18" spans="2:21" ht="24.75" customHeight="1">
      <c r="B18" s="176">
        <v>12</v>
      </c>
      <c r="C18" s="231"/>
      <c r="D18" s="290" t="str">
        <f t="shared" si="3"/>
        <v/>
      </c>
      <c r="E18" s="291">
        <f>IF(D18="",0,+COUNTIF('賃上げ後(1か月目)(様式3-6)'!$D$7:$D$1006,D18))</f>
        <v>0</v>
      </c>
      <c r="F18" s="205"/>
      <c r="G18" s="295" t="str">
        <f t="shared" si="4"/>
        <v/>
      </c>
      <c r="H18" s="202"/>
      <c r="I18" s="202"/>
      <c r="J18" s="203"/>
      <c r="K18" s="203"/>
      <c r="L18" s="203"/>
      <c r="M18" s="203"/>
      <c r="N18" s="203"/>
      <c r="O18" s="203"/>
      <c r="P18" s="203"/>
      <c r="Q18" s="203"/>
      <c r="R18" s="204"/>
      <c r="S18" s="298" t="str">
        <f t="shared" si="1"/>
        <v/>
      </c>
      <c r="T18" s="299" t="str">
        <f t="shared" si="5"/>
        <v/>
      </c>
      <c r="U18" s="282"/>
    </row>
    <row r="19" spans="2:21" ht="24.75" customHeight="1">
      <c r="B19" s="176">
        <v>13</v>
      </c>
      <c r="C19" s="231"/>
      <c r="D19" s="290" t="str">
        <f t="shared" si="3"/>
        <v/>
      </c>
      <c r="E19" s="291">
        <f>IF(D19="",0,+COUNTIF('賃上げ後(1か月目)(様式3-6)'!$D$7:$D$1006,D19))</f>
        <v>0</v>
      </c>
      <c r="F19" s="205"/>
      <c r="G19" s="295" t="str">
        <f t="shared" si="4"/>
        <v/>
      </c>
      <c r="H19" s="202"/>
      <c r="I19" s="202"/>
      <c r="J19" s="203"/>
      <c r="K19" s="203"/>
      <c r="L19" s="203"/>
      <c r="M19" s="203"/>
      <c r="N19" s="203"/>
      <c r="O19" s="203"/>
      <c r="P19" s="203"/>
      <c r="Q19" s="203"/>
      <c r="R19" s="204"/>
      <c r="S19" s="298" t="str">
        <f t="shared" si="1"/>
        <v/>
      </c>
      <c r="T19" s="299" t="str">
        <f t="shared" si="5"/>
        <v/>
      </c>
      <c r="U19" s="282"/>
    </row>
    <row r="20" spans="2:21" ht="24.75" customHeight="1">
      <c r="B20" s="176">
        <v>14</v>
      </c>
      <c r="C20" s="231"/>
      <c r="D20" s="290" t="str">
        <f t="shared" si="3"/>
        <v/>
      </c>
      <c r="E20" s="291">
        <f>IF(D20="",0,+COUNTIF('賃上げ後(1か月目)(様式3-6)'!$D$7:$D$1006,D20))</f>
        <v>0</v>
      </c>
      <c r="F20" s="205"/>
      <c r="G20" s="295" t="str">
        <f t="shared" si="4"/>
        <v/>
      </c>
      <c r="H20" s="202"/>
      <c r="I20" s="202"/>
      <c r="J20" s="203"/>
      <c r="K20" s="203"/>
      <c r="L20" s="203"/>
      <c r="M20" s="203"/>
      <c r="N20" s="203"/>
      <c r="O20" s="203"/>
      <c r="P20" s="203"/>
      <c r="Q20" s="203"/>
      <c r="R20" s="204"/>
      <c r="S20" s="298" t="str">
        <f t="shared" si="1"/>
        <v/>
      </c>
      <c r="T20" s="299" t="str">
        <f t="shared" si="5"/>
        <v/>
      </c>
      <c r="U20" s="282"/>
    </row>
    <row r="21" spans="2:21" ht="24.75" customHeight="1">
      <c r="B21" s="176">
        <v>15</v>
      </c>
      <c r="C21" s="231"/>
      <c r="D21" s="290" t="str">
        <f t="shared" si="3"/>
        <v/>
      </c>
      <c r="E21" s="291">
        <f>IF(D21="",0,+COUNTIF('賃上げ後(1か月目)(様式3-6)'!$D$7:$D$1006,D21))</f>
        <v>0</v>
      </c>
      <c r="F21" s="205"/>
      <c r="G21" s="295" t="str">
        <f t="shared" si="4"/>
        <v/>
      </c>
      <c r="H21" s="202"/>
      <c r="I21" s="202"/>
      <c r="J21" s="203"/>
      <c r="K21" s="203"/>
      <c r="L21" s="203"/>
      <c r="M21" s="203"/>
      <c r="N21" s="203"/>
      <c r="O21" s="203"/>
      <c r="P21" s="203"/>
      <c r="Q21" s="203"/>
      <c r="R21" s="204"/>
      <c r="S21" s="298" t="str">
        <f t="shared" si="1"/>
        <v/>
      </c>
      <c r="T21" s="299" t="str">
        <f t="shared" si="5"/>
        <v/>
      </c>
      <c r="U21" s="282"/>
    </row>
    <row r="22" spans="2:21" ht="24.75" customHeight="1">
      <c r="B22" s="176">
        <v>16</v>
      </c>
      <c r="C22" s="231"/>
      <c r="D22" s="290" t="str">
        <f t="shared" si="3"/>
        <v/>
      </c>
      <c r="E22" s="291">
        <f>IF(D22="",0,+COUNTIF('賃上げ後(1か月目)(様式3-6)'!$D$7:$D$1006,D22))</f>
        <v>0</v>
      </c>
      <c r="F22" s="205"/>
      <c r="G22" s="295" t="str">
        <f t="shared" si="4"/>
        <v/>
      </c>
      <c r="H22" s="202"/>
      <c r="I22" s="202"/>
      <c r="J22" s="203"/>
      <c r="K22" s="203"/>
      <c r="L22" s="203"/>
      <c r="M22" s="203"/>
      <c r="N22" s="203"/>
      <c r="O22" s="203"/>
      <c r="P22" s="203"/>
      <c r="Q22" s="203"/>
      <c r="R22" s="204"/>
      <c r="S22" s="298" t="str">
        <f t="shared" si="1"/>
        <v/>
      </c>
      <c r="T22" s="299" t="str">
        <f t="shared" si="5"/>
        <v/>
      </c>
      <c r="U22" s="282"/>
    </row>
    <row r="23" spans="2:21" ht="24.75" customHeight="1">
      <c r="B23" s="176">
        <v>17</v>
      </c>
      <c r="C23" s="231"/>
      <c r="D23" s="290" t="str">
        <f t="shared" si="3"/>
        <v/>
      </c>
      <c r="E23" s="291">
        <f>IF(D23="",0,+COUNTIF('賃上げ後(1か月目)(様式3-6)'!$D$7:$D$1006,D23))</f>
        <v>0</v>
      </c>
      <c r="F23" s="205"/>
      <c r="G23" s="295" t="str">
        <f t="shared" si="4"/>
        <v/>
      </c>
      <c r="H23" s="202"/>
      <c r="I23" s="202"/>
      <c r="J23" s="203"/>
      <c r="K23" s="203"/>
      <c r="L23" s="203"/>
      <c r="M23" s="203"/>
      <c r="N23" s="203"/>
      <c r="O23" s="203"/>
      <c r="P23" s="203"/>
      <c r="Q23" s="203"/>
      <c r="R23" s="204"/>
      <c r="S23" s="298" t="str">
        <f t="shared" si="1"/>
        <v/>
      </c>
      <c r="T23" s="299" t="str">
        <f t="shared" si="5"/>
        <v/>
      </c>
      <c r="U23" s="282"/>
    </row>
    <row r="24" spans="2:21" ht="24.75" customHeight="1">
      <c r="B24" s="176">
        <v>18</v>
      </c>
      <c r="C24" s="231"/>
      <c r="D24" s="290" t="str">
        <f t="shared" si="3"/>
        <v/>
      </c>
      <c r="E24" s="291">
        <f>IF(D24="",0,+COUNTIF('賃上げ後(1か月目)(様式3-6)'!$D$7:$D$1006,D24))</f>
        <v>0</v>
      </c>
      <c r="F24" s="205"/>
      <c r="G24" s="295" t="str">
        <f t="shared" si="4"/>
        <v/>
      </c>
      <c r="H24" s="202"/>
      <c r="I24" s="202"/>
      <c r="J24" s="203"/>
      <c r="K24" s="203"/>
      <c r="L24" s="203"/>
      <c r="M24" s="203"/>
      <c r="N24" s="203"/>
      <c r="O24" s="203"/>
      <c r="P24" s="203"/>
      <c r="Q24" s="203"/>
      <c r="R24" s="204"/>
      <c r="S24" s="298" t="str">
        <f t="shared" si="1"/>
        <v/>
      </c>
      <c r="T24" s="299" t="str">
        <f t="shared" si="5"/>
        <v/>
      </c>
      <c r="U24" s="282"/>
    </row>
    <row r="25" spans="2:21" ht="24.75" customHeight="1">
      <c r="B25" s="176">
        <v>19</v>
      </c>
      <c r="C25" s="231"/>
      <c r="D25" s="290" t="str">
        <f t="shared" si="3"/>
        <v/>
      </c>
      <c r="E25" s="291">
        <f>IF(D25="",0,+COUNTIF('賃上げ後(1か月目)(様式3-6)'!$D$7:$D$1006,D25))</f>
        <v>0</v>
      </c>
      <c r="F25" s="205"/>
      <c r="G25" s="295" t="str">
        <f t="shared" si="4"/>
        <v/>
      </c>
      <c r="H25" s="202"/>
      <c r="I25" s="202"/>
      <c r="J25" s="203"/>
      <c r="K25" s="203"/>
      <c r="L25" s="203"/>
      <c r="M25" s="203"/>
      <c r="N25" s="203"/>
      <c r="O25" s="203"/>
      <c r="P25" s="203"/>
      <c r="Q25" s="203"/>
      <c r="R25" s="204"/>
      <c r="S25" s="298" t="str">
        <f t="shared" si="1"/>
        <v/>
      </c>
      <c r="T25" s="299" t="str">
        <f t="shared" si="5"/>
        <v/>
      </c>
      <c r="U25" s="282"/>
    </row>
    <row r="26" spans="2:21" ht="24.75" customHeight="1">
      <c r="B26" s="176">
        <v>20</v>
      </c>
      <c r="C26" s="231"/>
      <c r="D26" s="290" t="str">
        <f t="shared" si="3"/>
        <v/>
      </c>
      <c r="E26" s="291">
        <f>IF(D26="",0,+COUNTIF('賃上げ後(1か月目)(様式3-6)'!$D$7:$D$1006,D26))</f>
        <v>0</v>
      </c>
      <c r="F26" s="205"/>
      <c r="G26" s="295" t="str">
        <f t="shared" si="4"/>
        <v/>
      </c>
      <c r="H26" s="202"/>
      <c r="I26" s="202"/>
      <c r="J26" s="203"/>
      <c r="K26" s="203"/>
      <c r="L26" s="203"/>
      <c r="M26" s="203"/>
      <c r="N26" s="203"/>
      <c r="O26" s="203"/>
      <c r="P26" s="203"/>
      <c r="Q26" s="203"/>
      <c r="R26" s="204"/>
      <c r="S26" s="298" t="str">
        <f t="shared" si="1"/>
        <v/>
      </c>
      <c r="T26" s="299" t="str">
        <f t="shared" si="5"/>
        <v/>
      </c>
      <c r="U26" s="282"/>
    </row>
    <row r="27" spans="2:21" ht="24.75" customHeight="1">
      <c r="B27" s="176">
        <v>21</v>
      </c>
      <c r="C27" s="231"/>
      <c r="D27" s="290" t="str">
        <f t="shared" si="3"/>
        <v/>
      </c>
      <c r="E27" s="291">
        <f>IF(D27="",0,+COUNTIF('賃上げ後(1か月目)(様式3-6)'!$D$7:$D$1006,D27))</f>
        <v>0</v>
      </c>
      <c r="F27" s="205"/>
      <c r="G27" s="295" t="str">
        <f t="shared" si="4"/>
        <v/>
      </c>
      <c r="H27" s="202"/>
      <c r="I27" s="202"/>
      <c r="J27" s="203"/>
      <c r="K27" s="203"/>
      <c r="L27" s="203"/>
      <c r="M27" s="203"/>
      <c r="N27" s="203"/>
      <c r="O27" s="203"/>
      <c r="P27" s="203"/>
      <c r="Q27" s="203"/>
      <c r="R27" s="204"/>
      <c r="S27" s="298" t="str">
        <f t="shared" si="1"/>
        <v/>
      </c>
      <c r="T27" s="299" t="str">
        <f t="shared" si="5"/>
        <v/>
      </c>
      <c r="U27" s="282"/>
    </row>
    <row r="28" spans="2:21" ht="24.75" customHeight="1">
      <c r="B28" s="176">
        <v>22</v>
      </c>
      <c r="C28" s="231"/>
      <c r="D28" s="290" t="str">
        <f t="shared" si="3"/>
        <v/>
      </c>
      <c r="E28" s="291">
        <f>IF(D28="",0,+COUNTIF('賃上げ後(1か月目)(様式3-6)'!$D$7:$D$1006,D28))</f>
        <v>0</v>
      </c>
      <c r="F28" s="205"/>
      <c r="G28" s="295" t="str">
        <f t="shared" si="4"/>
        <v/>
      </c>
      <c r="H28" s="202"/>
      <c r="I28" s="202"/>
      <c r="J28" s="203"/>
      <c r="K28" s="203"/>
      <c r="L28" s="203"/>
      <c r="M28" s="203"/>
      <c r="N28" s="203"/>
      <c r="O28" s="203"/>
      <c r="P28" s="203"/>
      <c r="Q28" s="203"/>
      <c r="R28" s="204"/>
      <c r="S28" s="298" t="str">
        <f t="shared" si="1"/>
        <v/>
      </c>
      <c r="T28" s="299" t="str">
        <f t="shared" si="5"/>
        <v/>
      </c>
      <c r="U28" s="282"/>
    </row>
    <row r="29" spans="2:21" ht="24.75" customHeight="1">
      <c r="B29" s="176">
        <v>23</v>
      </c>
      <c r="C29" s="231"/>
      <c r="D29" s="290" t="str">
        <f t="shared" si="3"/>
        <v/>
      </c>
      <c r="E29" s="291">
        <f>IF(D29="",0,+COUNTIF('賃上げ後(1か月目)(様式3-6)'!$D$7:$D$1006,D29))</f>
        <v>0</v>
      </c>
      <c r="F29" s="205"/>
      <c r="G29" s="295" t="str">
        <f t="shared" si="4"/>
        <v/>
      </c>
      <c r="H29" s="202"/>
      <c r="I29" s="202"/>
      <c r="J29" s="203"/>
      <c r="K29" s="203"/>
      <c r="L29" s="203"/>
      <c r="M29" s="203"/>
      <c r="N29" s="203"/>
      <c r="O29" s="203"/>
      <c r="P29" s="203"/>
      <c r="Q29" s="203"/>
      <c r="R29" s="204"/>
      <c r="S29" s="298" t="str">
        <f t="shared" si="1"/>
        <v/>
      </c>
      <c r="T29" s="299" t="str">
        <f t="shared" si="5"/>
        <v/>
      </c>
      <c r="U29" s="282"/>
    </row>
    <row r="30" spans="2:21" ht="24.75" customHeight="1">
      <c r="B30" s="176">
        <v>24</v>
      </c>
      <c r="C30" s="231"/>
      <c r="D30" s="290" t="str">
        <f t="shared" si="3"/>
        <v/>
      </c>
      <c r="E30" s="291">
        <f>IF(D30="",0,+COUNTIF('賃上げ後(1か月目)(様式3-6)'!$D$7:$D$1006,D30))</f>
        <v>0</v>
      </c>
      <c r="F30" s="205"/>
      <c r="G30" s="295" t="str">
        <f t="shared" si="4"/>
        <v/>
      </c>
      <c r="H30" s="202"/>
      <c r="I30" s="202"/>
      <c r="J30" s="203"/>
      <c r="K30" s="203"/>
      <c r="L30" s="203"/>
      <c r="M30" s="203"/>
      <c r="N30" s="203"/>
      <c r="O30" s="203"/>
      <c r="P30" s="203"/>
      <c r="Q30" s="203"/>
      <c r="R30" s="204"/>
      <c r="S30" s="298" t="str">
        <f t="shared" si="1"/>
        <v/>
      </c>
      <c r="T30" s="299" t="str">
        <f t="shared" si="5"/>
        <v/>
      </c>
      <c r="U30" s="282"/>
    </row>
    <row r="31" spans="2:21" ht="24.75" customHeight="1">
      <c r="B31" s="176">
        <v>25</v>
      </c>
      <c r="C31" s="231"/>
      <c r="D31" s="290" t="str">
        <f t="shared" si="3"/>
        <v/>
      </c>
      <c r="E31" s="291">
        <f>IF(D31="",0,+COUNTIF('賃上げ後(1か月目)(様式3-6)'!$D$7:$D$1006,D31))</f>
        <v>0</v>
      </c>
      <c r="F31" s="205"/>
      <c r="G31" s="295" t="str">
        <f t="shared" si="4"/>
        <v/>
      </c>
      <c r="H31" s="202"/>
      <c r="I31" s="202"/>
      <c r="J31" s="203"/>
      <c r="K31" s="203"/>
      <c r="L31" s="203"/>
      <c r="M31" s="203"/>
      <c r="N31" s="203"/>
      <c r="O31" s="203"/>
      <c r="P31" s="203"/>
      <c r="Q31" s="203"/>
      <c r="R31" s="204"/>
      <c r="S31" s="298" t="str">
        <f t="shared" si="1"/>
        <v/>
      </c>
      <c r="T31" s="299" t="str">
        <f t="shared" si="5"/>
        <v/>
      </c>
      <c r="U31" s="282"/>
    </row>
    <row r="32" spans="2:21" ht="24.75" customHeight="1">
      <c r="B32" s="176">
        <v>26</v>
      </c>
      <c r="C32" s="231"/>
      <c r="D32" s="290" t="str">
        <f t="shared" si="3"/>
        <v/>
      </c>
      <c r="E32" s="291">
        <f>IF(D32="",0,+COUNTIF('賃上げ後(1か月目)(様式3-6)'!$D$7:$D$1006,D32))</f>
        <v>0</v>
      </c>
      <c r="F32" s="205"/>
      <c r="G32" s="295" t="str">
        <f t="shared" si="4"/>
        <v/>
      </c>
      <c r="H32" s="202"/>
      <c r="I32" s="202"/>
      <c r="J32" s="203"/>
      <c r="K32" s="203"/>
      <c r="L32" s="203"/>
      <c r="M32" s="203"/>
      <c r="N32" s="203"/>
      <c r="O32" s="203"/>
      <c r="P32" s="203"/>
      <c r="Q32" s="203"/>
      <c r="R32" s="204"/>
      <c r="S32" s="298" t="str">
        <f t="shared" si="1"/>
        <v/>
      </c>
      <c r="T32" s="299" t="str">
        <f t="shared" si="5"/>
        <v/>
      </c>
      <c r="U32" s="282"/>
    </row>
    <row r="33" spans="2:21" ht="24.75" customHeight="1">
      <c r="B33" s="176">
        <v>27</v>
      </c>
      <c r="C33" s="231"/>
      <c r="D33" s="290" t="str">
        <f t="shared" si="3"/>
        <v/>
      </c>
      <c r="E33" s="291">
        <f>IF(D33="",0,+COUNTIF('賃上げ後(1か月目)(様式3-6)'!$D$7:$D$1006,D33))</f>
        <v>0</v>
      </c>
      <c r="F33" s="205"/>
      <c r="G33" s="295" t="str">
        <f t="shared" si="4"/>
        <v/>
      </c>
      <c r="H33" s="202"/>
      <c r="I33" s="202"/>
      <c r="J33" s="203"/>
      <c r="K33" s="203"/>
      <c r="L33" s="203"/>
      <c r="M33" s="203"/>
      <c r="N33" s="203"/>
      <c r="O33" s="203"/>
      <c r="P33" s="203"/>
      <c r="Q33" s="203"/>
      <c r="R33" s="204"/>
      <c r="S33" s="298" t="str">
        <f t="shared" si="1"/>
        <v/>
      </c>
      <c r="T33" s="299" t="str">
        <f t="shared" si="5"/>
        <v/>
      </c>
      <c r="U33" s="282"/>
    </row>
    <row r="34" spans="2:21" ht="24.75" customHeight="1">
      <c r="B34" s="176">
        <v>28</v>
      </c>
      <c r="C34" s="231"/>
      <c r="D34" s="290" t="str">
        <f t="shared" si="3"/>
        <v/>
      </c>
      <c r="E34" s="291">
        <f>IF(D34="",0,+COUNTIF('賃上げ後(1か月目)(様式3-6)'!$D$7:$D$1006,D34))</f>
        <v>0</v>
      </c>
      <c r="F34" s="205"/>
      <c r="G34" s="295" t="str">
        <f t="shared" si="4"/>
        <v/>
      </c>
      <c r="H34" s="202"/>
      <c r="I34" s="202"/>
      <c r="J34" s="203"/>
      <c r="K34" s="203"/>
      <c r="L34" s="203"/>
      <c r="M34" s="203"/>
      <c r="N34" s="203"/>
      <c r="O34" s="203"/>
      <c r="P34" s="203"/>
      <c r="Q34" s="203"/>
      <c r="R34" s="204"/>
      <c r="S34" s="298" t="str">
        <f t="shared" si="1"/>
        <v/>
      </c>
      <c r="T34" s="299" t="str">
        <f t="shared" si="5"/>
        <v/>
      </c>
      <c r="U34" s="282"/>
    </row>
    <row r="35" spans="2:21" ht="24.75" customHeight="1">
      <c r="B35" s="176">
        <v>29</v>
      </c>
      <c r="C35" s="231"/>
      <c r="D35" s="290" t="str">
        <f t="shared" si="3"/>
        <v/>
      </c>
      <c r="E35" s="291">
        <f>IF(D35="",0,+COUNTIF('賃上げ後(1か月目)(様式3-6)'!$D$7:$D$1006,D35))</f>
        <v>0</v>
      </c>
      <c r="F35" s="205"/>
      <c r="G35" s="295" t="str">
        <f t="shared" si="4"/>
        <v/>
      </c>
      <c r="H35" s="202"/>
      <c r="I35" s="202"/>
      <c r="J35" s="203"/>
      <c r="K35" s="203"/>
      <c r="L35" s="203"/>
      <c r="M35" s="203"/>
      <c r="N35" s="203"/>
      <c r="O35" s="203"/>
      <c r="P35" s="203"/>
      <c r="Q35" s="203"/>
      <c r="R35" s="204"/>
      <c r="S35" s="298" t="str">
        <f t="shared" si="1"/>
        <v/>
      </c>
      <c r="T35" s="299" t="str">
        <f t="shared" si="5"/>
        <v/>
      </c>
      <c r="U35" s="282"/>
    </row>
    <row r="36" spans="2:21" ht="24.75" customHeight="1">
      <c r="B36" s="176">
        <v>30</v>
      </c>
      <c r="C36" s="231"/>
      <c r="D36" s="290" t="str">
        <f t="shared" si="3"/>
        <v/>
      </c>
      <c r="E36" s="291">
        <f>IF(D36="",0,+COUNTIF('賃上げ後(1か月目)(様式3-6)'!$D$7:$D$1006,D36))</f>
        <v>0</v>
      </c>
      <c r="F36" s="205"/>
      <c r="G36" s="295" t="str">
        <f t="shared" si="4"/>
        <v/>
      </c>
      <c r="H36" s="202"/>
      <c r="I36" s="202"/>
      <c r="J36" s="203"/>
      <c r="K36" s="203"/>
      <c r="L36" s="203"/>
      <c r="M36" s="203"/>
      <c r="N36" s="203"/>
      <c r="O36" s="203"/>
      <c r="P36" s="203"/>
      <c r="Q36" s="203"/>
      <c r="R36" s="204"/>
      <c r="S36" s="298" t="str">
        <f t="shared" si="1"/>
        <v/>
      </c>
      <c r="T36" s="299" t="str">
        <f t="shared" si="5"/>
        <v/>
      </c>
      <c r="U36" s="282"/>
    </row>
    <row r="37" spans="2:21" ht="24.75" customHeight="1">
      <c r="B37" s="176">
        <v>31</v>
      </c>
      <c r="C37" s="231"/>
      <c r="D37" s="290" t="str">
        <f t="shared" si="3"/>
        <v/>
      </c>
      <c r="E37" s="291">
        <f>IF(D37="",0,+COUNTIF('賃上げ後(1か月目)(様式3-6)'!$D$7:$D$1006,D37))</f>
        <v>0</v>
      </c>
      <c r="F37" s="205"/>
      <c r="G37" s="295" t="str">
        <f t="shared" si="4"/>
        <v/>
      </c>
      <c r="H37" s="202"/>
      <c r="I37" s="202"/>
      <c r="J37" s="203"/>
      <c r="K37" s="203"/>
      <c r="L37" s="203"/>
      <c r="M37" s="203"/>
      <c r="N37" s="203"/>
      <c r="O37" s="203"/>
      <c r="P37" s="203"/>
      <c r="Q37" s="203"/>
      <c r="R37" s="204"/>
      <c r="S37" s="298" t="str">
        <f t="shared" si="1"/>
        <v/>
      </c>
      <c r="T37" s="299" t="str">
        <f t="shared" si="5"/>
        <v/>
      </c>
      <c r="U37" s="282"/>
    </row>
    <row r="38" spans="2:21" ht="24.75" customHeight="1">
      <c r="B38" s="176">
        <v>32</v>
      </c>
      <c r="C38" s="231"/>
      <c r="D38" s="290" t="str">
        <f t="shared" si="3"/>
        <v/>
      </c>
      <c r="E38" s="291">
        <f>IF(D38="",0,+COUNTIF('賃上げ後(1か月目)(様式3-6)'!$D$7:$D$1006,D38))</f>
        <v>0</v>
      </c>
      <c r="F38" s="205"/>
      <c r="G38" s="295" t="str">
        <f t="shared" si="4"/>
        <v/>
      </c>
      <c r="H38" s="202"/>
      <c r="I38" s="202"/>
      <c r="J38" s="203"/>
      <c r="K38" s="203"/>
      <c r="L38" s="203"/>
      <c r="M38" s="203"/>
      <c r="N38" s="203"/>
      <c r="O38" s="203"/>
      <c r="P38" s="203"/>
      <c r="Q38" s="203"/>
      <c r="R38" s="204"/>
      <c r="S38" s="298" t="str">
        <f t="shared" si="1"/>
        <v/>
      </c>
      <c r="T38" s="299" t="str">
        <f t="shared" si="5"/>
        <v/>
      </c>
      <c r="U38" s="282"/>
    </row>
    <row r="39" spans="2:21" ht="24.75" customHeight="1">
      <c r="B39" s="176">
        <v>33</v>
      </c>
      <c r="C39" s="231"/>
      <c r="D39" s="290" t="str">
        <f t="shared" si="3"/>
        <v/>
      </c>
      <c r="E39" s="291">
        <f>IF(D39="",0,+COUNTIF('賃上げ後(1か月目)(様式3-6)'!$D$7:$D$1006,D39))</f>
        <v>0</v>
      </c>
      <c r="F39" s="205"/>
      <c r="G39" s="295" t="str">
        <f t="shared" si="4"/>
        <v/>
      </c>
      <c r="H39" s="202"/>
      <c r="I39" s="202"/>
      <c r="J39" s="203"/>
      <c r="K39" s="203"/>
      <c r="L39" s="203"/>
      <c r="M39" s="203"/>
      <c r="N39" s="203"/>
      <c r="O39" s="203"/>
      <c r="P39" s="203"/>
      <c r="Q39" s="203"/>
      <c r="R39" s="204"/>
      <c r="S39" s="298" t="str">
        <f t="shared" si="1"/>
        <v/>
      </c>
      <c r="T39" s="299" t="str">
        <f t="shared" si="5"/>
        <v/>
      </c>
      <c r="U39" s="282"/>
    </row>
    <row r="40" spans="2:21" ht="24.75" customHeight="1">
      <c r="B40" s="176">
        <v>34</v>
      </c>
      <c r="C40" s="231"/>
      <c r="D40" s="290" t="str">
        <f t="shared" si="3"/>
        <v/>
      </c>
      <c r="E40" s="291">
        <f>IF(D40="",0,+COUNTIF('賃上げ後(1か月目)(様式3-6)'!$D$7:$D$1006,D40))</f>
        <v>0</v>
      </c>
      <c r="F40" s="205"/>
      <c r="G40" s="295" t="str">
        <f t="shared" si="4"/>
        <v/>
      </c>
      <c r="H40" s="202"/>
      <c r="I40" s="202"/>
      <c r="J40" s="203"/>
      <c r="K40" s="203"/>
      <c r="L40" s="203"/>
      <c r="M40" s="203"/>
      <c r="N40" s="203"/>
      <c r="O40" s="203"/>
      <c r="P40" s="203"/>
      <c r="Q40" s="203"/>
      <c r="R40" s="204"/>
      <c r="S40" s="298" t="str">
        <f t="shared" si="1"/>
        <v/>
      </c>
      <c r="T40" s="299" t="str">
        <f t="shared" si="5"/>
        <v/>
      </c>
      <c r="U40" s="282"/>
    </row>
    <row r="41" spans="2:21" ht="24.75" customHeight="1">
      <c r="B41" s="176">
        <v>35</v>
      </c>
      <c r="C41" s="231"/>
      <c r="D41" s="290" t="str">
        <f t="shared" si="3"/>
        <v/>
      </c>
      <c r="E41" s="291">
        <f>IF(D41="",0,+COUNTIF('賃上げ後(1か月目)(様式3-6)'!$D$7:$D$1006,D41))</f>
        <v>0</v>
      </c>
      <c r="F41" s="205"/>
      <c r="G41" s="295" t="str">
        <f t="shared" si="4"/>
        <v/>
      </c>
      <c r="H41" s="202"/>
      <c r="I41" s="202"/>
      <c r="J41" s="203"/>
      <c r="K41" s="203"/>
      <c r="L41" s="203"/>
      <c r="M41" s="203"/>
      <c r="N41" s="203"/>
      <c r="O41" s="203"/>
      <c r="P41" s="203"/>
      <c r="Q41" s="203"/>
      <c r="R41" s="204"/>
      <c r="S41" s="298" t="str">
        <f t="shared" si="1"/>
        <v/>
      </c>
      <c r="T41" s="299" t="str">
        <f t="shared" si="5"/>
        <v/>
      </c>
      <c r="U41" s="282"/>
    </row>
    <row r="42" spans="2:21" ht="24.75" customHeight="1">
      <c r="B42" s="176">
        <v>36</v>
      </c>
      <c r="C42" s="231"/>
      <c r="D42" s="290" t="str">
        <f t="shared" si="3"/>
        <v/>
      </c>
      <c r="E42" s="291">
        <f>IF(D42="",0,+COUNTIF('賃上げ後(1か月目)(様式3-6)'!$D$7:$D$1006,D42))</f>
        <v>0</v>
      </c>
      <c r="F42" s="205"/>
      <c r="G42" s="295" t="str">
        <f t="shared" si="4"/>
        <v/>
      </c>
      <c r="H42" s="202"/>
      <c r="I42" s="202"/>
      <c r="J42" s="203"/>
      <c r="K42" s="203"/>
      <c r="L42" s="203"/>
      <c r="M42" s="203"/>
      <c r="N42" s="203"/>
      <c r="O42" s="203"/>
      <c r="P42" s="203"/>
      <c r="Q42" s="203"/>
      <c r="R42" s="204"/>
      <c r="S42" s="298" t="str">
        <f t="shared" si="1"/>
        <v/>
      </c>
      <c r="T42" s="299" t="str">
        <f t="shared" si="5"/>
        <v/>
      </c>
      <c r="U42" s="282"/>
    </row>
    <row r="43" spans="2:21" ht="24.75" customHeight="1">
      <c r="B43" s="176">
        <v>37</v>
      </c>
      <c r="C43" s="231"/>
      <c r="D43" s="290" t="str">
        <f t="shared" si="3"/>
        <v/>
      </c>
      <c r="E43" s="291">
        <f>IF(D43="",0,+COUNTIF('賃上げ後(1か月目)(様式3-6)'!$D$7:$D$1006,D43))</f>
        <v>0</v>
      </c>
      <c r="F43" s="205"/>
      <c r="G43" s="295" t="str">
        <f t="shared" si="4"/>
        <v/>
      </c>
      <c r="H43" s="202"/>
      <c r="I43" s="202"/>
      <c r="J43" s="203"/>
      <c r="K43" s="203"/>
      <c r="L43" s="203"/>
      <c r="M43" s="203"/>
      <c r="N43" s="203"/>
      <c r="O43" s="203"/>
      <c r="P43" s="203"/>
      <c r="Q43" s="203"/>
      <c r="R43" s="204"/>
      <c r="S43" s="298" t="str">
        <f t="shared" si="1"/>
        <v/>
      </c>
      <c r="T43" s="299" t="str">
        <f t="shared" si="5"/>
        <v/>
      </c>
      <c r="U43" s="282"/>
    </row>
    <row r="44" spans="2:21" ht="24.75" customHeight="1">
      <c r="B44" s="176">
        <v>38</v>
      </c>
      <c r="C44" s="231"/>
      <c r="D44" s="290" t="str">
        <f t="shared" si="3"/>
        <v/>
      </c>
      <c r="E44" s="291">
        <f>IF(D44="",0,+COUNTIF('賃上げ後(1か月目)(様式3-6)'!$D$7:$D$1006,D44))</f>
        <v>0</v>
      </c>
      <c r="F44" s="205"/>
      <c r="G44" s="295" t="str">
        <f t="shared" si="4"/>
        <v/>
      </c>
      <c r="H44" s="202"/>
      <c r="I44" s="202"/>
      <c r="J44" s="203"/>
      <c r="K44" s="203"/>
      <c r="L44" s="203"/>
      <c r="M44" s="203"/>
      <c r="N44" s="203"/>
      <c r="O44" s="203"/>
      <c r="P44" s="203"/>
      <c r="Q44" s="203"/>
      <c r="R44" s="204"/>
      <c r="S44" s="298" t="str">
        <f t="shared" si="1"/>
        <v/>
      </c>
      <c r="T44" s="299" t="str">
        <f t="shared" si="5"/>
        <v/>
      </c>
      <c r="U44" s="282"/>
    </row>
    <row r="45" spans="2:21" ht="24.75" customHeight="1">
      <c r="B45" s="176">
        <v>39</v>
      </c>
      <c r="C45" s="231"/>
      <c r="D45" s="290" t="str">
        <f t="shared" si="3"/>
        <v/>
      </c>
      <c r="E45" s="291">
        <f>IF(D45="",0,+COUNTIF('賃上げ後(1か月目)(様式3-6)'!$D$7:$D$1006,D45))</f>
        <v>0</v>
      </c>
      <c r="F45" s="205"/>
      <c r="G45" s="295" t="str">
        <f t="shared" si="4"/>
        <v/>
      </c>
      <c r="H45" s="202"/>
      <c r="I45" s="202"/>
      <c r="J45" s="203"/>
      <c r="K45" s="203"/>
      <c r="L45" s="203"/>
      <c r="M45" s="203"/>
      <c r="N45" s="203"/>
      <c r="O45" s="203"/>
      <c r="P45" s="203"/>
      <c r="Q45" s="203"/>
      <c r="R45" s="204"/>
      <c r="S45" s="298" t="str">
        <f t="shared" si="1"/>
        <v/>
      </c>
      <c r="T45" s="299" t="str">
        <f t="shared" si="5"/>
        <v/>
      </c>
      <c r="U45" s="282"/>
    </row>
    <row r="46" spans="2:21" ht="24.75" customHeight="1">
      <c r="B46" s="176">
        <v>40</v>
      </c>
      <c r="C46" s="231"/>
      <c r="D46" s="290" t="str">
        <f t="shared" si="3"/>
        <v/>
      </c>
      <c r="E46" s="291">
        <f>IF(D46="",0,+COUNTIF('賃上げ後(1か月目)(様式3-6)'!$D$7:$D$1006,D46))</f>
        <v>0</v>
      </c>
      <c r="F46" s="205"/>
      <c r="G46" s="295" t="str">
        <f t="shared" si="4"/>
        <v/>
      </c>
      <c r="H46" s="202"/>
      <c r="I46" s="202"/>
      <c r="J46" s="203"/>
      <c r="K46" s="203"/>
      <c r="L46" s="203"/>
      <c r="M46" s="203"/>
      <c r="N46" s="203"/>
      <c r="O46" s="203"/>
      <c r="P46" s="203"/>
      <c r="Q46" s="203"/>
      <c r="R46" s="204"/>
      <c r="S46" s="298" t="str">
        <f t="shared" si="1"/>
        <v/>
      </c>
      <c r="T46" s="299" t="str">
        <f t="shared" si="5"/>
        <v/>
      </c>
      <c r="U46" s="282"/>
    </row>
    <row r="47" spans="2:21" ht="24.75" customHeight="1">
      <c r="B47" s="176">
        <v>41</v>
      </c>
      <c r="C47" s="231"/>
      <c r="D47" s="290" t="str">
        <f t="shared" si="3"/>
        <v/>
      </c>
      <c r="E47" s="291">
        <f>IF(D47="",0,+COUNTIF('賃上げ後(1か月目)(様式3-6)'!$D$7:$D$1006,D47))</f>
        <v>0</v>
      </c>
      <c r="F47" s="205"/>
      <c r="G47" s="295" t="str">
        <f t="shared" si="4"/>
        <v/>
      </c>
      <c r="H47" s="202"/>
      <c r="I47" s="202"/>
      <c r="J47" s="203"/>
      <c r="K47" s="203"/>
      <c r="L47" s="203"/>
      <c r="M47" s="203"/>
      <c r="N47" s="203"/>
      <c r="O47" s="203"/>
      <c r="P47" s="203"/>
      <c r="Q47" s="203"/>
      <c r="R47" s="204"/>
      <c r="S47" s="298" t="str">
        <f t="shared" si="1"/>
        <v/>
      </c>
      <c r="T47" s="299" t="str">
        <f t="shared" si="5"/>
        <v/>
      </c>
      <c r="U47" s="282"/>
    </row>
    <row r="48" spans="2:21" ht="24.75" customHeight="1">
      <c r="B48" s="176">
        <v>42</v>
      </c>
      <c r="C48" s="231"/>
      <c r="D48" s="290" t="str">
        <f t="shared" si="3"/>
        <v/>
      </c>
      <c r="E48" s="291">
        <f>IF(D48="",0,+COUNTIF('賃上げ後(1か月目)(様式3-6)'!$D$7:$D$1006,D48))</f>
        <v>0</v>
      </c>
      <c r="F48" s="205"/>
      <c r="G48" s="295" t="str">
        <f t="shared" si="4"/>
        <v/>
      </c>
      <c r="H48" s="202"/>
      <c r="I48" s="202"/>
      <c r="J48" s="203"/>
      <c r="K48" s="203"/>
      <c r="L48" s="203"/>
      <c r="M48" s="203"/>
      <c r="N48" s="203"/>
      <c r="O48" s="203"/>
      <c r="P48" s="203"/>
      <c r="Q48" s="203"/>
      <c r="R48" s="204"/>
      <c r="S48" s="298" t="str">
        <f t="shared" si="1"/>
        <v/>
      </c>
      <c r="T48" s="299" t="str">
        <f t="shared" si="5"/>
        <v/>
      </c>
      <c r="U48" s="282"/>
    </row>
    <row r="49" spans="2:21" ht="24.75" customHeight="1">
      <c r="B49" s="176">
        <v>43</v>
      </c>
      <c r="C49" s="231"/>
      <c r="D49" s="290" t="str">
        <f t="shared" si="3"/>
        <v/>
      </c>
      <c r="E49" s="291">
        <f>IF(D49="",0,+COUNTIF('賃上げ後(1か月目)(様式3-6)'!$D$7:$D$1006,D49))</f>
        <v>0</v>
      </c>
      <c r="F49" s="205"/>
      <c r="G49" s="295" t="str">
        <f t="shared" si="4"/>
        <v/>
      </c>
      <c r="H49" s="202"/>
      <c r="I49" s="202"/>
      <c r="J49" s="203"/>
      <c r="K49" s="203"/>
      <c r="L49" s="203"/>
      <c r="M49" s="203"/>
      <c r="N49" s="203"/>
      <c r="O49" s="203"/>
      <c r="P49" s="203"/>
      <c r="Q49" s="203"/>
      <c r="R49" s="204"/>
      <c r="S49" s="298" t="str">
        <f t="shared" si="1"/>
        <v/>
      </c>
      <c r="T49" s="299" t="str">
        <f t="shared" si="5"/>
        <v/>
      </c>
      <c r="U49" s="282"/>
    </row>
    <row r="50" spans="2:21" ht="24.75" customHeight="1">
      <c r="B50" s="176">
        <v>44</v>
      </c>
      <c r="C50" s="231"/>
      <c r="D50" s="290" t="str">
        <f t="shared" si="3"/>
        <v/>
      </c>
      <c r="E50" s="291">
        <f>IF(D50="",0,+COUNTIF('賃上げ後(1か月目)(様式3-6)'!$D$7:$D$1006,D50))</f>
        <v>0</v>
      </c>
      <c r="F50" s="205"/>
      <c r="G50" s="295" t="str">
        <f t="shared" si="4"/>
        <v/>
      </c>
      <c r="H50" s="202"/>
      <c r="I50" s="202"/>
      <c r="J50" s="203"/>
      <c r="K50" s="203"/>
      <c r="L50" s="203"/>
      <c r="M50" s="203"/>
      <c r="N50" s="203"/>
      <c r="O50" s="203"/>
      <c r="P50" s="203"/>
      <c r="Q50" s="203"/>
      <c r="R50" s="204"/>
      <c r="S50" s="298" t="str">
        <f t="shared" si="1"/>
        <v/>
      </c>
      <c r="T50" s="299" t="str">
        <f t="shared" si="5"/>
        <v/>
      </c>
      <c r="U50" s="282"/>
    </row>
    <row r="51" spans="2:21" ht="24.75" customHeight="1">
      <c r="B51" s="176">
        <v>45</v>
      </c>
      <c r="C51" s="231"/>
      <c r="D51" s="290" t="str">
        <f t="shared" si="3"/>
        <v/>
      </c>
      <c r="E51" s="291">
        <f>IF(D51="",0,+COUNTIF('賃上げ後(1か月目)(様式3-6)'!$D$7:$D$1006,D51))</f>
        <v>0</v>
      </c>
      <c r="F51" s="205"/>
      <c r="G51" s="295" t="str">
        <f t="shared" si="4"/>
        <v/>
      </c>
      <c r="H51" s="202"/>
      <c r="I51" s="202"/>
      <c r="J51" s="203"/>
      <c r="K51" s="203"/>
      <c r="L51" s="203"/>
      <c r="M51" s="203"/>
      <c r="N51" s="203"/>
      <c r="O51" s="203"/>
      <c r="P51" s="203"/>
      <c r="Q51" s="203"/>
      <c r="R51" s="204"/>
      <c r="S51" s="298" t="str">
        <f t="shared" si="1"/>
        <v/>
      </c>
      <c r="T51" s="299" t="str">
        <f t="shared" si="5"/>
        <v/>
      </c>
      <c r="U51" s="282"/>
    </row>
    <row r="52" spans="2:21" ht="24.75" customHeight="1">
      <c r="B52" s="176">
        <v>46</v>
      </c>
      <c r="C52" s="231"/>
      <c r="D52" s="290" t="str">
        <f t="shared" si="3"/>
        <v/>
      </c>
      <c r="E52" s="291">
        <f>IF(D52="",0,+COUNTIF('賃上げ後(1か月目)(様式3-6)'!$D$7:$D$1006,D52))</f>
        <v>0</v>
      </c>
      <c r="F52" s="205"/>
      <c r="G52" s="295" t="str">
        <f t="shared" si="4"/>
        <v/>
      </c>
      <c r="H52" s="202"/>
      <c r="I52" s="202"/>
      <c r="J52" s="203"/>
      <c r="K52" s="203"/>
      <c r="L52" s="203"/>
      <c r="M52" s="203"/>
      <c r="N52" s="203"/>
      <c r="O52" s="203"/>
      <c r="P52" s="203"/>
      <c r="Q52" s="203"/>
      <c r="R52" s="204"/>
      <c r="S52" s="298" t="str">
        <f t="shared" si="1"/>
        <v/>
      </c>
      <c r="T52" s="299" t="str">
        <f t="shared" si="5"/>
        <v/>
      </c>
      <c r="U52" s="282"/>
    </row>
    <row r="53" spans="2:21" ht="24.75" customHeight="1">
      <c r="B53" s="176">
        <v>47</v>
      </c>
      <c r="C53" s="231"/>
      <c r="D53" s="290" t="str">
        <f t="shared" si="3"/>
        <v/>
      </c>
      <c r="E53" s="291">
        <f>IF(D53="",0,+COUNTIF('賃上げ後(1か月目)(様式3-6)'!$D$7:$D$1006,D53))</f>
        <v>0</v>
      </c>
      <c r="F53" s="205"/>
      <c r="G53" s="295" t="str">
        <f t="shared" si="4"/>
        <v/>
      </c>
      <c r="H53" s="202"/>
      <c r="I53" s="202"/>
      <c r="J53" s="203"/>
      <c r="K53" s="203"/>
      <c r="L53" s="203"/>
      <c r="M53" s="203"/>
      <c r="N53" s="203"/>
      <c r="O53" s="203"/>
      <c r="P53" s="203"/>
      <c r="Q53" s="203"/>
      <c r="R53" s="204"/>
      <c r="S53" s="298" t="str">
        <f t="shared" si="1"/>
        <v/>
      </c>
      <c r="T53" s="299" t="str">
        <f t="shared" si="5"/>
        <v/>
      </c>
      <c r="U53" s="282"/>
    </row>
    <row r="54" spans="2:21" ht="24.75" customHeight="1">
      <c r="B54" s="176">
        <v>48</v>
      </c>
      <c r="C54" s="231"/>
      <c r="D54" s="290" t="str">
        <f t="shared" si="3"/>
        <v/>
      </c>
      <c r="E54" s="291">
        <f>IF(D54="",0,+COUNTIF('賃上げ後(1か月目)(様式3-6)'!$D$7:$D$1006,D54))</f>
        <v>0</v>
      </c>
      <c r="F54" s="205"/>
      <c r="G54" s="295" t="str">
        <f t="shared" si="4"/>
        <v/>
      </c>
      <c r="H54" s="202"/>
      <c r="I54" s="202"/>
      <c r="J54" s="203"/>
      <c r="K54" s="203"/>
      <c r="L54" s="203"/>
      <c r="M54" s="203"/>
      <c r="N54" s="203"/>
      <c r="O54" s="203"/>
      <c r="P54" s="203"/>
      <c r="Q54" s="203"/>
      <c r="R54" s="204"/>
      <c r="S54" s="298" t="str">
        <f t="shared" si="1"/>
        <v/>
      </c>
      <c r="T54" s="299" t="str">
        <f t="shared" si="5"/>
        <v/>
      </c>
      <c r="U54" s="282"/>
    </row>
    <row r="55" spans="2:21" ht="24.75" customHeight="1">
      <c r="B55" s="176">
        <v>49</v>
      </c>
      <c r="C55" s="231"/>
      <c r="D55" s="290" t="str">
        <f t="shared" si="3"/>
        <v/>
      </c>
      <c r="E55" s="291">
        <f>IF(D55="",0,+COUNTIF('賃上げ後(1か月目)(様式3-6)'!$D$7:$D$1006,D55))</f>
        <v>0</v>
      </c>
      <c r="F55" s="205"/>
      <c r="G55" s="295" t="str">
        <f t="shared" si="4"/>
        <v/>
      </c>
      <c r="H55" s="202"/>
      <c r="I55" s="202"/>
      <c r="J55" s="203"/>
      <c r="K55" s="203"/>
      <c r="L55" s="203"/>
      <c r="M55" s="203"/>
      <c r="N55" s="203"/>
      <c r="O55" s="203"/>
      <c r="P55" s="203"/>
      <c r="Q55" s="203"/>
      <c r="R55" s="204"/>
      <c r="S55" s="298" t="str">
        <f t="shared" si="1"/>
        <v/>
      </c>
      <c r="T55" s="299" t="str">
        <f t="shared" si="5"/>
        <v/>
      </c>
      <c r="U55" s="282"/>
    </row>
    <row r="56" spans="2:21" ht="24.75" customHeight="1">
      <c r="B56" s="176">
        <v>50</v>
      </c>
      <c r="C56" s="231"/>
      <c r="D56" s="290" t="str">
        <f t="shared" si="3"/>
        <v/>
      </c>
      <c r="E56" s="291">
        <f>IF(D56="",0,+COUNTIF('賃上げ後(1か月目)(様式3-6)'!$D$7:$D$1006,D56))</f>
        <v>0</v>
      </c>
      <c r="F56" s="205"/>
      <c r="G56" s="295" t="str">
        <f t="shared" si="4"/>
        <v/>
      </c>
      <c r="H56" s="202"/>
      <c r="I56" s="202"/>
      <c r="J56" s="203"/>
      <c r="K56" s="203"/>
      <c r="L56" s="203"/>
      <c r="M56" s="203"/>
      <c r="N56" s="203"/>
      <c r="O56" s="203"/>
      <c r="P56" s="203"/>
      <c r="Q56" s="203"/>
      <c r="R56" s="204"/>
      <c r="S56" s="298" t="str">
        <f t="shared" si="1"/>
        <v/>
      </c>
      <c r="T56" s="299" t="str">
        <f t="shared" si="5"/>
        <v/>
      </c>
      <c r="U56" s="282"/>
    </row>
    <row r="57" spans="2:21" ht="24.75" customHeight="1">
      <c r="B57" s="176">
        <v>51</v>
      </c>
      <c r="C57" s="231"/>
      <c r="D57" s="290" t="str">
        <f t="shared" si="3"/>
        <v/>
      </c>
      <c r="E57" s="291">
        <f>IF(D57="",0,+COUNTIF('賃上げ後(1か月目)(様式3-6)'!$D$7:$D$1006,D57))</f>
        <v>0</v>
      </c>
      <c r="F57" s="205"/>
      <c r="G57" s="295" t="str">
        <f t="shared" si="4"/>
        <v/>
      </c>
      <c r="H57" s="202"/>
      <c r="I57" s="202"/>
      <c r="J57" s="203"/>
      <c r="K57" s="203"/>
      <c r="L57" s="203"/>
      <c r="M57" s="203"/>
      <c r="N57" s="203"/>
      <c r="O57" s="203"/>
      <c r="P57" s="203"/>
      <c r="Q57" s="203"/>
      <c r="R57" s="204"/>
      <c r="S57" s="298" t="str">
        <f t="shared" si="1"/>
        <v/>
      </c>
      <c r="T57" s="299" t="str">
        <f t="shared" si="5"/>
        <v/>
      </c>
      <c r="U57" s="282"/>
    </row>
    <row r="58" spans="2:21" ht="24.75" customHeight="1">
      <c r="B58" s="176">
        <v>52</v>
      </c>
      <c r="C58" s="231"/>
      <c r="D58" s="290" t="str">
        <f t="shared" si="3"/>
        <v/>
      </c>
      <c r="E58" s="291">
        <f>IF(D58="",0,+COUNTIF('賃上げ後(1か月目)(様式3-6)'!$D$7:$D$1006,D58))</f>
        <v>0</v>
      </c>
      <c r="F58" s="205"/>
      <c r="G58" s="295" t="str">
        <f t="shared" si="4"/>
        <v/>
      </c>
      <c r="H58" s="202"/>
      <c r="I58" s="202"/>
      <c r="J58" s="203"/>
      <c r="K58" s="203"/>
      <c r="L58" s="203"/>
      <c r="M58" s="203"/>
      <c r="N58" s="203"/>
      <c r="O58" s="203"/>
      <c r="P58" s="203"/>
      <c r="Q58" s="203"/>
      <c r="R58" s="204"/>
      <c r="S58" s="298" t="str">
        <f t="shared" si="1"/>
        <v/>
      </c>
      <c r="T58" s="299" t="str">
        <f t="shared" si="5"/>
        <v/>
      </c>
      <c r="U58" s="282"/>
    </row>
    <row r="59" spans="2:21" ht="24.75" customHeight="1">
      <c r="B59" s="176">
        <v>53</v>
      </c>
      <c r="C59" s="231"/>
      <c r="D59" s="290" t="str">
        <f t="shared" si="3"/>
        <v/>
      </c>
      <c r="E59" s="291">
        <f>IF(D59="",0,+COUNTIF('賃上げ後(1か月目)(様式3-6)'!$D$7:$D$1006,D59))</f>
        <v>0</v>
      </c>
      <c r="F59" s="205"/>
      <c r="G59" s="295" t="str">
        <f t="shared" si="4"/>
        <v/>
      </c>
      <c r="H59" s="202"/>
      <c r="I59" s="202"/>
      <c r="J59" s="203"/>
      <c r="K59" s="203"/>
      <c r="L59" s="203"/>
      <c r="M59" s="203"/>
      <c r="N59" s="203"/>
      <c r="O59" s="203"/>
      <c r="P59" s="203"/>
      <c r="Q59" s="203"/>
      <c r="R59" s="204"/>
      <c r="S59" s="298" t="str">
        <f t="shared" si="1"/>
        <v/>
      </c>
      <c r="T59" s="299" t="str">
        <f t="shared" si="5"/>
        <v/>
      </c>
      <c r="U59" s="282"/>
    </row>
    <row r="60" spans="2:21" ht="24.75" customHeight="1">
      <c r="B60" s="176">
        <v>54</v>
      </c>
      <c r="C60" s="231"/>
      <c r="D60" s="290" t="str">
        <f t="shared" si="3"/>
        <v/>
      </c>
      <c r="E60" s="291">
        <f>IF(D60="",0,+COUNTIF('賃上げ後(1か月目)(様式3-6)'!$D$7:$D$1006,D60))</f>
        <v>0</v>
      </c>
      <c r="F60" s="205"/>
      <c r="G60" s="295" t="str">
        <f t="shared" si="4"/>
        <v/>
      </c>
      <c r="H60" s="202"/>
      <c r="I60" s="202"/>
      <c r="J60" s="203"/>
      <c r="K60" s="203"/>
      <c r="L60" s="203"/>
      <c r="M60" s="203"/>
      <c r="N60" s="203"/>
      <c r="O60" s="203"/>
      <c r="P60" s="203"/>
      <c r="Q60" s="203"/>
      <c r="R60" s="204"/>
      <c r="S60" s="298" t="str">
        <f t="shared" si="1"/>
        <v/>
      </c>
      <c r="T60" s="299" t="str">
        <f t="shared" si="5"/>
        <v/>
      </c>
      <c r="U60" s="282"/>
    </row>
    <row r="61" spans="2:21" ht="24.75" customHeight="1">
      <c r="B61" s="176">
        <v>55</v>
      </c>
      <c r="C61" s="231"/>
      <c r="D61" s="290" t="str">
        <f t="shared" si="3"/>
        <v/>
      </c>
      <c r="E61" s="291">
        <f>IF(D61="",0,+COUNTIF('賃上げ後(1か月目)(様式3-6)'!$D$7:$D$1006,D61))</f>
        <v>0</v>
      </c>
      <c r="F61" s="205"/>
      <c r="G61" s="295" t="str">
        <f t="shared" si="4"/>
        <v/>
      </c>
      <c r="H61" s="202"/>
      <c r="I61" s="202"/>
      <c r="J61" s="203"/>
      <c r="K61" s="203"/>
      <c r="L61" s="203"/>
      <c r="M61" s="203"/>
      <c r="N61" s="203"/>
      <c r="O61" s="203"/>
      <c r="P61" s="203"/>
      <c r="Q61" s="203"/>
      <c r="R61" s="204"/>
      <c r="S61" s="298" t="str">
        <f t="shared" si="1"/>
        <v/>
      </c>
      <c r="T61" s="299" t="str">
        <f t="shared" si="5"/>
        <v/>
      </c>
      <c r="U61" s="282"/>
    </row>
    <row r="62" spans="2:21" ht="24.75" customHeight="1">
      <c r="B62" s="176">
        <v>56</v>
      </c>
      <c r="C62" s="231"/>
      <c r="D62" s="290" t="str">
        <f t="shared" si="3"/>
        <v/>
      </c>
      <c r="E62" s="291">
        <f>IF(D62="",0,+COUNTIF('賃上げ後(1か月目)(様式3-6)'!$D$7:$D$1006,D62))</f>
        <v>0</v>
      </c>
      <c r="F62" s="205"/>
      <c r="G62" s="295" t="str">
        <f t="shared" si="4"/>
        <v/>
      </c>
      <c r="H62" s="202"/>
      <c r="I62" s="202"/>
      <c r="J62" s="203"/>
      <c r="K62" s="203"/>
      <c r="L62" s="203"/>
      <c r="M62" s="203"/>
      <c r="N62" s="203"/>
      <c r="O62" s="203"/>
      <c r="P62" s="203"/>
      <c r="Q62" s="203"/>
      <c r="R62" s="204"/>
      <c r="S62" s="298" t="str">
        <f t="shared" si="1"/>
        <v/>
      </c>
      <c r="T62" s="299" t="str">
        <f t="shared" si="5"/>
        <v/>
      </c>
      <c r="U62" s="282"/>
    </row>
    <row r="63" spans="2:21" ht="24.75" customHeight="1">
      <c r="B63" s="176">
        <v>57</v>
      </c>
      <c r="C63" s="231"/>
      <c r="D63" s="290" t="str">
        <f t="shared" si="3"/>
        <v/>
      </c>
      <c r="E63" s="291">
        <f>IF(D63="",0,+COUNTIF('賃上げ後(1か月目)(様式3-6)'!$D$7:$D$1006,D63))</f>
        <v>0</v>
      </c>
      <c r="F63" s="205"/>
      <c r="G63" s="295" t="str">
        <f t="shared" si="4"/>
        <v/>
      </c>
      <c r="H63" s="202"/>
      <c r="I63" s="202"/>
      <c r="J63" s="203"/>
      <c r="K63" s="203"/>
      <c r="L63" s="203"/>
      <c r="M63" s="203"/>
      <c r="N63" s="203"/>
      <c r="O63" s="203"/>
      <c r="P63" s="203"/>
      <c r="Q63" s="203"/>
      <c r="R63" s="204"/>
      <c r="S63" s="298" t="str">
        <f t="shared" si="1"/>
        <v/>
      </c>
      <c r="T63" s="299" t="str">
        <f t="shared" si="5"/>
        <v/>
      </c>
      <c r="U63" s="282"/>
    </row>
    <row r="64" spans="2:21" ht="24.75" customHeight="1">
      <c r="B64" s="176">
        <v>58</v>
      </c>
      <c r="C64" s="231"/>
      <c r="D64" s="290" t="str">
        <f t="shared" si="3"/>
        <v/>
      </c>
      <c r="E64" s="291">
        <f>IF(D64="",0,+COUNTIF('賃上げ後(1か月目)(様式3-6)'!$D$7:$D$1006,D64))</f>
        <v>0</v>
      </c>
      <c r="F64" s="205"/>
      <c r="G64" s="295" t="str">
        <f t="shared" si="4"/>
        <v/>
      </c>
      <c r="H64" s="202"/>
      <c r="I64" s="202"/>
      <c r="J64" s="203"/>
      <c r="K64" s="203"/>
      <c r="L64" s="203"/>
      <c r="M64" s="203"/>
      <c r="N64" s="203"/>
      <c r="O64" s="203"/>
      <c r="P64" s="203"/>
      <c r="Q64" s="203"/>
      <c r="R64" s="204"/>
      <c r="S64" s="298" t="str">
        <f t="shared" si="1"/>
        <v/>
      </c>
      <c r="T64" s="299" t="str">
        <f t="shared" si="5"/>
        <v/>
      </c>
      <c r="U64" s="282"/>
    </row>
    <row r="65" spans="2:21" ht="24.75" customHeight="1">
      <c r="B65" s="176">
        <v>59</v>
      </c>
      <c r="C65" s="231"/>
      <c r="D65" s="290" t="str">
        <f t="shared" si="3"/>
        <v/>
      </c>
      <c r="E65" s="291">
        <f>IF(D65="",0,+COUNTIF('賃上げ後(1か月目)(様式3-6)'!$D$7:$D$1006,D65))</f>
        <v>0</v>
      </c>
      <c r="F65" s="205"/>
      <c r="G65" s="295" t="str">
        <f t="shared" si="4"/>
        <v/>
      </c>
      <c r="H65" s="202"/>
      <c r="I65" s="202"/>
      <c r="J65" s="203"/>
      <c r="K65" s="203"/>
      <c r="L65" s="203"/>
      <c r="M65" s="203"/>
      <c r="N65" s="203"/>
      <c r="O65" s="203"/>
      <c r="P65" s="203"/>
      <c r="Q65" s="203"/>
      <c r="R65" s="204"/>
      <c r="S65" s="298" t="str">
        <f t="shared" si="1"/>
        <v/>
      </c>
      <c r="T65" s="299" t="str">
        <f t="shared" si="5"/>
        <v/>
      </c>
      <c r="U65" s="282"/>
    </row>
    <row r="66" spans="2:21" ht="24.75" customHeight="1">
      <c r="B66" s="176">
        <v>60</v>
      </c>
      <c r="C66" s="231"/>
      <c r="D66" s="290" t="str">
        <f t="shared" si="3"/>
        <v/>
      </c>
      <c r="E66" s="291">
        <f>IF(D66="",0,+COUNTIF('賃上げ後(1か月目)(様式3-6)'!$D$7:$D$1006,D66))</f>
        <v>0</v>
      </c>
      <c r="F66" s="205"/>
      <c r="G66" s="295" t="str">
        <f t="shared" si="4"/>
        <v/>
      </c>
      <c r="H66" s="202"/>
      <c r="I66" s="202"/>
      <c r="J66" s="203"/>
      <c r="K66" s="203"/>
      <c r="L66" s="203"/>
      <c r="M66" s="203"/>
      <c r="N66" s="203"/>
      <c r="O66" s="203"/>
      <c r="P66" s="203"/>
      <c r="Q66" s="203"/>
      <c r="R66" s="204"/>
      <c r="S66" s="298" t="str">
        <f t="shared" si="1"/>
        <v/>
      </c>
      <c r="T66" s="299" t="str">
        <f t="shared" si="5"/>
        <v/>
      </c>
      <c r="U66" s="282"/>
    </row>
    <row r="67" spans="2:21" ht="24.75" customHeight="1">
      <c r="B67" s="176">
        <v>61</v>
      </c>
      <c r="C67" s="231"/>
      <c r="D67" s="290" t="str">
        <f t="shared" si="3"/>
        <v/>
      </c>
      <c r="E67" s="291">
        <f>IF(D67="",0,+COUNTIF('賃上げ後(1か月目)(様式3-6)'!$D$7:$D$1006,D67))</f>
        <v>0</v>
      </c>
      <c r="F67" s="205"/>
      <c r="G67" s="295" t="str">
        <f t="shared" si="4"/>
        <v/>
      </c>
      <c r="H67" s="202"/>
      <c r="I67" s="202"/>
      <c r="J67" s="203"/>
      <c r="K67" s="203"/>
      <c r="L67" s="203"/>
      <c r="M67" s="203"/>
      <c r="N67" s="203"/>
      <c r="O67" s="203"/>
      <c r="P67" s="203"/>
      <c r="Q67" s="203"/>
      <c r="R67" s="204"/>
      <c r="S67" s="298" t="str">
        <f t="shared" si="1"/>
        <v/>
      </c>
      <c r="T67" s="299" t="str">
        <f t="shared" si="5"/>
        <v/>
      </c>
      <c r="U67" s="282"/>
    </row>
    <row r="68" spans="2:21" ht="24.75" customHeight="1">
      <c r="B68" s="176">
        <v>62</v>
      </c>
      <c r="C68" s="231"/>
      <c r="D68" s="290" t="str">
        <f t="shared" si="3"/>
        <v/>
      </c>
      <c r="E68" s="291">
        <f>IF(D68="",0,+COUNTIF('賃上げ後(1か月目)(様式3-6)'!$D$7:$D$1006,D68))</f>
        <v>0</v>
      </c>
      <c r="F68" s="205"/>
      <c r="G68" s="295" t="str">
        <f t="shared" si="4"/>
        <v/>
      </c>
      <c r="H68" s="202"/>
      <c r="I68" s="202"/>
      <c r="J68" s="203"/>
      <c r="K68" s="203"/>
      <c r="L68" s="203"/>
      <c r="M68" s="203"/>
      <c r="N68" s="203"/>
      <c r="O68" s="203"/>
      <c r="P68" s="203"/>
      <c r="Q68" s="203"/>
      <c r="R68" s="204"/>
      <c r="S68" s="298" t="str">
        <f t="shared" si="1"/>
        <v/>
      </c>
      <c r="T68" s="299" t="str">
        <f t="shared" si="5"/>
        <v/>
      </c>
      <c r="U68" s="282"/>
    </row>
    <row r="69" spans="2:21" ht="24.75" customHeight="1">
      <c r="B69" s="176">
        <v>63</v>
      </c>
      <c r="C69" s="231"/>
      <c r="D69" s="290" t="str">
        <f t="shared" si="3"/>
        <v/>
      </c>
      <c r="E69" s="291">
        <f>IF(D69="",0,+COUNTIF('賃上げ後(1か月目)(様式3-6)'!$D$7:$D$1006,D69))</f>
        <v>0</v>
      </c>
      <c r="F69" s="205"/>
      <c r="G69" s="295" t="str">
        <f t="shared" si="4"/>
        <v/>
      </c>
      <c r="H69" s="202"/>
      <c r="I69" s="202"/>
      <c r="J69" s="203"/>
      <c r="K69" s="203"/>
      <c r="L69" s="203"/>
      <c r="M69" s="203"/>
      <c r="N69" s="203"/>
      <c r="O69" s="203"/>
      <c r="P69" s="203"/>
      <c r="Q69" s="203"/>
      <c r="R69" s="204"/>
      <c r="S69" s="298" t="str">
        <f t="shared" si="1"/>
        <v/>
      </c>
      <c r="T69" s="299" t="str">
        <f t="shared" si="5"/>
        <v/>
      </c>
      <c r="U69" s="282"/>
    </row>
    <row r="70" spans="2:21" ht="24.75" customHeight="1">
      <c r="B70" s="176">
        <v>64</v>
      </c>
      <c r="C70" s="231"/>
      <c r="D70" s="290" t="str">
        <f t="shared" si="3"/>
        <v/>
      </c>
      <c r="E70" s="291">
        <f>IF(D70="",0,+COUNTIF('賃上げ後(1か月目)(様式3-6)'!$D$7:$D$1006,D70))</f>
        <v>0</v>
      </c>
      <c r="F70" s="205"/>
      <c r="G70" s="295" t="str">
        <f t="shared" si="4"/>
        <v/>
      </c>
      <c r="H70" s="202"/>
      <c r="I70" s="202"/>
      <c r="J70" s="203"/>
      <c r="K70" s="203"/>
      <c r="L70" s="203"/>
      <c r="M70" s="203"/>
      <c r="N70" s="203"/>
      <c r="O70" s="203"/>
      <c r="P70" s="203"/>
      <c r="Q70" s="203"/>
      <c r="R70" s="204"/>
      <c r="S70" s="298" t="str">
        <f t="shared" si="1"/>
        <v/>
      </c>
      <c r="T70" s="299" t="str">
        <f t="shared" si="5"/>
        <v/>
      </c>
      <c r="U70" s="282"/>
    </row>
    <row r="71" spans="2:21" ht="24.75" customHeight="1">
      <c r="B71" s="176">
        <v>65</v>
      </c>
      <c r="C71" s="231"/>
      <c r="D71" s="290" t="str">
        <f t="shared" si="3"/>
        <v/>
      </c>
      <c r="E71" s="291">
        <f>IF(D71="",0,+COUNTIF('賃上げ後(1か月目)(様式3-6)'!$D$7:$D$1006,D71))</f>
        <v>0</v>
      </c>
      <c r="F71" s="205"/>
      <c r="G71" s="295" t="str">
        <f t="shared" si="4"/>
        <v/>
      </c>
      <c r="H71" s="202"/>
      <c r="I71" s="202"/>
      <c r="J71" s="203"/>
      <c r="K71" s="203"/>
      <c r="L71" s="203"/>
      <c r="M71" s="203"/>
      <c r="N71" s="203"/>
      <c r="O71" s="203"/>
      <c r="P71" s="203"/>
      <c r="Q71" s="203"/>
      <c r="R71" s="204"/>
      <c r="S71" s="298" t="str">
        <f t="shared" si="1"/>
        <v/>
      </c>
      <c r="T71" s="299" t="str">
        <f t="shared" si="5"/>
        <v/>
      </c>
      <c r="U71" s="282"/>
    </row>
    <row r="72" spans="2:21" ht="24.75" customHeight="1">
      <c r="B72" s="176">
        <v>66</v>
      </c>
      <c r="C72" s="231"/>
      <c r="D72" s="290" t="str">
        <f t="shared" si="3"/>
        <v/>
      </c>
      <c r="E72" s="291">
        <f>IF(D72="",0,+COUNTIF('賃上げ後(1か月目)(様式3-6)'!$D$7:$D$1006,D72))</f>
        <v>0</v>
      </c>
      <c r="F72" s="205"/>
      <c r="G72" s="295" t="str">
        <f t="shared" si="4"/>
        <v/>
      </c>
      <c r="H72" s="202"/>
      <c r="I72" s="202"/>
      <c r="J72" s="203"/>
      <c r="K72" s="203"/>
      <c r="L72" s="203"/>
      <c r="M72" s="203"/>
      <c r="N72" s="203"/>
      <c r="O72" s="203"/>
      <c r="P72" s="203"/>
      <c r="Q72" s="203"/>
      <c r="R72" s="204"/>
      <c r="S72" s="298" t="str">
        <f t="shared" ref="S72:S135" si="6">IF(C72="","",+SUM(H72:R72))</f>
        <v/>
      </c>
      <c r="T72" s="299" t="str">
        <f t="shared" si="5"/>
        <v/>
      </c>
      <c r="U72" s="282"/>
    </row>
    <row r="73" spans="2:21" ht="24.75" customHeight="1">
      <c r="B73" s="176">
        <v>67</v>
      </c>
      <c r="C73" s="231"/>
      <c r="D73" s="290" t="str">
        <f t="shared" ref="D73:D136" si="7">SUBSTITUTE(SUBSTITUTE(C73,"　","")," ","")</f>
        <v/>
      </c>
      <c r="E73" s="291">
        <f>IF(D73="",0,+COUNTIF('賃上げ後(1か月目)(様式3-6)'!$D$7:$D$1006,D73))</f>
        <v>0</v>
      </c>
      <c r="F73" s="205"/>
      <c r="G73" s="295" t="str">
        <f t="shared" ref="G73:G136" si="8">IF(C73="","",+IF(OR(E73&lt;1,F73=""),"除外","対象"))</f>
        <v/>
      </c>
      <c r="H73" s="202"/>
      <c r="I73" s="202"/>
      <c r="J73" s="203"/>
      <c r="K73" s="203"/>
      <c r="L73" s="203"/>
      <c r="M73" s="203"/>
      <c r="N73" s="203"/>
      <c r="O73" s="203"/>
      <c r="P73" s="203"/>
      <c r="Q73" s="203"/>
      <c r="R73" s="204"/>
      <c r="S73" s="298" t="str">
        <f t="shared" si="6"/>
        <v/>
      </c>
      <c r="T73" s="299" t="str">
        <f t="shared" si="5"/>
        <v/>
      </c>
      <c r="U73" s="282"/>
    </row>
    <row r="74" spans="2:21" ht="24.75" customHeight="1">
      <c r="B74" s="176">
        <v>68</v>
      </c>
      <c r="C74" s="231"/>
      <c r="D74" s="290" t="str">
        <f t="shared" si="7"/>
        <v/>
      </c>
      <c r="E74" s="291">
        <f>IF(D74="",0,+COUNTIF('賃上げ後(1か月目)(様式3-6)'!$D$7:$D$1006,D74))</f>
        <v>0</v>
      </c>
      <c r="F74" s="205"/>
      <c r="G74" s="295" t="str">
        <f t="shared" si="8"/>
        <v/>
      </c>
      <c r="H74" s="202"/>
      <c r="I74" s="202"/>
      <c r="J74" s="203"/>
      <c r="K74" s="203"/>
      <c r="L74" s="203"/>
      <c r="M74" s="203"/>
      <c r="N74" s="203"/>
      <c r="O74" s="203"/>
      <c r="P74" s="203"/>
      <c r="Q74" s="203"/>
      <c r="R74" s="204"/>
      <c r="S74" s="298" t="str">
        <f t="shared" si="6"/>
        <v/>
      </c>
      <c r="T74" s="299" t="str">
        <f t="shared" si="5"/>
        <v/>
      </c>
      <c r="U74" s="282"/>
    </row>
    <row r="75" spans="2:21" ht="24.75" customHeight="1">
      <c r="B75" s="176">
        <v>69</v>
      </c>
      <c r="C75" s="231"/>
      <c r="D75" s="290" t="str">
        <f t="shared" si="7"/>
        <v/>
      </c>
      <c r="E75" s="291">
        <f>IF(D75="",0,+COUNTIF('賃上げ後(1か月目)(様式3-6)'!$D$7:$D$1006,D75))</f>
        <v>0</v>
      </c>
      <c r="F75" s="205"/>
      <c r="G75" s="295" t="str">
        <f t="shared" si="8"/>
        <v/>
      </c>
      <c r="H75" s="202"/>
      <c r="I75" s="202"/>
      <c r="J75" s="203"/>
      <c r="K75" s="203"/>
      <c r="L75" s="203"/>
      <c r="M75" s="203"/>
      <c r="N75" s="203"/>
      <c r="O75" s="203"/>
      <c r="P75" s="203"/>
      <c r="Q75" s="203"/>
      <c r="R75" s="204"/>
      <c r="S75" s="298" t="str">
        <f t="shared" si="6"/>
        <v/>
      </c>
      <c r="T75" s="299" t="str">
        <f t="shared" si="5"/>
        <v/>
      </c>
      <c r="U75" s="282"/>
    </row>
    <row r="76" spans="2:21" ht="24.75" customHeight="1">
      <c r="B76" s="176">
        <v>70</v>
      </c>
      <c r="C76" s="231"/>
      <c r="D76" s="290" t="str">
        <f t="shared" si="7"/>
        <v/>
      </c>
      <c r="E76" s="291">
        <f>IF(D76="",0,+COUNTIF('賃上げ後(1か月目)(様式3-6)'!$D$7:$D$1006,D76))</f>
        <v>0</v>
      </c>
      <c r="F76" s="205"/>
      <c r="G76" s="295" t="str">
        <f t="shared" si="8"/>
        <v/>
      </c>
      <c r="H76" s="202"/>
      <c r="I76" s="202"/>
      <c r="J76" s="203"/>
      <c r="K76" s="203"/>
      <c r="L76" s="203"/>
      <c r="M76" s="203"/>
      <c r="N76" s="203"/>
      <c r="O76" s="203"/>
      <c r="P76" s="203"/>
      <c r="Q76" s="203"/>
      <c r="R76" s="204"/>
      <c r="S76" s="298" t="str">
        <f t="shared" si="6"/>
        <v/>
      </c>
      <c r="T76" s="299" t="str">
        <f t="shared" si="5"/>
        <v/>
      </c>
      <c r="U76" s="282"/>
    </row>
    <row r="77" spans="2:21" ht="24.75" customHeight="1">
      <c r="B77" s="176">
        <v>71</v>
      </c>
      <c r="C77" s="231"/>
      <c r="D77" s="290" t="str">
        <f t="shared" si="7"/>
        <v/>
      </c>
      <c r="E77" s="291">
        <f>IF(D77="",0,+COUNTIF('賃上げ後(1か月目)(様式3-6)'!$D$7:$D$1006,D77))</f>
        <v>0</v>
      </c>
      <c r="F77" s="205"/>
      <c r="G77" s="295" t="str">
        <f t="shared" si="8"/>
        <v/>
      </c>
      <c r="H77" s="202"/>
      <c r="I77" s="202"/>
      <c r="J77" s="203"/>
      <c r="K77" s="203"/>
      <c r="L77" s="203"/>
      <c r="M77" s="203"/>
      <c r="N77" s="203"/>
      <c r="O77" s="203"/>
      <c r="P77" s="203"/>
      <c r="Q77" s="203"/>
      <c r="R77" s="204"/>
      <c r="S77" s="298" t="str">
        <f t="shared" si="6"/>
        <v/>
      </c>
      <c r="T77" s="299" t="str">
        <f t="shared" si="5"/>
        <v/>
      </c>
      <c r="U77" s="282"/>
    </row>
    <row r="78" spans="2:21" ht="24.75" customHeight="1">
      <c r="B78" s="176">
        <v>72</v>
      </c>
      <c r="C78" s="231"/>
      <c r="D78" s="290" t="str">
        <f t="shared" si="7"/>
        <v/>
      </c>
      <c r="E78" s="291">
        <f>IF(D78="",0,+COUNTIF('賃上げ後(1か月目)(様式3-6)'!$D$7:$D$1006,D78))</f>
        <v>0</v>
      </c>
      <c r="F78" s="205"/>
      <c r="G78" s="295" t="str">
        <f t="shared" si="8"/>
        <v/>
      </c>
      <c r="H78" s="202"/>
      <c r="I78" s="202"/>
      <c r="J78" s="203"/>
      <c r="K78" s="203"/>
      <c r="L78" s="203"/>
      <c r="M78" s="203"/>
      <c r="N78" s="203"/>
      <c r="O78" s="203"/>
      <c r="P78" s="203"/>
      <c r="Q78" s="203"/>
      <c r="R78" s="204"/>
      <c r="S78" s="298" t="str">
        <f t="shared" si="6"/>
        <v/>
      </c>
      <c r="T78" s="299" t="str">
        <f t="shared" ref="T78:T141" si="9">IF(C78="","",+IF(G78="対象",H78,0))</f>
        <v/>
      </c>
      <c r="U78" s="282"/>
    </row>
    <row r="79" spans="2:21" ht="24.75" customHeight="1">
      <c r="B79" s="176">
        <v>73</v>
      </c>
      <c r="C79" s="231"/>
      <c r="D79" s="290" t="str">
        <f t="shared" si="7"/>
        <v/>
      </c>
      <c r="E79" s="291">
        <f>IF(D79="",0,+COUNTIF('賃上げ後(1か月目)(様式3-6)'!$D$7:$D$1006,D79))</f>
        <v>0</v>
      </c>
      <c r="F79" s="205"/>
      <c r="G79" s="295" t="str">
        <f t="shared" si="8"/>
        <v/>
      </c>
      <c r="H79" s="202"/>
      <c r="I79" s="202"/>
      <c r="J79" s="203"/>
      <c r="K79" s="203"/>
      <c r="L79" s="203"/>
      <c r="M79" s="203"/>
      <c r="N79" s="203"/>
      <c r="O79" s="203"/>
      <c r="P79" s="203"/>
      <c r="Q79" s="203"/>
      <c r="R79" s="204"/>
      <c r="S79" s="298" t="str">
        <f t="shared" si="6"/>
        <v/>
      </c>
      <c r="T79" s="299" t="str">
        <f t="shared" si="9"/>
        <v/>
      </c>
      <c r="U79" s="282"/>
    </row>
    <row r="80" spans="2:21" ht="24.75" customHeight="1">
      <c r="B80" s="176">
        <v>74</v>
      </c>
      <c r="C80" s="231"/>
      <c r="D80" s="290" t="str">
        <f t="shared" si="7"/>
        <v/>
      </c>
      <c r="E80" s="291">
        <f>IF(D80="",0,+COUNTIF('賃上げ後(1か月目)(様式3-6)'!$D$7:$D$1006,D80))</f>
        <v>0</v>
      </c>
      <c r="F80" s="205"/>
      <c r="G80" s="295" t="str">
        <f t="shared" si="8"/>
        <v/>
      </c>
      <c r="H80" s="202"/>
      <c r="I80" s="202"/>
      <c r="J80" s="203"/>
      <c r="K80" s="203"/>
      <c r="L80" s="203"/>
      <c r="M80" s="203"/>
      <c r="N80" s="203"/>
      <c r="O80" s="203"/>
      <c r="P80" s="203"/>
      <c r="Q80" s="203"/>
      <c r="R80" s="204"/>
      <c r="S80" s="298" t="str">
        <f t="shared" si="6"/>
        <v/>
      </c>
      <c r="T80" s="299" t="str">
        <f t="shared" si="9"/>
        <v/>
      </c>
      <c r="U80" s="282"/>
    </row>
    <row r="81" spans="2:21" ht="24.75" customHeight="1">
      <c r="B81" s="176">
        <v>75</v>
      </c>
      <c r="C81" s="231"/>
      <c r="D81" s="290" t="str">
        <f t="shared" si="7"/>
        <v/>
      </c>
      <c r="E81" s="291">
        <f>IF(D81="",0,+COUNTIF('賃上げ後(1か月目)(様式3-6)'!$D$7:$D$1006,D81))</f>
        <v>0</v>
      </c>
      <c r="F81" s="205"/>
      <c r="G81" s="295" t="str">
        <f t="shared" si="8"/>
        <v/>
      </c>
      <c r="H81" s="202"/>
      <c r="I81" s="202"/>
      <c r="J81" s="203"/>
      <c r="K81" s="203"/>
      <c r="L81" s="203"/>
      <c r="M81" s="203"/>
      <c r="N81" s="203"/>
      <c r="O81" s="203"/>
      <c r="P81" s="203"/>
      <c r="Q81" s="203"/>
      <c r="R81" s="204"/>
      <c r="S81" s="298" t="str">
        <f t="shared" si="6"/>
        <v/>
      </c>
      <c r="T81" s="299" t="str">
        <f t="shared" si="9"/>
        <v/>
      </c>
      <c r="U81" s="282"/>
    </row>
    <row r="82" spans="2:21" ht="24.75" customHeight="1">
      <c r="B82" s="176">
        <v>76</v>
      </c>
      <c r="C82" s="231"/>
      <c r="D82" s="290" t="str">
        <f t="shared" si="7"/>
        <v/>
      </c>
      <c r="E82" s="291">
        <f>IF(D82="",0,+COUNTIF('賃上げ後(1か月目)(様式3-6)'!$D$7:$D$1006,D82))</f>
        <v>0</v>
      </c>
      <c r="F82" s="205"/>
      <c r="G82" s="295" t="str">
        <f t="shared" si="8"/>
        <v/>
      </c>
      <c r="H82" s="202"/>
      <c r="I82" s="202"/>
      <c r="J82" s="203"/>
      <c r="K82" s="203"/>
      <c r="L82" s="203"/>
      <c r="M82" s="203"/>
      <c r="N82" s="203"/>
      <c r="O82" s="203"/>
      <c r="P82" s="203"/>
      <c r="Q82" s="203"/>
      <c r="R82" s="204"/>
      <c r="S82" s="298" t="str">
        <f t="shared" si="6"/>
        <v/>
      </c>
      <c r="T82" s="299" t="str">
        <f t="shared" si="9"/>
        <v/>
      </c>
      <c r="U82" s="282"/>
    </row>
    <row r="83" spans="2:21" ht="24.75" customHeight="1">
      <c r="B83" s="176">
        <v>77</v>
      </c>
      <c r="C83" s="231"/>
      <c r="D83" s="290" t="str">
        <f t="shared" si="7"/>
        <v/>
      </c>
      <c r="E83" s="291">
        <f>IF(D83="",0,+COUNTIF('賃上げ後(1か月目)(様式3-6)'!$D$7:$D$1006,D83))</f>
        <v>0</v>
      </c>
      <c r="F83" s="205"/>
      <c r="G83" s="295" t="str">
        <f t="shared" si="8"/>
        <v/>
      </c>
      <c r="H83" s="202"/>
      <c r="I83" s="202"/>
      <c r="J83" s="203"/>
      <c r="K83" s="203"/>
      <c r="L83" s="203"/>
      <c r="M83" s="203"/>
      <c r="N83" s="203"/>
      <c r="O83" s="203"/>
      <c r="P83" s="203"/>
      <c r="Q83" s="203"/>
      <c r="R83" s="204"/>
      <c r="S83" s="298" t="str">
        <f t="shared" si="6"/>
        <v/>
      </c>
      <c r="T83" s="299" t="str">
        <f t="shared" si="9"/>
        <v/>
      </c>
      <c r="U83" s="282"/>
    </row>
    <row r="84" spans="2:21" ht="24.75" customHeight="1">
      <c r="B84" s="176">
        <v>78</v>
      </c>
      <c r="C84" s="231"/>
      <c r="D84" s="290" t="str">
        <f t="shared" si="7"/>
        <v/>
      </c>
      <c r="E84" s="291">
        <f>IF(D84="",0,+COUNTIF('賃上げ後(1か月目)(様式3-6)'!$D$7:$D$1006,D84))</f>
        <v>0</v>
      </c>
      <c r="F84" s="205"/>
      <c r="G84" s="295" t="str">
        <f t="shared" si="8"/>
        <v/>
      </c>
      <c r="H84" s="202"/>
      <c r="I84" s="202"/>
      <c r="J84" s="203"/>
      <c r="K84" s="203"/>
      <c r="L84" s="203"/>
      <c r="M84" s="203"/>
      <c r="N84" s="203"/>
      <c r="O84" s="203"/>
      <c r="P84" s="203"/>
      <c r="Q84" s="203"/>
      <c r="R84" s="204"/>
      <c r="S84" s="298" t="str">
        <f t="shared" si="6"/>
        <v/>
      </c>
      <c r="T84" s="299" t="str">
        <f t="shared" si="9"/>
        <v/>
      </c>
      <c r="U84" s="282"/>
    </row>
    <row r="85" spans="2:21" ht="24.75" customHeight="1">
      <c r="B85" s="176">
        <v>79</v>
      </c>
      <c r="C85" s="231"/>
      <c r="D85" s="290" t="str">
        <f t="shared" si="7"/>
        <v/>
      </c>
      <c r="E85" s="291">
        <f>IF(D85="",0,+COUNTIF('賃上げ後(1か月目)(様式3-6)'!$D$7:$D$1006,D85))</f>
        <v>0</v>
      </c>
      <c r="F85" s="205"/>
      <c r="G85" s="295" t="str">
        <f t="shared" si="8"/>
        <v/>
      </c>
      <c r="H85" s="202"/>
      <c r="I85" s="202"/>
      <c r="J85" s="203"/>
      <c r="K85" s="203"/>
      <c r="L85" s="203"/>
      <c r="M85" s="203"/>
      <c r="N85" s="203"/>
      <c r="O85" s="203"/>
      <c r="P85" s="203"/>
      <c r="Q85" s="203"/>
      <c r="R85" s="204"/>
      <c r="S85" s="298" t="str">
        <f t="shared" si="6"/>
        <v/>
      </c>
      <c r="T85" s="299" t="str">
        <f t="shared" si="9"/>
        <v/>
      </c>
      <c r="U85" s="282"/>
    </row>
    <row r="86" spans="2:21" ht="24.75" customHeight="1">
      <c r="B86" s="176">
        <v>80</v>
      </c>
      <c r="C86" s="231"/>
      <c r="D86" s="290" t="str">
        <f t="shared" si="7"/>
        <v/>
      </c>
      <c r="E86" s="291">
        <f>IF(D86="",0,+COUNTIF('賃上げ後(1か月目)(様式3-6)'!$D$7:$D$1006,D86))</f>
        <v>0</v>
      </c>
      <c r="F86" s="205"/>
      <c r="G86" s="295" t="str">
        <f t="shared" si="8"/>
        <v/>
      </c>
      <c r="H86" s="202"/>
      <c r="I86" s="202"/>
      <c r="J86" s="203"/>
      <c r="K86" s="203"/>
      <c r="L86" s="203"/>
      <c r="M86" s="203"/>
      <c r="N86" s="203"/>
      <c r="O86" s="203"/>
      <c r="P86" s="203"/>
      <c r="Q86" s="203"/>
      <c r="R86" s="204"/>
      <c r="S86" s="298" t="str">
        <f t="shared" si="6"/>
        <v/>
      </c>
      <c r="T86" s="299" t="str">
        <f t="shared" si="9"/>
        <v/>
      </c>
      <c r="U86" s="282"/>
    </row>
    <row r="87" spans="2:21" ht="24.75" customHeight="1">
      <c r="B87" s="176">
        <v>81</v>
      </c>
      <c r="C87" s="231"/>
      <c r="D87" s="290" t="str">
        <f t="shared" si="7"/>
        <v/>
      </c>
      <c r="E87" s="291">
        <f>IF(D87="",0,+COUNTIF('賃上げ後(1か月目)(様式3-6)'!$D$7:$D$1006,D87))</f>
        <v>0</v>
      </c>
      <c r="F87" s="205"/>
      <c r="G87" s="295" t="str">
        <f t="shared" si="8"/>
        <v/>
      </c>
      <c r="H87" s="202"/>
      <c r="I87" s="202"/>
      <c r="J87" s="203"/>
      <c r="K87" s="203"/>
      <c r="L87" s="203"/>
      <c r="M87" s="203"/>
      <c r="N87" s="203"/>
      <c r="O87" s="203"/>
      <c r="P87" s="203"/>
      <c r="Q87" s="203"/>
      <c r="R87" s="204"/>
      <c r="S87" s="298" t="str">
        <f t="shared" si="6"/>
        <v/>
      </c>
      <c r="T87" s="299" t="str">
        <f t="shared" si="9"/>
        <v/>
      </c>
      <c r="U87" s="282"/>
    </row>
    <row r="88" spans="2:21" ht="24.75" customHeight="1">
      <c r="B88" s="176">
        <v>82</v>
      </c>
      <c r="C88" s="231"/>
      <c r="D88" s="290" t="str">
        <f t="shared" si="7"/>
        <v/>
      </c>
      <c r="E88" s="291">
        <f>IF(D88="",0,+COUNTIF('賃上げ後(1か月目)(様式3-6)'!$D$7:$D$1006,D88))</f>
        <v>0</v>
      </c>
      <c r="F88" s="205"/>
      <c r="G88" s="295" t="str">
        <f t="shared" si="8"/>
        <v/>
      </c>
      <c r="H88" s="202"/>
      <c r="I88" s="202"/>
      <c r="J88" s="203"/>
      <c r="K88" s="203"/>
      <c r="L88" s="203"/>
      <c r="M88" s="203"/>
      <c r="N88" s="203"/>
      <c r="O88" s="203"/>
      <c r="P88" s="203"/>
      <c r="Q88" s="203"/>
      <c r="R88" s="204"/>
      <c r="S88" s="298" t="str">
        <f t="shared" si="6"/>
        <v/>
      </c>
      <c r="T88" s="299" t="str">
        <f t="shared" si="9"/>
        <v/>
      </c>
      <c r="U88" s="282"/>
    </row>
    <row r="89" spans="2:21" ht="24.75" customHeight="1">
      <c r="B89" s="176">
        <v>83</v>
      </c>
      <c r="C89" s="231"/>
      <c r="D89" s="290" t="str">
        <f t="shared" si="7"/>
        <v/>
      </c>
      <c r="E89" s="291">
        <f>IF(D89="",0,+COUNTIF('賃上げ後(1か月目)(様式3-6)'!$D$7:$D$1006,D89))</f>
        <v>0</v>
      </c>
      <c r="F89" s="205"/>
      <c r="G89" s="295" t="str">
        <f t="shared" si="8"/>
        <v/>
      </c>
      <c r="H89" s="202"/>
      <c r="I89" s="202"/>
      <c r="J89" s="203"/>
      <c r="K89" s="203"/>
      <c r="L89" s="203"/>
      <c r="M89" s="203"/>
      <c r="N89" s="203"/>
      <c r="O89" s="203"/>
      <c r="P89" s="203"/>
      <c r="Q89" s="203"/>
      <c r="R89" s="204"/>
      <c r="S89" s="298" t="str">
        <f t="shared" si="6"/>
        <v/>
      </c>
      <c r="T89" s="299" t="str">
        <f t="shared" si="9"/>
        <v/>
      </c>
      <c r="U89" s="282"/>
    </row>
    <row r="90" spans="2:21" ht="24.75" customHeight="1">
      <c r="B90" s="176">
        <v>84</v>
      </c>
      <c r="C90" s="231"/>
      <c r="D90" s="290" t="str">
        <f t="shared" si="7"/>
        <v/>
      </c>
      <c r="E90" s="291">
        <f>IF(D90="",0,+COUNTIF('賃上げ後(1か月目)(様式3-6)'!$D$7:$D$1006,D90))</f>
        <v>0</v>
      </c>
      <c r="F90" s="205"/>
      <c r="G90" s="295" t="str">
        <f t="shared" si="8"/>
        <v/>
      </c>
      <c r="H90" s="202"/>
      <c r="I90" s="202"/>
      <c r="J90" s="203"/>
      <c r="K90" s="203"/>
      <c r="L90" s="203"/>
      <c r="M90" s="203"/>
      <c r="N90" s="203"/>
      <c r="O90" s="203"/>
      <c r="P90" s="203"/>
      <c r="Q90" s="203"/>
      <c r="R90" s="204"/>
      <c r="S90" s="298" t="str">
        <f t="shared" si="6"/>
        <v/>
      </c>
      <c r="T90" s="299" t="str">
        <f t="shared" si="9"/>
        <v/>
      </c>
      <c r="U90" s="282"/>
    </row>
    <row r="91" spans="2:21" ht="24.75" customHeight="1">
      <c r="B91" s="176">
        <v>85</v>
      </c>
      <c r="C91" s="231"/>
      <c r="D91" s="290" t="str">
        <f t="shared" si="7"/>
        <v/>
      </c>
      <c r="E91" s="291">
        <f>IF(D91="",0,+COUNTIF('賃上げ後(1か月目)(様式3-6)'!$D$7:$D$1006,D91))</f>
        <v>0</v>
      </c>
      <c r="F91" s="205"/>
      <c r="G91" s="295" t="str">
        <f t="shared" si="8"/>
        <v/>
      </c>
      <c r="H91" s="202"/>
      <c r="I91" s="202"/>
      <c r="J91" s="203"/>
      <c r="K91" s="203"/>
      <c r="L91" s="203"/>
      <c r="M91" s="203"/>
      <c r="N91" s="203"/>
      <c r="O91" s="203"/>
      <c r="P91" s="203"/>
      <c r="Q91" s="203"/>
      <c r="R91" s="204"/>
      <c r="S91" s="298" t="str">
        <f t="shared" si="6"/>
        <v/>
      </c>
      <c r="T91" s="299" t="str">
        <f t="shared" si="9"/>
        <v/>
      </c>
      <c r="U91" s="282"/>
    </row>
    <row r="92" spans="2:21" ht="24.75" customHeight="1">
      <c r="B92" s="176">
        <v>86</v>
      </c>
      <c r="C92" s="231"/>
      <c r="D92" s="290" t="str">
        <f t="shared" si="7"/>
        <v/>
      </c>
      <c r="E92" s="291">
        <f>IF(D92="",0,+COUNTIF('賃上げ後(1か月目)(様式3-6)'!$D$7:$D$1006,D92))</f>
        <v>0</v>
      </c>
      <c r="F92" s="205"/>
      <c r="G92" s="295" t="str">
        <f t="shared" si="8"/>
        <v/>
      </c>
      <c r="H92" s="202"/>
      <c r="I92" s="202"/>
      <c r="J92" s="203"/>
      <c r="K92" s="203"/>
      <c r="L92" s="203"/>
      <c r="M92" s="203"/>
      <c r="N92" s="203"/>
      <c r="O92" s="203"/>
      <c r="P92" s="203"/>
      <c r="Q92" s="203"/>
      <c r="R92" s="204"/>
      <c r="S92" s="298" t="str">
        <f t="shared" si="6"/>
        <v/>
      </c>
      <c r="T92" s="299" t="str">
        <f t="shared" si="9"/>
        <v/>
      </c>
      <c r="U92" s="282"/>
    </row>
    <row r="93" spans="2:21" ht="24.75" customHeight="1">
      <c r="B93" s="176">
        <v>87</v>
      </c>
      <c r="C93" s="231"/>
      <c r="D93" s="290" t="str">
        <f t="shared" si="7"/>
        <v/>
      </c>
      <c r="E93" s="291">
        <f>IF(D93="",0,+COUNTIF('賃上げ後(1か月目)(様式3-6)'!$D$7:$D$1006,D93))</f>
        <v>0</v>
      </c>
      <c r="F93" s="205"/>
      <c r="G93" s="295" t="str">
        <f t="shared" si="8"/>
        <v/>
      </c>
      <c r="H93" s="202"/>
      <c r="I93" s="202"/>
      <c r="J93" s="203"/>
      <c r="K93" s="203"/>
      <c r="L93" s="203"/>
      <c r="M93" s="203"/>
      <c r="N93" s="203"/>
      <c r="O93" s="203"/>
      <c r="P93" s="203"/>
      <c r="Q93" s="203"/>
      <c r="R93" s="204"/>
      <c r="S93" s="298" t="str">
        <f t="shared" si="6"/>
        <v/>
      </c>
      <c r="T93" s="299" t="str">
        <f t="shared" si="9"/>
        <v/>
      </c>
      <c r="U93" s="282"/>
    </row>
    <row r="94" spans="2:21" ht="24.75" customHeight="1">
      <c r="B94" s="176">
        <v>88</v>
      </c>
      <c r="C94" s="231"/>
      <c r="D94" s="290" t="str">
        <f t="shared" si="7"/>
        <v/>
      </c>
      <c r="E94" s="291">
        <f>IF(D94="",0,+COUNTIF('賃上げ後(1か月目)(様式3-6)'!$D$7:$D$1006,D94))</f>
        <v>0</v>
      </c>
      <c r="F94" s="205"/>
      <c r="G94" s="295" t="str">
        <f t="shared" si="8"/>
        <v/>
      </c>
      <c r="H94" s="202"/>
      <c r="I94" s="202"/>
      <c r="J94" s="203"/>
      <c r="K94" s="203"/>
      <c r="L94" s="203"/>
      <c r="M94" s="203"/>
      <c r="N94" s="203"/>
      <c r="O94" s="203"/>
      <c r="P94" s="203"/>
      <c r="Q94" s="203"/>
      <c r="R94" s="204"/>
      <c r="S94" s="298" t="str">
        <f t="shared" si="6"/>
        <v/>
      </c>
      <c r="T94" s="299" t="str">
        <f t="shared" si="9"/>
        <v/>
      </c>
      <c r="U94" s="282"/>
    </row>
    <row r="95" spans="2:21" ht="24.75" customHeight="1">
      <c r="B95" s="176">
        <v>89</v>
      </c>
      <c r="C95" s="231"/>
      <c r="D95" s="290" t="str">
        <f t="shared" si="7"/>
        <v/>
      </c>
      <c r="E95" s="291">
        <f>IF(D95="",0,+COUNTIF('賃上げ後(1か月目)(様式3-6)'!$D$7:$D$1006,D95))</f>
        <v>0</v>
      </c>
      <c r="F95" s="205"/>
      <c r="G95" s="295" t="str">
        <f t="shared" si="8"/>
        <v/>
      </c>
      <c r="H95" s="202"/>
      <c r="I95" s="202"/>
      <c r="J95" s="203"/>
      <c r="K95" s="203"/>
      <c r="L95" s="203"/>
      <c r="M95" s="203"/>
      <c r="N95" s="203"/>
      <c r="O95" s="203"/>
      <c r="P95" s="203"/>
      <c r="Q95" s="203"/>
      <c r="R95" s="204"/>
      <c r="S95" s="298" t="str">
        <f t="shared" si="6"/>
        <v/>
      </c>
      <c r="T95" s="299" t="str">
        <f t="shared" si="9"/>
        <v/>
      </c>
      <c r="U95" s="282"/>
    </row>
    <row r="96" spans="2:21" ht="24.75" customHeight="1">
      <c r="B96" s="176">
        <v>90</v>
      </c>
      <c r="C96" s="231"/>
      <c r="D96" s="290" t="str">
        <f t="shared" si="7"/>
        <v/>
      </c>
      <c r="E96" s="291">
        <f>IF(D96="",0,+COUNTIF('賃上げ後(1か月目)(様式3-6)'!$D$7:$D$1006,D96))</f>
        <v>0</v>
      </c>
      <c r="F96" s="205"/>
      <c r="G96" s="295" t="str">
        <f t="shared" si="8"/>
        <v/>
      </c>
      <c r="H96" s="202"/>
      <c r="I96" s="202"/>
      <c r="J96" s="203"/>
      <c r="K96" s="203"/>
      <c r="L96" s="203"/>
      <c r="M96" s="203"/>
      <c r="N96" s="203"/>
      <c r="O96" s="203"/>
      <c r="P96" s="203"/>
      <c r="Q96" s="203"/>
      <c r="R96" s="204"/>
      <c r="S96" s="298" t="str">
        <f t="shared" si="6"/>
        <v/>
      </c>
      <c r="T96" s="299" t="str">
        <f t="shared" si="9"/>
        <v/>
      </c>
      <c r="U96" s="282"/>
    </row>
    <row r="97" spans="2:21" ht="24.75" customHeight="1">
      <c r="B97" s="176">
        <v>91</v>
      </c>
      <c r="C97" s="231"/>
      <c r="D97" s="290" t="str">
        <f t="shared" si="7"/>
        <v/>
      </c>
      <c r="E97" s="291">
        <f>IF(D97="",0,+COUNTIF('賃上げ後(1か月目)(様式3-6)'!$D$7:$D$1006,D97))</f>
        <v>0</v>
      </c>
      <c r="F97" s="205"/>
      <c r="G97" s="295" t="str">
        <f t="shared" si="8"/>
        <v/>
      </c>
      <c r="H97" s="202"/>
      <c r="I97" s="202"/>
      <c r="J97" s="203"/>
      <c r="K97" s="203"/>
      <c r="L97" s="203"/>
      <c r="M97" s="203"/>
      <c r="N97" s="203"/>
      <c r="O97" s="203"/>
      <c r="P97" s="203"/>
      <c r="Q97" s="203"/>
      <c r="R97" s="204"/>
      <c r="S97" s="298" t="str">
        <f t="shared" si="6"/>
        <v/>
      </c>
      <c r="T97" s="299" t="str">
        <f t="shared" si="9"/>
        <v/>
      </c>
      <c r="U97" s="282"/>
    </row>
    <row r="98" spans="2:21" ht="24.75" customHeight="1">
      <c r="B98" s="176">
        <v>92</v>
      </c>
      <c r="C98" s="231"/>
      <c r="D98" s="290" t="str">
        <f t="shared" si="7"/>
        <v/>
      </c>
      <c r="E98" s="291">
        <f>IF(D98="",0,+COUNTIF('賃上げ後(1か月目)(様式3-6)'!$D$7:$D$1006,D98))</f>
        <v>0</v>
      </c>
      <c r="F98" s="205"/>
      <c r="G98" s="295" t="str">
        <f t="shared" si="8"/>
        <v/>
      </c>
      <c r="H98" s="202"/>
      <c r="I98" s="202"/>
      <c r="J98" s="203"/>
      <c r="K98" s="203"/>
      <c r="L98" s="203"/>
      <c r="M98" s="203"/>
      <c r="N98" s="203"/>
      <c r="O98" s="203"/>
      <c r="P98" s="203"/>
      <c r="Q98" s="203"/>
      <c r="R98" s="204"/>
      <c r="S98" s="298" t="str">
        <f t="shared" si="6"/>
        <v/>
      </c>
      <c r="T98" s="299" t="str">
        <f t="shared" si="9"/>
        <v/>
      </c>
      <c r="U98" s="282"/>
    </row>
    <row r="99" spans="2:21" ht="24.75" customHeight="1">
      <c r="B99" s="176">
        <v>93</v>
      </c>
      <c r="C99" s="231"/>
      <c r="D99" s="290" t="str">
        <f t="shared" si="7"/>
        <v/>
      </c>
      <c r="E99" s="291">
        <f>IF(D99="",0,+COUNTIF('賃上げ後(1か月目)(様式3-6)'!$D$7:$D$1006,D99))</f>
        <v>0</v>
      </c>
      <c r="F99" s="205"/>
      <c r="G99" s="295" t="str">
        <f t="shared" si="8"/>
        <v/>
      </c>
      <c r="H99" s="202"/>
      <c r="I99" s="202"/>
      <c r="J99" s="203"/>
      <c r="K99" s="203"/>
      <c r="L99" s="203"/>
      <c r="M99" s="203"/>
      <c r="N99" s="203"/>
      <c r="O99" s="203"/>
      <c r="P99" s="203"/>
      <c r="Q99" s="203"/>
      <c r="R99" s="204"/>
      <c r="S99" s="298" t="str">
        <f t="shared" si="6"/>
        <v/>
      </c>
      <c r="T99" s="299" t="str">
        <f t="shared" si="9"/>
        <v/>
      </c>
      <c r="U99" s="282"/>
    </row>
    <row r="100" spans="2:21" ht="24.75" customHeight="1">
      <c r="B100" s="176">
        <v>94</v>
      </c>
      <c r="C100" s="231"/>
      <c r="D100" s="290" t="str">
        <f t="shared" si="7"/>
        <v/>
      </c>
      <c r="E100" s="291">
        <f>IF(D100="",0,+COUNTIF('賃上げ後(1か月目)(様式3-6)'!$D$7:$D$1006,D100))</f>
        <v>0</v>
      </c>
      <c r="F100" s="205"/>
      <c r="G100" s="295" t="str">
        <f t="shared" si="8"/>
        <v/>
      </c>
      <c r="H100" s="202"/>
      <c r="I100" s="202"/>
      <c r="J100" s="203"/>
      <c r="K100" s="203"/>
      <c r="L100" s="203"/>
      <c r="M100" s="203"/>
      <c r="N100" s="203"/>
      <c r="O100" s="203"/>
      <c r="P100" s="203"/>
      <c r="Q100" s="203"/>
      <c r="R100" s="204"/>
      <c r="S100" s="298" t="str">
        <f t="shared" si="6"/>
        <v/>
      </c>
      <c r="T100" s="299" t="str">
        <f t="shared" si="9"/>
        <v/>
      </c>
      <c r="U100" s="282"/>
    </row>
    <row r="101" spans="2:21" ht="24.75" customHeight="1">
      <c r="B101" s="176">
        <v>95</v>
      </c>
      <c r="C101" s="231"/>
      <c r="D101" s="290" t="str">
        <f t="shared" si="7"/>
        <v/>
      </c>
      <c r="E101" s="291">
        <f>IF(D101="",0,+COUNTIF('賃上げ後(1か月目)(様式3-6)'!$D$7:$D$1006,D101))</f>
        <v>0</v>
      </c>
      <c r="F101" s="205"/>
      <c r="G101" s="295" t="str">
        <f t="shared" si="8"/>
        <v/>
      </c>
      <c r="H101" s="202"/>
      <c r="I101" s="202"/>
      <c r="J101" s="203"/>
      <c r="K101" s="203"/>
      <c r="L101" s="203"/>
      <c r="M101" s="203"/>
      <c r="N101" s="203"/>
      <c r="O101" s="203"/>
      <c r="P101" s="203"/>
      <c r="Q101" s="203"/>
      <c r="R101" s="204"/>
      <c r="S101" s="298" t="str">
        <f t="shared" si="6"/>
        <v/>
      </c>
      <c r="T101" s="299" t="str">
        <f t="shared" si="9"/>
        <v/>
      </c>
      <c r="U101" s="282"/>
    </row>
    <row r="102" spans="2:21" ht="24.75" customHeight="1">
      <c r="B102" s="176">
        <v>96</v>
      </c>
      <c r="C102" s="231"/>
      <c r="D102" s="290" t="str">
        <f t="shared" si="7"/>
        <v/>
      </c>
      <c r="E102" s="291">
        <f>IF(D102="",0,+COUNTIF('賃上げ後(1か月目)(様式3-6)'!$D$7:$D$1006,D102))</f>
        <v>0</v>
      </c>
      <c r="F102" s="205"/>
      <c r="G102" s="295" t="str">
        <f t="shared" si="8"/>
        <v/>
      </c>
      <c r="H102" s="202"/>
      <c r="I102" s="202"/>
      <c r="J102" s="203"/>
      <c r="K102" s="203"/>
      <c r="L102" s="203"/>
      <c r="M102" s="203"/>
      <c r="N102" s="203"/>
      <c r="O102" s="203"/>
      <c r="P102" s="203"/>
      <c r="Q102" s="203"/>
      <c r="R102" s="204"/>
      <c r="S102" s="298" t="str">
        <f t="shared" si="6"/>
        <v/>
      </c>
      <c r="T102" s="299" t="str">
        <f t="shared" si="9"/>
        <v/>
      </c>
      <c r="U102" s="282"/>
    </row>
    <row r="103" spans="2:21" ht="24.75" customHeight="1">
      <c r="B103" s="176">
        <v>97</v>
      </c>
      <c r="C103" s="231"/>
      <c r="D103" s="290" t="str">
        <f t="shared" si="7"/>
        <v/>
      </c>
      <c r="E103" s="291">
        <f>IF(D103="",0,+COUNTIF('賃上げ後(1か月目)(様式3-6)'!$D$7:$D$1006,D103))</f>
        <v>0</v>
      </c>
      <c r="F103" s="205"/>
      <c r="G103" s="295" t="str">
        <f t="shared" si="8"/>
        <v/>
      </c>
      <c r="H103" s="202"/>
      <c r="I103" s="202"/>
      <c r="J103" s="203"/>
      <c r="K103" s="203"/>
      <c r="L103" s="203"/>
      <c r="M103" s="203"/>
      <c r="N103" s="203"/>
      <c r="O103" s="203"/>
      <c r="P103" s="203"/>
      <c r="Q103" s="203"/>
      <c r="R103" s="204"/>
      <c r="S103" s="298" t="str">
        <f t="shared" si="6"/>
        <v/>
      </c>
      <c r="T103" s="299" t="str">
        <f t="shared" si="9"/>
        <v/>
      </c>
      <c r="U103" s="282"/>
    </row>
    <row r="104" spans="2:21" ht="24.75" customHeight="1">
      <c r="B104" s="176">
        <v>98</v>
      </c>
      <c r="C104" s="231"/>
      <c r="D104" s="290" t="str">
        <f t="shared" si="7"/>
        <v/>
      </c>
      <c r="E104" s="291">
        <f>IF(D104="",0,+COUNTIF('賃上げ後(1か月目)(様式3-6)'!$D$7:$D$1006,D104))</f>
        <v>0</v>
      </c>
      <c r="F104" s="205"/>
      <c r="G104" s="295" t="str">
        <f t="shared" si="8"/>
        <v/>
      </c>
      <c r="H104" s="202"/>
      <c r="I104" s="202"/>
      <c r="J104" s="203"/>
      <c r="K104" s="203"/>
      <c r="L104" s="203"/>
      <c r="M104" s="203"/>
      <c r="N104" s="203"/>
      <c r="O104" s="203"/>
      <c r="P104" s="203"/>
      <c r="Q104" s="203"/>
      <c r="R104" s="204"/>
      <c r="S104" s="298" t="str">
        <f t="shared" si="6"/>
        <v/>
      </c>
      <c r="T104" s="299" t="str">
        <f t="shared" si="9"/>
        <v/>
      </c>
      <c r="U104" s="282"/>
    </row>
    <row r="105" spans="2:21" ht="24.75" customHeight="1">
      <c r="B105" s="176">
        <v>99</v>
      </c>
      <c r="C105" s="231"/>
      <c r="D105" s="290" t="str">
        <f t="shared" si="7"/>
        <v/>
      </c>
      <c r="E105" s="291">
        <f>IF(D105="",0,+COUNTIF('賃上げ後(1か月目)(様式3-6)'!$D$7:$D$1006,D105))</f>
        <v>0</v>
      </c>
      <c r="F105" s="205"/>
      <c r="G105" s="295" t="str">
        <f t="shared" si="8"/>
        <v/>
      </c>
      <c r="H105" s="202"/>
      <c r="I105" s="202"/>
      <c r="J105" s="203"/>
      <c r="K105" s="203"/>
      <c r="L105" s="203"/>
      <c r="M105" s="203"/>
      <c r="N105" s="203"/>
      <c r="O105" s="203"/>
      <c r="P105" s="203"/>
      <c r="Q105" s="203"/>
      <c r="R105" s="204"/>
      <c r="S105" s="298" t="str">
        <f t="shared" si="6"/>
        <v/>
      </c>
      <c r="T105" s="299" t="str">
        <f t="shared" si="9"/>
        <v/>
      </c>
      <c r="U105" s="282"/>
    </row>
    <row r="106" spans="2:21" ht="24.75" customHeight="1">
      <c r="B106" s="176">
        <v>100</v>
      </c>
      <c r="C106" s="231"/>
      <c r="D106" s="290" t="str">
        <f t="shared" si="7"/>
        <v/>
      </c>
      <c r="E106" s="291">
        <f>IF(D106="",0,+COUNTIF('賃上げ後(1か月目)(様式3-6)'!$D$7:$D$1006,D106))</f>
        <v>0</v>
      </c>
      <c r="F106" s="205"/>
      <c r="G106" s="295" t="str">
        <f t="shared" si="8"/>
        <v/>
      </c>
      <c r="H106" s="202"/>
      <c r="I106" s="202"/>
      <c r="J106" s="203"/>
      <c r="K106" s="203"/>
      <c r="L106" s="203"/>
      <c r="M106" s="203"/>
      <c r="N106" s="203"/>
      <c r="O106" s="203"/>
      <c r="P106" s="203"/>
      <c r="Q106" s="203"/>
      <c r="R106" s="204"/>
      <c r="S106" s="298" t="str">
        <f t="shared" si="6"/>
        <v/>
      </c>
      <c r="T106" s="299" t="str">
        <f t="shared" si="9"/>
        <v/>
      </c>
      <c r="U106" s="282"/>
    </row>
    <row r="107" spans="2:21" ht="24.75" customHeight="1">
      <c r="B107" s="176">
        <v>101</v>
      </c>
      <c r="C107" s="231"/>
      <c r="D107" s="290" t="str">
        <f t="shared" si="7"/>
        <v/>
      </c>
      <c r="E107" s="291">
        <f>IF(D107="",0,+COUNTIF('賃上げ後(1か月目)(様式3-6)'!$D$7:$D$1006,D107))</f>
        <v>0</v>
      </c>
      <c r="F107" s="205"/>
      <c r="G107" s="295" t="str">
        <f t="shared" si="8"/>
        <v/>
      </c>
      <c r="H107" s="202"/>
      <c r="I107" s="202"/>
      <c r="J107" s="203"/>
      <c r="K107" s="203"/>
      <c r="L107" s="203"/>
      <c r="M107" s="203"/>
      <c r="N107" s="203"/>
      <c r="O107" s="203"/>
      <c r="P107" s="203"/>
      <c r="Q107" s="203"/>
      <c r="R107" s="204"/>
      <c r="S107" s="298" t="str">
        <f t="shared" si="6"/>
        <v/>
      </c>
      <c r="T107" s="299" t="str">
        <f t="shared" si="9"/>
        <v/>
      </c>
      <c r="U107" s="282"/>
    </row>
    <row r="108" spans="2:21" ht="24.75" customHeight="1">
      <c r="B108" s="176">
        <v>102</v>
      </c>
      <c r="C108" s="231"/>
      <c r="D108" s="290" t="str">
        <f t="shared" si="7"/>
        <v/>
      </c>
      <c r="E108" s="291">
        <f>IF(D108="",0,+COUNTIF('賃上げ後(1か月目)(様式3-6)'!$D$7:$D$1006,D108))</f>
        <v>0</v>
      </c>
      <c r="F108" s="205"/>
      <c r="G108" s="295" t="str">
        <f t="shared" si="8"/>
        <v/>
      </c>
      <c r="H108" s="202"/>
      <c r="I108" s="202"/>
      <c r="J108" s="203"/>
      <c r="K108" s="203"/>
      <c r="L108" s="203"/>
      <c r="M108" s="203"/>
      <c r="N108" s="203"/>
      <c r="O108" s="203"/>
      <c r="P108" s="203"/>
      <c r="Q108" s="203"/>
      <c r="R108" s="204"/>
      <c r="S108" s="298" t="str">
        <f t="shared" si="6"/>
        <v/>
      </c>
      <c r="T108" s="299" t="str">
        <f t="shared" si="9"/>
        <v/>
      </c>
      <c r="U108" s="282"/>
    </row>
    <row r="109" spans="2:21" ht="24.75" customHeight="1">
      <c r="B109" s="176">
        <v>103</v>
      </c>
      <c r="C109" s="231"/>
      <c r="D109" s="290" t="str">
        <f t="shared" si="7"/>
        <v/>
      </c>
      <c r="E109" s="291">
        <f>IF(D109="",0,+COUNTIF('賃上げ後(1か月目)(様式3-6)'!$D$7:$D$1006,D109))</f>
        <v>0</v>
      </c>
      <c r="F109" s="205"/>
      <c r="G109" s="295" t="str">
        <f t="shared" si="8"/>
        <v/>
      </c>
      <c r="H109" s="202"/>
      <c r="I109" s="202"/>
      <c r="J109" s="203"/>
      <c r="K109" s="203"/>
      <c r="L109" s="203"/>
      <c r="M109" s="203"/>
      <c r="N109" s="203"/>
      <c r="O109" s="203"/>
      <c r="P109" s="203"/>
      <c r="Q109" s="203"/>
      <c r="R109" s="204"/>
      <c r="S109" s="298" t="str">
        <f t="shared" si="6"/>
        <v/>
      </c>
      <c r="T109" s="299" t="str">
        <f t="shared" si="9"/>
        <v/>
      </c>
      <c r="U109" s="282"/>
    </row>
    <row r="110" spans="2:21" ht="24.75" customHeight="1">
      <c r="B110" s="176">
        <v>104</v>
      </c>
      <c r="C110" s="231"/>
      <c r="D110" s="290" t="str">
        <f t="shared" si="7"/>
        <v/>
      </c>
      <c r="E110" s="291">
        <f>IF(D110="",0,+COUNTIF('賃上げ後(1か月目)(様式3-6)'!$D$7:$D$1006,D110))</f>
        <v>0</v>
      </c>
      <c r="F110" s="205"/>
      <c r="G110" s="295" t="str">
        <f t="shared" si="8"/>
        <v/>
      </c>
      <c r="H110" s="202"/>
      <c r="I110" s="202"/>
      <c r="J110" s="203"/>
      <c r="K110" s="203"/>
      <c r="L110" s="203"/>
      <c r="M110" s="203"/>
      <c r="N110" s="203"/>
      <c r="O110" s="203"/>
      <c r="P110" s="203"/>
      <c r="Q110" s="203"/>
      <c r="R110" s="204"/>
      <c r="S110" s="298" t="str">
        <f t="shared" si="6"/>
        <v/>
      </c>
      <c r="T110" s="299" t="str">
        <f t="shared" si="9"/>
        <v/>
      </c>
      <c r="U110" s="282"/>
    </row>
    <row r="111" spans="2:21" ht="24.75" customHeight="1">
      <c r="B111" s="176">
        <v>105</v>
      </c>
      <c r="C111" s="231"/>
      <c r="D111" s="290" t="str">
        <f t="shared" si="7"/>
        <v/>
      </c>
      <c r="E111" s="291">
        <f>IF(D111="",0,+COUNTIF('賃上げ後(1か月目)(様式3-6)'!$D$7:$D$1006,D111))</f>
        <v>0</v>
      </c>
      <c r="F111" s="205"/>
      <c r="G111" s="295" t="str">
        <f t="shared" si="8"/>
        <v/>
      </c>
      <c r="H111" s="202"/>
      <c r="I111" s="202"/>
      <c r="J111" s="203"/>
      <c r="K111" s="203"/>
      <c r="L111" s="203"/>
      <c r="M111" s="203"/>
      <c r="N111" s="203"/>
      <c r="O111" s="203"/>
      <c r="P111" s="203"/>
      <c r="Q111" s="203"/>
      <c r="R111" s="204"/>
      <c r="S111" s="298" t="str">
        <f t="shared" si="6"/>
        <v/>
      </c>
      <c r="T111" s="299" t="str">
        <f t="shared" si="9"/>
        <v/>
      </c>
      <c r="U111" s="282"/>
    </row>
    <row r="112" spans="2:21" ht="24.75" customHeight="1">
      <c r="B112" s="176">
        <v>106</v>
      </c>
      <c r="C112" s="231"/>
      <c r="D112" s="290" t="str">
        <f t="shared" si="7"/>
        <v/>
      </c>
      <c r="E112" s="291">
        <f>IF(D112="",0,+COUNTIF('賃上げ後(1か月目)(様式3-6)'!$D$7:$D$1006,D112))</f>
        <v>0</v>
      </c>
      <c r="F112" s="205"/>
      <c r="G112" s="295" t="str">
        <f t="shared" si="8"/>
        <v/>
      </c>
      <c r="H112" s="202"/>
      <c r="I112" s="202"/>
      <c r="J112" s="203"/>
      <c r="K112" s="203"/>
      <c r="L112" s="203"/>
      <c r="M112" s="203"/>
      <c r="N112" s="203"/>
      <c r="O112" s="203"/>
      <c r="P112" s="203"/>
      <c r="Q112" s="203"/>
      <c r="R112" s="204"/>
      <c r="S112" s="298" t="str">
        <f t="shared" si="6"/>
        <v/>
      </c>
      <c r="T112" s="299" t="str">
        <f t="shared" si="9"/>
        <v/>
      </c>
      <c r="U112" s="282"/>
    </row>
    <row r="113" spans="2:21" ht="24.75" customHeight="1">
      <c r="B113" s="176">
        <v>107</v>
      </c>
      <c r="C113" s="231"/>
      <c r="D113" s="290" t="str">
        <f t="shared" si="7"/>
        <v/>
      </c>
      <c r="E113" s="291">
        <f>IF(D113="",0,+COUNTIF('賃上げ後(1か月目)(様式3-6)'!$D$7:$D$1006,D113))</f>
        <v>0</v>
      </c>
      <c r="F113" s="205"/>
      <c r="G113" s="295" t="str">
        <f t="shared" si="8"/>
        <v/>
      </c>
      <c r="H113" s="202"/>
      <c r="I113" s="202"/>
      <c r="J113" s="203"/>
      <c r="K113" s="203"/>
      <c r="L113" s="203"/>
      <c r="M113" s="203"/>
      <c r="N113" s="203"/>
      <c r="O113" s="203"/>
      <c r="P113" s="203"/>
      <c r="Q113" s="203"/>
      <c r="R113" s="204"/>
      <c r="S113" s="298" t="str">
        <f t="shared" si="6"/>
        <v/>
      </c>
      <c r="T113" s="299" t="str">
        <f t="shared" si="9"/>
        <v/>
      </c>
      <c r="U113" s="282"/>
    </row>
    <row r="114" spans="2:21" ht="24.75" customHeight="1">
      <c r="B114" s="176">
        <v>108</v>
      </c>
      <c r="C114" s="231"/>
      <c r="D114" s="290" t="str">
        <f t="shared" si="7"/>
        <v/>
      </c>
      <c r="E114" s="291">
        <f>IF(D114="",0,+COUNTIF('賃上げ後(1か月目)(様式3-6)'!$D$7:$D$1006,D114))</f>
        <v>0</v>
      </c>
      <c r="F114" s="205"/>
      <c r="G114" s="295" t="str">
        <f t="shared" si="8"/>
        <v/>
      </c>
      <c r="H114" s="202"/>
      <c r="I114" s="202"/>
      <c r="J114" s="203"/>
      <c r="K114" s="203"/>
      <c r="L114" s="203"/>
      <c r="M114" s="203"/>
      <c r="N114" s="203"/>
      <c r="O114" s="203"/>
      <c r="P114" s="203"/>
      <c r="Q114" s="203"/>
      <c r="R114" s="204"/>
      <c r="S114" s="298" t="str">
        <f t="shared" si="6"/>
        <v/>
      </c>
      <c r="T114" s="299" t="str">
        <f t="shared" si="9"/>
        <v/>
      </c>
      <c r="U114" s="282"/>
    </row>
    <row r="115" spans="2:21" ht="24.75" customHeight="1">
      <c r="B115" s="176">
        <v>109</v>
      </c>
      <c r="C115" s="231"/>
      <c r="D115" s="290" t="str">
        <f t="shared" si="7"/>
        <v/>
      </c>
      <c r="E115" s="291">
        <f>IF(D115="",0,+COUNTIF('賃上げ後(1か月目)(様式3-6)'!$D$7:$D$1006,D115))</f>
        <v>0</v>
      </c>
      <c r="F115" s="205"/>
      <c r="G115" s="295" t="str">
        <f t="shared" si="8"/>
        <v/>
      </c>
      <c r="H115" s="202"/>
      <c r="I115" s="202"/>
      <c r="J115" s="203"/>
      <c r="K115" s="203"/>
      <c r="L115" s="203"/>
      <c r="M115" s="203"/>
      <c r="N115" s="203"/>
      <c r="O115" s="203"/>
      <c r="P115" s="203"/>
      <c r="Q115" s="203"/>
      <c r="R115" s="204"/>
      <c r="S115" s="298" t="str">
        <f t="shared" si="6"/>
        <v/>
      </c>
      <c r="T115" s="299" t="str">
        <f t="shared" si="9"/>
        <v/>
      </c>
      <c r="U115" s="282"/>
    </row>
    <row r="116" spans="2:21" ht="24.75" customHeight="1">
      <c r="B116" s="176">
        <v>110</v>
      </c>
      <c r="C116" s="231"/>
      <c r="D116" s="290" t="str">
        <f t="shared" si="7"/>
        <v/>
      </c>
      <c r="E116" s="291">
        <f>IF(D116="",0,+COUNTIF('賃上げ後(1か月目)(様式3-6)'!$D$7:$D$1006,D116))</f>
        <v>0</v>
      </c>
      <c r="F116" s="205"/>
      <c r="G116" s="295" t="str">
        <f t="shared" si="8"/>
        <v/>
      </c>
      <c r="H116" s="202"/>
      <c r="I116" s="202"/>
      <c r="J116" s="203"/>
      <c r="K116" s="203"/>
      <c r="L116" s="203"/>
      <c r="M116" s="203"/>
      <c r="N116" s="203"/>
      <c r="O116" s="203"/>
      <c r="P116" s="203"/>
      <c r="Q116" s="203"/>
      <c r="R116" s="204"/>
      <c r="S116" s="298" t="str">
        <f t="shared" si="6"/>
        <v/>
      </c>
      <c r="T116" s="299" t="str">
        <f t="shared" si="9"/>
        <v/>
      </c>
      <c r="U116" s="282"/>
    </row>
    <row r="117" spans="2:21" ht="24.75" customHeight="1">
      <c r="B117" s="176">
        <v>111</v>
      </c>
      <c r="C117" s="231"/>
      <c r="D117" s="290" t="str">
        <f t="shared" si="7"/>
        <v/>
      </c>
      <c r="E117" s="291">
        <f>IF(D117="",0,+COUNTIF('賃上げ後(1か月目)(様式3-6)'!$D$7:$D$1006,D117))</f>
        <v>0</v>
      </c>
      <c r="F117" s="205"/>
      <c r="G117" s="295" t="str">
        <f t="shared" si="8"/>
        <v/>
      </c>
      <c r="H117" s="202"/>
      <c r="I117" s="202"/>
      <c r="J117" s="203"/>
      <c r="K117" s="203"/>
      <c r="L117" s="203"/>
      <c r="M117" s="203"/>
      <c r="N117" s="203"/>
      <c r="O117" s="203"/>
      <c r="P117" s="203"/>
      <c r="Q117" s="203"/>
      <c r="R117" s="204"/>
      <c r="S117" s="298" t="str">
        <f t="shared" si="6"/>
        <v/>
      </c>
      <c r="T117" s="299" t="str">
        <f t="shared" si="9"/>
        <v/>
      </c>
      <c r="U117" s="282"/>
    </row>
    <row r="118" spans="2:21" ht="24.75" customHeight="1">
      <c r="B118" s="176">
        <v>112</v>
      </c>
      <c r="C118" s="231"/>
      <c r="D118" s="290" t="str">
        <f t="shared" si="7"/>
        <v/>
      </c>
      <c r="E118" s="291">
        <f>IF(D118="",0,+COUNTIF('賃上げ後(1か月目)(様式3-6)'!$D$7:$D$1006,D118))</f>
        <v>0</v>
      </c>
      <c r="F118" s="205"/>
      <c r="G118" s="295" t="str">
        <f t="shared" si="8"/>
        <v/>
      </c>
      <c r="H118" s="202"/>
      <c r="I118" s="202"/>
      <c r="J118" s="203"/>
      <c r="K118" s="203"/>
      <c r="L118" s="203"/>
      <c r="M118" s="203"/>
      <c r="N118" s="203"/>
      <c r="O118" s="203"/>
      <c r="P118" s="203"/>
      <c r="Q118" s="203"/>
      <c r="R118" s="204"/>
      <c r="S118" s="298" t="str">
        <f t="shared" si="6"/>
        <v/>
      </c>
      <c r="T118" s="299" t="str">
        <f t="shared" si="9"/>
        <v/>
      </c>
      <c r="U118" s="282"/>
    </row>
    <row r="119" spans="2:21" ht="24.75" customHeight="1">
      <c r="B119" s="176">
        <v>113</v>
      </c>
      <c r="C119" s="231"/>
      <c r="D119" s="290" t="str">
        <f t="shared" si="7"/>
        <v/>
      </c>
      <c r="E119" s="291">
        <f>IF(D119="",0,+COUNTIF('賃上げ後(1か月目)(様式3-6)'!$D$7:$D$1006,D119))</f>
        <v>0</v>
      </c>
      <c r="F119" s="205"/>
      <c r="G119" s="295" t="str">
        <f t="shared" si="8"/>
        <v/>
      </c>
      <c r="H119" s="202"/>
      <c r="I119" s="202"/>
      <c r="J119" s="203"/>
      <c r="K119" s="203"/>
      <c r="L119" s="203"/>
      <c r="M119" s="203"/>
      <c r="N119" s="203"/>
      <c r="O119" s="203"/>
      <c r="P119" s="203"/>
      <c r="Q119" s="203"/>
      <c r="R119" s="204"/>
      <c r="S119" s="298" t="str">
        <f t="shared" si="6"/>
        <v/>
      </c>
      <c r="T119" s="299" t="str">
        <f t="shared" si="9"/>
        <v/>
      </c>
      <c r="U119" s="282"/>
    </row>
    <row r="120" spans="2:21" ht="24.75" customHeight="1">
      <c r="B120" s="176">
        <v>114</v>
      </c>
      <c r="C120" s="231"/>
      <c r="D120" s="290" t="str">
        <f t="shared" si="7"/>
        <v/>
      </c>
      <c r="E120" s="291">
        <f>IF(D120="",0,+COUNTIF('賃上げ後(1か月目)(様式3-6)'!$D$7:$D$1006,D120))</f>
        <v>0</v>
      </c>
      <c r="F120" s="205"/>
      <c r="G120" s="295" t="str">
        <f t="shared" si="8"/>
        <v/>
      </c>
      <c r="H120" s="202"/>
      <c r="I120" s="202"/>
      <c r="J120" s="203"/>
      <c r="K120" s="203"/>
      <c r="L120" s="203"/>
      <c r="M120" s="203"/>
      <c r="N120" s="203"/>
      <c r="O120" s="203"/>
      <c r="P120" s="203"/>
      <c r="Q120" s="203"/>
      <c r="R120" s="204"/>
      <c r="S120" s="298" t="str">
        <f t="shared" si="6"/>
        <v/>
      </c>
      <c r="T120" s="299" t="str">
        <f t="shared" si="9"/>
        <v/>
      </c>
      <c r="U120" s="282"/>
    </row>
    <row r="121" spans="2:21" ht="24.75" customHeight="1">
      <c r="B121" s="176">
        <v>115</v>
      </c>
      <c r="C121" s="231"/>
      <c r="D121" s="290" t="str">
        <f t="shared" si="7"/>
        <v/>
      </c>
      <c r="E121" s="291">
        <f>IF(D121="",0,+COUNTIF('賃上げ後(1か月目)(様式3-6)'!$D$7:$D$1006,D121))</f>
        <v>0</v>
      </c>
      <c r="F121" s="205"/>
      <c r="G121" s="295" t="str">
        <f t="shared" si="8"/>
        <v/>
      </c>
      <c r="H121" s="202"/>
      <c r="I121" s="202"/>
      <c r="J121" s="203"/>
      <c r="K121" s="203"/>
      <c r="L121" s="203"/>
      <c r="M121" s="203"/>
      <c r="N121" s="203"/>
      <c r="O121" s="203"/>
      <c r="P121" s="203"/>
      <c r="Q121" s="203"/>
      <c r="R121" s="204"/>
      <c r="S121" s="298" t="str">
        <f t="shared" si="6"/>
        <v/>
      </c>
      <c r="T121" s="299" t="str">
        <f t="shared" si="9"/>
        <v/>
      </c>
      <c r="U121" s="282"/>
    </row>
    <row r="122" spans="2:21" ht="24.75" customHeight="1">
      <c r="B122" s="176">
        <v>116</v>
      </c>
      <c r="C122" s="231"/>
      <c r="D122" s="290" t="str">
        <f t="shared" si="7"/>
        <v/>
      </c>
      <c r="E122" s="291">
        <f>IF(D122="",0,+COUNTIF('賃上げ後(1か月目)(様式3-6)'!$D$7:$D$1006,D122))</f>
        <v>0</v>
      </c>
      <c r="F122" s="205"/>
      <c r="G122" s="295" t="str">
        <f t="shared" si="8"/>
        <v/>
      </c>
      <c r="H122" s="202"/>
      <c r="I122" s="202"/>
      <c r="J122" s="203"/>
      <c r="K122" s="203"/>
      <c r="L122" s="203"/>
      <c r="M122" s="203"/>
      <c r="N122" s="203"/>
      <c r="O122" s="203"/>
      <c r="P122" s="203"/>
      <c r="Q122" s="203"/>
      <c r="R122" s="204"/>
      <c r="S122" s="298" t="str">
        <f t="shared" si="6"/>
        <v/>
      </c>
      <c r="T122" s="299" t="str">
        <f t="shared" si="9"/>
        <v/>
      </c>
      <c r="U122" s="282"/>
    </row>
    <row r="123" spans="2:21" ht="24.75" customHeight="1">
      <c r="B123" s="176">
        <v>117</v>
      </c>
      <c r="C123" s="231"/>
      <c r="D123" s="290" t="str">
        <f t="shared" si="7"/>
        <v/>
      </c>
      <c r="E123" s="291">
        <f>IF(D123="",0,+COUNTIF('賃上げ後(1か月目)(様式3-6)'!$D$7:$D$1006,D123))</f>
        <v>0</v>
      </c>
      <c r="F123" s="205"/>
      <c r="G123" s="295" t="str">
        <f t="shared" si="8"/>
        <v/>
      </c>
      <c r="H123" s="202"/>
      <c r="I123" s="202"/>
      <c r="J123" s="203"/>
      <c r="K123" s="203"/>
      <c r="L123" s="203"/>
      <c r="M123" s="203"/>
      <c r="N123" s="203"/>
      <c r="O123" s="203"/>
      <c r="P123" s="203"/>
      <c r="Q123" s="203"/>
      <c r="R123" s="204"/>
      <c r="S123" s="298" t="str">
        <f t="shared" si="6"/>
        <v/>
      </c>
      <c r="T123" s="299" t="str">
        <f t="shared" si="9"/>
        <v/>
      </c>
      <c r="U123" s="282"/>
    </row>
    <row r="124" spans="2:21" ht="24.75" customHeight="1">
      <c r="B124" s="176">
        <v>118</v>
      </c>
      <c r="C124" s="231"/>
      <c r="D124" s="290" t="str">
        <f t="shared" si="7"/>
        <v/>
      </c>
      <c r="E124" s="291">
        <f>IF(D124="",0,+COUNTIF('賃上げ後(1か月目)(様式3-6)'!$D$7:$D$1006,D124))</f>
        <v>0</v>
      </c>
      <c r="F124" s="205"/>
      <c r="G124" s="295" t="str">
        <f t="shared" si="8"/>
        <v/>
      </c>
      <c r="H124" s="202"/>
      <c r="I124" s="202"/>
      <c r="J124" s="203"/>
      <c r="K124" s="203"/>
      <c r="L124" s="203"/>
      <c r="M124" s="203"/>
      <c r="N124" s="203"/>
      <c r="O124" s="203"/>
      <c r="P124" s="203"/>
      <c r="Q124" s="203"/>
      <c r="R124" s="204"/>
      <c r="S124" s="298" t="str">
        <f t="shared" si="6"/>
        <v/>
      </c>
      <c r="T124" s="299" t="str">
        <f t="shared" si="9"/>
        <v/>
      </c>
      <c r="U124" s="282"/>
    </row>
    <row r="125" spans="2:21" ht="24.75" customHeight="1">
      <c r="B125" s="176">
        <v>119</v>
      </c>
      <c r="C125" s="231"/>
      <c r="D125" s="290" t="str">
        <f t="shared" si="7"/>
        <v/>
      </c>
      <c r="E125" s="291">
        <f>IF(D125="",0,+COUNTIF('賃上げ後(1か月目)(様式3-6)'!$D$7:$D$1006,D125))</f>
        <v>0</v>
      </c>
      <c r="F125" s="205"/>
      <c r="G125" s="295" t="str">
        <f t="shared" si="8"/>
        <v/>
      </c>
      <c r="H125" s="202"/>
      <c r="I125" s="202"/>
      <c r="J125" s="203"/>
      <c r="K125" s="203"/>
      <c r="L125" s="203"/>
      <c r="M125" s="203"/>
      <c r="N125" s="203"/>
      <c r="O125" s="203"/>
      <c r="P125" s="203"/>
      <c r="Q125" s="203"/>
      <c r="R125" s="204"/>
      <c r="S125" s="298" t="str">
        <f t="shared" si="6"/>
        <v/>
      </c>
      <c r="T125" s="299" t="str">
        <f t="shared" si="9"/>
        <v/>
      </c>
      <c r="U125" s="282"/>
    </row>
    <row r="126" spans="2:21" ht="24.75" customHeight="1">
      <c r="B126" s="176">
        <v>120</v>
      </c>
      <c r="C126" s="231"/>
      <c r="D126" s="290" t="str">
        <f t="shared" si="7"/>
        <v/>
      </c>
      <c r="E126" s="291">
        <f>IF(D126="",0,+COUNTIF('賃上げ後(1か月目)(様式3-6)'!$D$7:$D$1006,D126))</f>
        <v>0</v>
      </c>
      <c r="F126" s="205"/>
      <c r="G126" s="295" t="str">
        <f t="shared" si="8"/>
        <v/>
      </c>
      <c r="H126" s="202"/>
      <c r="I126" s="202"/>
      <c r="J126" s="203"/>
      <c r="K126" s="203"/>
      <c r="L126" s="203"/>
      <c r="M126" s="203"/>
      <c r="N126" s="203"/>
      <c r="O126" s="203"/>
      <c r="P126" s="203"/>
      <c r="Q126" s="203"/>
      <c r="R126" s="204"/>
      <c r="S126" s="298" t="str">
        <f t="shared" si="6"/>
        <v/>
      </c>
      <c r="T126" s="299" t="str">
        <f t="shared" si="9"/>
        <v/>
      </c>
      <c r="U126" s="282"/>
    </row>
    <row r="127" spans="2:21" ht="24.75" customHeight="1">
      <c r="B127" s="176">
        <v>121</v>
      </c>
      <c r="C127" s="231"/>
      <c r="D127" s="290" t="str">
        <f t="shared" si="7"/>
        <v/>
      </c>
      <c r="E127" s="291">
        <f>IF(D127="",0,+COUNTIF('賃上げ後(1か月目)(様式3-6)'!$D$7:$D$1006,D127))</f>
        <v>0</v>
      </c>
      <c r="F127" s="205"/>
      <c r="G127" s="295" t="str">
        <f t="shared" si="8"/>
        <v/>
      </c>
      <c r="H127" s="202"/>
      <c r="I127" s="202"/>
      <c r="J127" s="203"/>
      <c r="K127" s="203"/>
      <c r="L127" s="203"/>
      <c r="M127" s="203"/>
      <c r="N127" s="203"/>
      <c r="O127" s="203"/>
      <c r="P127" s="203"/>
      <c r="Q127" s="203"/>
      <c r="R127" s="204"/>
      <c r="S127" s="298" t="str">
        <f t="shared" si="6"/>
        <v/>
      </c>
      <c r="T127" s="299" t="str">
        <f t="shared" si="9"/>
        <v/>
      </c>
      <c r="U127" s="282"/>
    </row>
    <row r="128" spans="2:21" ht="24.75" customHeight="1">
      <c r="B128" s="176">
        <v>122</v>
      </c>
      <c r="C128" s="231"/>
      <c r="D128" s="290" t="str">
        <f t="shared" si="7"/>
        <v/>
      </c>
      <c r="E128" s="291">
        <f>IF(D128="",0,+COUNTIF('賃上げ後(1か月目)(様式3-6)'!$D$7:$D$1006,D128))</f>
        <v>0</v>
      </c>
      <c r="F128" s="205"/>
      <c r="G128" s="295" t="str">
        <f t="shared" si="8"/>
        <v/>
      </c>
      <c r="H128" s="202"/>
      <c r="I128" s="202"/>
      <c r="J128" s="203"/>
      <c r="K128" s="203"/>
      <c r="L128" s="203"/>
      <c r="M128" s="203"/>
      <c r="N128" s="203"/>
      <c r="O128" s="203"/>
      <c r="P128" s="203"/>
      <c r="Q128" s="203"/>
      <c r="R128" s="204"/>
      <c r="S128" s="298" t="str">
        <f t="shared" si="6"/>
        <v/>
      </c>
      <c r="T128" s="299" t="str">
        <f t="shared" si="9"/>
        <v/>
      </c>
      <c r="U128" s="282"/>
    </row>
    <row r="129" spans="2:21" ht="24.75" customHeight="1">
      <c r="B129" s="176">
        <v>123</v>
      </c>
      <c r="C129" s="231"/>
      <c r="D129" s="290" t="str">
        <f t="shared" si="7"/>
        <v/>
      </c>
      <c r="E129" s="291">
        <f>IF(D129="",0,+COUNTIF('賃上げ後(1か月目)(様式3-6)'!$D$7:$D$1006,D129))</f>
        <v>0</v>
      </c>
      <c r="F129" s="205"/>
      <c r="G129" s="295" t="str">
        <f t="shared" si="8"/>
        <v/>
      </c>
      <c r="H129" s="202"/>
      <c r="I129" s="202"/>
      <c r="J129" s="203"/>
      <c r="K129" s="203"/>
      <c r="L129" s="203"/>
      <c r="M129" s="203"/>
      <c r="N129" s="203"/>
      <c r="O129" s="203"/>
      <c r="P129" s="203"/>
      <c r="Q129" s="203"/>
      <c r="R129" s="204"/>
      <c r="S129" s="298" t="str">
        <f t="shared" si="6"/>
        <v/>
      </c>
      <c r="T129" s="299" t="str">
        <f t="shared" si="9"/>
        <v/>
      </c>
      <c r="U129" s="282"/>
    </row>
    <row r="130" spans="2:21" ht="24.75" customHeight="1">
      <c r="B130" s="176">
        <v>124</v>
      </c>
      <c r="C130" s="231"/>
      <c r="D130" s="290" t="str">
        <f t="shared" si="7"/>
        <v/>
      </c>
      <c r="E130" s="291">
        <f>IF(D130="",0,+COUNTIF('賃上げ後(1か月目)(様式3-6)'!$D$7:$D$1006,D130))</f>
        <v>0</v>
      </c>
      <c r="F130" s="205"/>
      <c r="G130" s="295" t="str">
        <f t="shared" si="8"/>
        <v/>
      </c>
      <c r="H130" s="202"/>
      <c r="I130" s="202"/>
      <c r="J130" s="203"/>
      <c r="K130" s="203"/>
      <c r="L130" s="203"/>
      <c r="M130" s="203"/>
      <c r="N130" s="203"/>
      <c r="O130" s="203"/>
      <c r="P130" s="203"/>
      <c r="Q130" s="203"/>
      <c r="R130" s="204"/>
      <c r="S130" s="298" t="str">
        <f t="shared" si="6"/>
        <v/>
      </c>
      <c r="T130" s="299" t="str">
        <f t="shared" si="9"/>
        <v/>
      </c>
      <c r="U130" s="282"/>
    </row>
    <row r="131" spans="2:21" ht="24.75" customHeight="1">
      <c r="B131" s="176">
        <v>125</v>
      </c>
      <c r="C131" s="231"/>
      <c r="D131" s="290" t="str">
        <f t="shared" si="7"/>
        <v/>
      </c>
      <c r="E131" s="291">
        <f>IF(D131="",0,+COUNTIF('賃上げ後(1か月目)(様式3-6)'!$D$7:$D$1006,D131))</f>
        <v>0</v>
      </c>
      <c r="F131" s="205"/>
      <c r="G131" s="295" t="str">
        <f t="shared" si="8"/>
        <v/>
      </c>
      <c r="H131" s="202"/>
      <c r="I131" s="202"/>
      <c r="J131" s="203"/>
      <c r="K131" s="203"/>
      <c r="L131" s="203"/>
      <c r="M131" s="203"/>
      <c r="N131" s="203"/>
      <c r="O131" s="203"/>
      <c r="P131" s="203"/>
      <c r="Q131" s="203"/>
      <c r="R131" s="204"/>
      <c r="S131" s="298" t="str">
        <f t="shared" si="6"/>
        <v/>
      </c>
      <c r="T131" s="299" t="str">
        <f t="shared" si="9"/>
        <v/>
      </c>
      <c r="U131" s="282"/>
    </row>
    <row r="132" spans="2:21" ht="24.75" customHeight="1">
      <c r="B132" s="176">
        <v>126</v>
      </c>
      <c r="C132" s="231"/>
      <c r="D132" s="290" t="str">
        <f t="shared" si="7"/>
        <v/>
      </c>
      <c r="E132" s="291">
        <f>IF(D132="",0,+COUNTIF('賃上げ後(1か月目)(様式3-6)'!$D$7:$D$1006,D132))</f>
        <v>0</v>
      </c>
      <c r="F132" s="205"/>
      <c r="G132" s="295" t="str">
        <f t="shared" si="8"/>
        <v/>
      </c>
      <c r="H132" s="202"/>
      <c r="I132" s="202"/>
      <c r="J132" s="203"/>
      <c r="K132" s="203"/>
      <c r="L132" s="203"/>
      <c r="M132" s="203"/>
      <c r="N132" s="203"/>
      <c r="O132" s="203"/>
      <c r="P132" s="203"/>
      <c r="Q132" s="203"/>
      <c r="R132" s="204"/>
      <c r="S132" s="298" t="str">
        <f t="shared" si="6"/>
        <v/>
      </c>
      <c r="T132" s="299" t="str">
        <f t="shared" si="9"/>
        <v/>
      </c>
      <c r="U132" s="282"/>
    </row>
    <row r="133" spans="2:21" ht="24.75" customHeight="1">
      <c r="B133" s="176">
        <v>127</v>
      </c>
      <c r="C133" s="231"/>
      <c r="D133" s="290" t="str">
        <f t="shared" si="7"/>
        <v/>
      </c>
      <c r="E133" s="291">
        <f>IF(D133="",0,+COUNTIF('賃上げ後(1か月目)(様式3-6)'!$D$7:$D$1006,D133))</f>
        <v>0</v>
      </c>
      <c r="F133" s="205"/>
      <c r="G133" s="295" t="str">
        <f t="shared" si="8"/>
        <v/>
      </c>
      <c r="H133" s="202"/>
      <c r="I133" s="202"/>
      <c r="J133" s="203"/>
      <c r="K133" s="203"/>
      <c r="L133" s="203"/>
      <c r="M133" s="203"/>
      <c r="N133" s="203"/>
      <c r="O133" s="203"/>
      <c r="P133" s="203"/>
      <c r="Q133" s="203"/>
      <c r="R133" s="204"/>
      <c r="S133" s="298" t="str">
        <f t="shared" si="6"/>
        <v/>
      </c>
      <c r="T133" s="299" t="str">
        <f t="shared" si="9"/>
        <v/>
      </c>
      <c r="U133" s="282"/>
    </row>
    <row r="134" spans="2:21" ht="24.75" customHeight="1">
      <c r="B134" s="176">
        <v>128</v>
      </c>
      <c r="C134" s="231"/>
      <c r="D134" s="290" t="str">
        <f t="shared" si="7"/>
        <v/>
      </c>
      <c r="E134" s="291">
        <f>IF(D134="",0,+COUNTIF('賃上げ後(1か月目)(様式3-6)'!$D$7:$D$1006,D134))</f>
        <v>0</v>
      </c>
      <c r="F134" s="205"/>
      <c r="G134" s="295" t="str">
        <f t="shared" si="8"/>
        <v/>
      </c>
      <c r="H134" s="202"/>
      <c r="I134" s="202"/>
      <c r="J134" s="203"/>
      <c r="K134" s="203"/>
      <c r="L134" s="203"/>
      <c r="M134" s="203"/>
      <c r="N134" s="203"/>
      <c r="O134" s="203"/>
      <c r="P134" s="203"/>
      <c r="Q134" s="203"/>
      <c r="R134" s="204"/>
      <c r="S134" s="298" t="str">
        <f t="shared" si="6"/>
        <v/>
      </c>
      <c r="T134" s="299" t="str">
        <f t="shared" si="9"/>
        <v/>
      </c>
      <c r="U134" s="282"/>
    </row>
    <row r="135" spans="2:21" ht="24.75" customHeight="1">
      <c r="B135" s="176">
        <v>129</v>
      </c>
      <c r="C135" s="231"/>
      <c r="D135" s="290" t="str">
        <f t="shared" si="7"/>
        <v/>
      </c>
      <c r="E135" s="291">
        <f>IF(D135="",0,+COUNTIF('賃上げ後(1か月目)(様式3-6)'!$D$7:$D$1006,D135))</f>
        <v>0</v>
      </c>
      <c r="F135" s="205"/>
      <c r="G135" s="295" t="str">
        <f t="shared" si="8"/>
        <v/>
      </c>
      <c r="H135" s="202"/>
      <c r="I135" s="202"/>
      <c r="J135" s="203"/>
      <c r="K135" s="203"/>
      <c r="L135" s="203"/>
      <c r="M135" s="203"/>
      <c r="N135" s="203"/>
      <c r="O135" s="203"/>
      <c r="P135" s="203"/>
      <c r="Q135" s="203"/>
      <c r="R135" s="204"/>
      <c r="S135" s="298" t="str">
        <f t="shared" si="6"/>
        <v/>
      </c>
      <c r="T135" s="299" t="str">
        <f t="shared" si="9"/>
        <v/>
      </c>
      <c r="U135" s="282"/>
    </row>
    <row r="136" spans="2:21" ht="24.75" customHeight="1">
      <c r="B136" s="176">
        <v>130</v>
      </c>
      <c r="C136" s="231"/>
      <c r="D136" s="290" t="str">
        <f t="shared" si="7"/>
        <v/>
      </c>
      <c r="E136" s="291">
        <f>IF(D136="",0,+COUNTIF('賃上げ後(1か月目)(様式3-6)'!$D$7:$D$1006,D136))</f>
        <v>0</v>
      </c>
      <c r="F136" s="205"/>
      <c r="G136" s="295" t="str">
        <f t="shared" si="8"/>
        <v/>
      </c>
      <c r="H136" s="202"/>
      <c r="I136" s="202"/>
      <c r="J136" s="203"/>
      <c r="K136" s="203"/>
      <c r="L136" s="203"/>
      <c r="M136" s="203"/>
      <c r="N136" s="203"/>
      <c r="O136" s="203"/>
      <c r="P136" s="203"/>
      <c r="Q136" s="203"/>
      <c r="R136" s="204"/>
      <c r="S136" s="298" t="str">
        <f t="shared" ref="S136:S199" si="10">IF(C136="","",+SUM(H136:R136))</f>
        <v/>
      </c>
      <c r="T136" s="299" t="str">
        <f t="shared" si="9"/>
        <v/>
      </c>
      <c r="U136" s="282"/>
    </row>
    <row r="137" spans="2:21" ht="24.75" customHeight="1">
      <c r="B137" s="176">
        <v>131</v>
      </c>
      <c r="C137" s="231"/>
      <c r="D137" s="290" t="str">
        <f t="shared" ref="D137:D200" si="11">SUBSTITUTE(SUBSTITUTE(C137,"　","")," ","")</f>
        <v/>
      </c>
      <c r="E137" s="291">
        <f>IF(D137="",0,+COUNTIF('賃上げ後(1か月目)(様式3-6)'!$D$7:$D$1006,D137))</f>
        <v>0</v>
      </c>
      <c r="F137" s="205"/>
      <c r="G137" s="295" t="str">
        <f t="shared" ref="G137:G200" si="12">IF(C137="","",+IF(OR(E137&lt;1,F137=""),"除外","対象"))</f>
        <v/>
      </c>
      <c r="H137" s="202"/>
      <c r="I137" s="202"/>
      <c r="J137" s="203"/>
      <c r="K137" s="203"/>
      <c r="L137" s="203"/>
      <c r="M137" s="203"/>
      <c r="N137" s="203"/>
      <c r="O137" s="203"/>
      <c r="P137" s="203"/>
      <c r="Q137" s="203"/>
      <c r="R137" s="204"/>
      <c r="S137" s="298" t="str">
        <f t="shared" si="10"/>
        <v/>
      </c>
      <c r="T137" s="299" t="str">
        <f t="shared" si="9"/>
        <v/>
      </c>
      <c r="U137" s="282"/>
    </row>
    <row r="138" spans="2:21" ht="24.75" customHeight="1">
      <c r="B138" s="176">
        <v>132</v>
      </c>
      <c r="C138" s="231"/>
      <c r="D138" s="290" t="str">
        <f t="shared" si="11"/>
        <v/>
      </c>
      <c r="E138" s="291">
        <f>IF(D138="",0,+COUNTIF('賃上げ後(1か月目)(様式3-6)'!$D$7:$D$1006,D138))</f>
        <v>0</v>
      </c>
      <c r="F138" s="205"/>
      <c r="G138" s="295" t="str">
        <f t="shared" si="12"/>
        <v/>
      </c>
      <c r="H138" s="202"/>
      <c r="I138" s="202"/>
      <c r="J138" s="203"/>
      <c r="K138" s="203"/>
      <c r="L138" s="203"/>
      <c r="M138" s="203"/>
      <c r="N138" s="203"/>
      <c r="O138" s="203"/>
      <c r="P138" s="203"/>
      <c r="Q138" s="203"/>
      <c r="R138" s="204"/>
      <c r="S138" s="298" t="str">
        <f t="shared" si="10"/>
        <v/>
      </c>
      <c r="T138" s="299" t="str">
        <f t="shared" si="9"/>
        <v/>
      </c>
      <c r="U138" s="282"/>
    </row>
    <row r="139" spans="2:21" ht="24.75" customHeight="1">
      <c r="B139" s="176">
        <v>133</v>
      </c>
      <c r="C139" s="231"/>
      <c r="D139" s="290" t="str">
        <f t="shared" si="11"/>
        <v/>
      </c>
      <c r="E139" s="291">
        <f>IF(D139="",0,+COUNTIF('賃上げ後(1か月目)(様式3-6)'!$D$7:$D$1006,D139))</f>
        <v>0</v>
      </c>
      <c r="F139" s="205"/>
      <c r="G139" s="295" t="str">
        <f t="shared" si="12"/>
        <v/>
      </c>
      <c r="H139" s="202"/>
      <c r="I139" s="202"/>
      <c r="J139" s="203"/>
      <c r="K139" s="203"/>
      <c r="L139" s="203"/>
      <c r="M139" s="203"/>
      <c r="N139" s="203"/>
      <c r="O139" s="203"/>
      <c r="P139" s="203"/>
      <c r="Q139" s="203"/>
      <c r="R139" s="204"/>
      <c r="S139" s="298" t="str">
        <f t="shared" si="10"/>
        <v/>
      </c>
      <c r="T139" s="299" t="str">
        <f t="shared" si="9"/>
        <v/>
      </c>
      <c r="U139" s="282"/>
    </row>
    <row r="140" spans="2:21" ht="24.75" customHeight="1">
      <c r="B140" s="176">
        <v>134</v>
      </c>
      <c r="C140" s="231"/>
      <c r="D140" s="290" t="str">
        <f t="shared" si="11"/>
        <v/>
      </c>
      <c r="E140" s="291">
        <f>IF(D140="",0,+COUNTIF('賃上げ後(1か月目)(様式3-6)'!$D$7:$D$1006,D140))</f>
        <v>0</v>
      </c>
      <c r="F140" s="205"/>
      <c r="G140" s="295" t="str">
        <f t="shared" si="12"/>
        <v/>
      </c>
      <c r="H140" s="202"/>
      <c r="I140" s="202"/>
      <c r="J140" s="203"/>
      <c r="K140" s="203"/>
      <c r="L140" s="203"/>
      <c r="M140" s="203"/>
      <c r="N140" s="203"/>
      <c r="O140" s="203"/>
      <c r="P140" s="203"/>
      <c r="Q140" s="203"/>
      <c r="R140" s="204"/>
      <c r="S140" s="298" t="str">
        <f t="shared" si="10"/>
        <v/>
      </c>
      <c r="T140" s="299" t="str">
        <f t="shared" si="9"/>
        <v/>
      </c>
      <c r="U140" s="282"/>
    </row>
    <row r="141" spans="2:21" ht="24.75" customHeight="1">
      <c r="B141" s="176">
        <v>135</v>
      </c>
      <c r="C141" s="231"/>
      <c r="D141" s="290" t="str">
        <f t="shared" si="11"/>
        <v/>
      </c>
      <c r="E141" s="291">
        <f>IF(D141="",0,+COUNTIF('賃上げ後(1か月目)(様式3-6)'!$D$7:$D$1006,D141))</f>
        <v>0</v>
      </c>
      <c r="F141" s="205"/>
      <c r="G141" s="295" t="str">
        <f t="shared" si="12"/>
        <v/>
      </c>
      <c r="H141" s="202"/>
      <c r="I141" s="202"/>
      <c r="J141" s="203"/>
      <c r="K141" s="203"/>
      <c r="L141" s="203"/>
      <c r="M141" s="203"/>
      <c r="N141" s="203"/>
      <c r="O141" s="203"/>
      <c r="P141" s="203"/>
      <c r="Q141" s="203"/>
      <c r="R141" s="204"/>
      <c r="S141" s="298" t="str">
        <f t="shared" si="10"/>
        <v/>
      </c>
      <c r="T141" s="299" t="str">
        <f t="shared" si="9"/>
        <v/>
      </c>
      <c r="U141" s="282"/>
    </row>
    <row r="142" spans="2:21" ht="24.75" customHeight="1">
      <c r="B142" s="176">
        <v>136</v>
      </c>
      <c r="C142" s="231"/>
      <c r="D142" s="290" t="str">
        <f t="shared" si="11"/>
        <v/>
      </c>
      <c r="E142" s="291">
        <f>IF(D142="",0,+COUNTIF('賃上げ後(1か月目)(様式3-6)'!$D$7:$D$1006,D142))</f>
        <v>0</v>
      </c>
      <c r="F142" s="205"/>
      <c r="G142" s="295" t="str">
        <f t="shared" si="12"/>
        <v/>
      </c>
      <c r="H142" s="202"/>
      <c r="I142" s="202"/>
      <c r="J142" s="203"/>
      <c r="K142" s="203"/>
      <c r="L142" s="203"/>
      <c r="M142" s="203"/>
      <c r="N142" s="203"/>
      <c r="O142" s="203"/>
      <c r="P142" s="203"/>
      <c r="Q142" s="203"/>
      <c r="R142" s="204"/>
      <c r="S142" s="298" t="str">
        <f t="shared" si="10"/>
        <v/>
      </c>
      <c r="T142" s="299" t="str">
        <f t="shared" ref="T142:T205" si="13">IF(C142="","",+IF(G142="対象",H142,0))</f>
        <v/>
      </c>
      <c r="U142" s="282"/>
    </row>
    <row r="143" spans="2:21" ht="24.75" customHeight="1">
      <c r="B143" s="176">
        <v>137</v>
      </c>
      <c r="C143" s="231"/>
      <c r="D143" s="290" t="str">
        <f t="shared" si="11"/>
        <v/>
      </c>
      <c r="E143" s="291">
        <f>IF(D143="",0,+COUNTIF('賃上げ後(1か月目)(様式3-6)'!$D$7:$D$1006,D143))</f>
        <v>0</v>
      </c>
      <c r="F143" s="205"/>
      <c r="G143" s="295" t="str">
        <f t="shared" si="12"/>
        <v/>
      </c>
      <c r="H143" s="202"/>
      <c r="I143" s="202"/>
      <c r="J143" s="203"/>
      <c r="K143" s="203"/>
      <c r="L143" s="203"/>
      <c r="M143" s="203"/>
      <c r="N143" s="203"/>
      <c r="O143" s="203"/>
      <c r="P143" s="203"/>
      <c r="Q143" s="203"/>
      <c r="R143" s="204"/>
      <c r="S143" s="298" t="str">
        <f t="shared" si="10"/>
        <v/>
      </c>
      <c r="T143" s="299" t="str">
        <f t="shared" si="13"/>
        <v/>
      </c>
      <c r="U143" s="282"/>
    </row>
    <row r="144" spans="2:21" ht="24.75" customHeight="1">
      <c r="B144" s="176">
        <v>138</v>
      </c>
      <c r="C144" s="231"/>
      <c r="D144" s="290" t="str">
        <f t="shared" si="11"/>
        <v/>
      </c>
      <c r="E144" s="291">
        <f>IF(D144="",0,+COUNTIF('賃上げ後(1か月目)(様式3-6)'!$D$7:$D$1006,D144))</f>
        <v>0</v>
      </c>
      <c r="F144" s="205"/>
      <c r="G144" s="295" t="str">
        <f t="shared" si="12"/>
        <v/>
      </c>
      <c r="H144" s="202"/>
      <c r="I144" s="202"/>
      <c r="J144" s="203"/>
      <c r="K144" s="203"/>
      <c r="L144" s="203"/>
      <c r="M144" s="203"/>
      <c r="N144" s="203"/>
      <c r="O144" s="203"/>
      <c r="P144" s="203"/>
      <c r="Q144" s="203"/>
      <c r="R144" s="204"/>
      <c r="S144" s="298" t="str">
        <f t="shared" si="10"/>
        <v/>
      </c>
      <c r="T144" s="299" t="str">
        <f t="shared" si="13"/>
        <v/>
      </c>
      <c r="U144" s="282"/>
    </row>
    <row r="145" spans="2:21" ht="24.75" customHeight="1">
      <c r="B145" s="176">
        <v>139</v>
      </c>
      <c r="C145" s="231"/>
      <c r="D145" s="290" t="str">
        <f t="shared" si="11"/>
        <v/>
      </c>
      <c r="E145" s="291">
        <f>IF(D145="",0,+COUNTIF('賃上げ後(1か月目)(様式3-6)'!$D$7:$D$1006,D145))</f>
        <v>0</v>
      </c>
      <c r="F145" s="205"/>
      <c r="G145" s="295" t="str">
        <f t="shared" si="12"/>
        <v/>
      </c>
      <c r="H145" s="202"/>
      <c r="I145" s="202"/>
      <c r="J145" s="203"/>
      <c r="K145" s="203"/>
      <c r="L145" s="203"/>
      <c r="M145" s="203"/>
      <c r="N145" s="203"/>
      <c r="O145" s="203"/>
      <c r="P145" s="203"/>
      <c r="Q145" s="203"/>
      <c r="R145" s="204"/>
      <c r="S145" s="298" t="str">
        <f t="shared" si="10"/>
        <v/>
      </c>
      <c r="T145" s="299" t="str">
        <f t="shared" si="13"/>
        <v/>
      </c>
      <c r="U145" s="282"/>
    </row>
    <row r="146" spans="2:21" ht="24.75" customHeight="1">
      <c r="B146" s="176">
        <v>140</v>
      </c>
      <c r="C146" s="231"/>
      <c r="D146" s="290" t="str">
        <f t="shared" si="11"/>
        <v/>
      </c>
      <c r="E146" s="291">
        <f>IF(D146="",0,+COUNTIF('賃上げ後(1か月目)(様式3-6)'!$D$7:$D$1006,D146))</f>
        <v>0</v>
      </c>
      <c r="F146" s="205"/>
      <c r="G146" s="295" t="str">
        <f t="shared" si="12"/>
        <v/>
      </c>
      <c r="H146" s="202"/>
      <c r="I146" s="202"/>
      <c r="J146" s="203"/>
      <c r="K146" s="203"/>
      <c r="L146" s="203"/>
      <c r="M146" s="203"/>
      <c r="N146" s="203"/>
      <c r="O146" s="203"/>
      <c r="P146" s="203"/>
      <c r="Q146" s="203"/>
      <c r="R146" s="204"/>
      <c r="S146" s="298" t="str">
        <f t="shared" si="10"/>
        <v/>
      </c>
      <c r="T146" s="299" t="str">
        <f t="shared" si="13"/>
        <v/>
      </c>
      <c r="U146" s="282"/>
    </row>
    <row r="147" spans="2:21" ht="24.75" customHeight="1">
      <c r="B147" s="176">
        <v>141</v>
      </c>
      <c r="C147" s="231"/>
      <c r="D147" s="290" t="str">
        <f t="shared" si="11"/>
        <v/>
      </c>
      <c r="E147" s="291">
        <f>IF(D147="",0,+COUNTIF('賃上げ後(1か月目)(様式3-6)'!$D$7:$D$1006,D147))</f>
        <v>0</v>
      </c>
      <c r="F147" s="205"/>
      <c r="G147" s="295" t="str">
        <f t="shared" si="12"/>
        <v/>
      </c>
      <c r="H147" s="202"/>
      <c r="I147" s="202"/>
      <c r="J147" s="203"/>
      <c r="K147" s="203"/>
      <c r="L147" s="203"/>
      <c r="M147" s="203"/>
      <c r="N147" s="203"/>
      <c r="O147" s="203"/>
      <c r="P147" s="203"/>
      <c r="Q147" s="203"/>
      <c r="R147" s="204"/>
      <c r="S147" s="298" t="str">
        <f t="shared" si="10"/>
        <v/>
      </c>
      <c r="T147" s="299" t="str">
        <f t="shared" si="13"/>
        <v/>
      </c>
      <c r="U147" s="282"/>
    </row>
    <row r="148" spans="2:21" ht="24.75" customHeight="1">
      <c r="B148" s="176">
        <v>142</v>
      </c>
      <c r="C148" s="231"/>
      <c r="D148" s="290" t="str">
        <f t="shared" si="11"/>
        <v/>
      </c>
      <c r="E148" s="291">
        <f>IF(D148="",0,+COUNTIF('賃上げ後(1か月目)(様式3-6)'!$D$7:$D$1006,D148))</f>
        <v>0</v>
      </c>
      <c r="F148" s="205"/>
      <c r="G148" s="295" t="str">
        <f t="shared" si="12"/>
        <v/>
      </c>
      <c r="H148" s="202"/>
      <c r="I148" s="202"/>
      <c r="J148" s="203"/>
      <c r="K148" s="203"/>
      <c r="L148" s="203"/>
      <c r="M148" s="203"/>
      <c r="N148" s="203"/>
      <c r="O148" s="203"/>
      <c r="P148" s="203"/>
      <c r="Q148" s="203"/>
      <c r="R148" s="204"/>
      <c r="S148" s="298" t="str">
        <f t="shared" si="10"/>
        <v/>
      </c>
      <c r="T148" s="299" t="str">
        <f t="shared" si="13"/>
        <v/>
      </c>
      <c r="U148" s="282"/>
    </row>
    <row r="149" spans="2:21" ht="24.75" customHeight="1">
      <c r="B149" s="176">
        <v>143</v>
      </c>
      <c r="C149" s="231"/>
      <c r="D149" s="290" t="str">
        <f t="shared" si="11"/>
        <v/>
      </c>
      <c r="E149" s="291">
        <f>IF(D149="",0,+COUNTIF('賃上げ後(1か月目)(様式3-6)'!$D$7:$D$1006,D149))</f>
        <v>0</v>
      </c>
      <c r="F149" s="205"/>
      <c r="G149" s="295" t="str">
        <f t="shared" si="12"/>
        <v/>
      </c>
      <c r="H149" s="202"/>
      <c r="I149" s="202"/>
      <c r="J149" s="203"/>
      <c r="K149" s="203"/>
      <c r="L149" s="203"/>
      <c r="M149" s="203"/>
      <c r="N149" s="203"/>
      <c r="O149" s="203"/>
      <c r="P149" s="203"/>
      <c r="Q149" s="203"/>
      <c r="R149" s="204"/>
      <c r="S149" s="298" t="str">
        <f t="shared" si="10"/>
        <v/>
      </c>
      <c r="T149" s="299" t="str">
        <f t="shared" si="13"/>
        <v/>
      </c>
      <c r="U149" s="282"/>
    </row>
    <row r="150" spans="2:21" ht="24.75" customHeight="1">
      <c r="B150" s="176">
        <v>144</v>
      </c>
      <c r="C150" s="231"/>
      <c r="D150" s="290" t="str">
        <f t="shared" si="11"/>
        <v/>
      </c>
      <c r="E150" s="291">
        <f>IF(D150="",0,+COUNTIF('賃上げ後(1か月目)(様式3-6)'!$D$7:$D$1006,D150))</f>
        <v>0</v>
      </c>
      <c r="F150" s="205"/>
      <c r="G150" s="295" t="str">
        <f t="shared" si="12"/>
        <v/>
      </c>
      <c r="H150" s="202"/>
      <c r="I150" s="202"/>
      <c r="J150" s="203"/>
      <c r="K150" s="203"/>
      <c r="L150" s="203"/>
      <c r="M150" s="203"/>
      <c r="N150" s="203"/>
      <c r="O150" s="203"/>
      <c r="P150" s="203"/>
      <c r="Q150" s="203"/>
      <c r="R150" s="204"/>
      <c r="S150" s="298" t="str">
        <f t="shared" si="10"/>
        <v/>
      </c>
      <c r="T150" s="299" t="str">
        <f t="shared" si="13"/>
        <v/>
      </c>
      <c r="U150" s="282"/>
    </row>
    <row r="151" spans="2:21" ht="24.75" customHeight="1">
      <c r="B151" s="176">
        <v>145</v>
      </c>
      <c r="C151" s="231"/>
      <c r="D151" s="290" t="str">
        <f t="shared" si="11"/>
        <v/>
      </c>
      <c r="E151" s="291">
        <f>IF(D151="",0,+COUNTIF('賃上げ後(1か月目)(様式3-6)'!$D$7:$D$1006,D151))</f>
        <v>0</v>
      </c>
      <c r="F151" s="205"/>
      <c r="G151" s="295" t="str">
        <f t="shared" si="12"/>
        <v/>
      </c>
      <c r="H151" s="202"/>
      <c r="I151" s="202"/>
      <c r="J151" s="203"/>
      <c r="K151" s="203"/>
      <c r="L151" s="203"/>
      <c r="M151" s="203"/>
      <c r="N151" s="203"/>
      <c r="O151" s="203"/>
      <c r="P151" s="203"/>
      <c r="Q151" s="203"/>
      <c r="R151" s="204"/>
      <c r="S151" s="298" t="str">
        <f t="shared" si="10"/>
        <v/>
      </c>
      <c r="T151" s="299" t="str">
        <f t="shared" si="13"/>
        <v/>
      </c>
      <c r="U151" s="282"/>
    </row>
    <row r="152" spans="2:21" ht="24.75" customHeight="1">
      <c r="B152" s="176">
        <v>146</v>
      </c>
      <c r="C152" s="231"/>
      <c r="D152" s="290" t="str">
        <f t="shared" si="11"/>
        <v/>
      </c>
      <c r="E152" s="291">
        <f>IF(D152="",0,+COUNTIF('賃上げ後(1か月目)(様式3-6)'!$D$7:$D$1006,D152))</f>
        <v>0</v>
      </c>
      <c r="F152" s="205"/>
      <c r="G152" s="295" t="str">
        <f t="shared" si="12"/>
        <v/>
      </c>
      <c r="H152" s="202"/>
      <c r="I152" s="202"/>
      <c r="J152" s="203"/>
      <c r="K152" s="203"/>
      <c r="L152" s="203"/>
      <c r="M152" s="203"/>
      <c r="N152" s="203"/>
      <c r="O152" s="203"/>
      <c r="P152" s="203"/>
      <c r="Q152" s="203"/>
      <c r="R152" s="204"/>
      <c r="S152" s="298" t="str">
        <f t="shared" si="10"/>
        <v/>
      </c>
      <c r="T152" s="299" t="str">
        <f t="shared" si="13"/>
        <v/>
      </c>
      <c r="U152" s="282"/>
    </row>
    <row r="153" spans="2:21" ht="24.75" customHeight="1">
      <c r="B153" s="176">
        <v>147</v>
      </c>
      <c r="C153" s="231"/>
      <c r="D153" s="290" t="str">
        <f t="shared" si="11"/>
        <v/>
      </c>
      <c r="E153" s="291">
        <f>IF(D153="",0,+COUNTIF('賃上げ後(1か月目)(様式3-6)'!$D$7:$D$1006,D153))</f>
        <v>0</v>
      </c>
      <c r="F153" s="205"/>
      <c r="G153" s="295" t="str">
        <f t="shared" si="12"/>
        <v/>
      </c>
      <c r="H153" s="202"/>
      <c r="I153" s="202"/>
      <c r="J153" s="203"/>
      <c r="K153" s="203"/>
      <c r="L153" s="203"/>
      <c r="M153" s="203"/>
      <c r="N153" s="203"/>
      <c r="O153" s="203"/>
      <c r="P153" s="203"/>
      <c r="Q153" s="203"/>
      <c r="R153" s="204"/>
      <c r="S153" s="298" t="str">
        <f t="shared" si="10"/>
        <v/>
      </c>
      <c r="T153" s="299" t="str">
        <f t="shared" si="13"/>
        <v/>
      </c>
      <c r="U153" s="282"/>
    </row>
    <row r="154" spans="2:21" ht="24.75" customHeight="1">
      <c r="B154" s="176">
        <v>148</v>
      </c>
      <c r="C154" s="231"/>
      <c r="D154" s="290" t="str">
        <f t="shared" si="11"/>
        <v/>
      </c>
      <c r="E154" s="291">
        <f>IF(D154="",0,+COUNTIF('賃上げ後(1か月目)(様式3-6)'!$D$7:$D$1006,D154))</f>
        <v>0</v>
      </c>
      <c r="F154" s="205"/>
      <c r="G154" s="295" t="str">
        <f t="shared" si="12"/>
        <v/>
      </c>
      <c r="H154" s="202"/>
      <c r="I154" s="202"/>
      <c r="J154" s="203"/>
      <c r="K154" s="203"/>
      <c r="L154" s="203"/>
      <c r="M154" s="203"/>
      <c r="N154" s="203"/>
      <c r="O154" s="203"/>
      <c r="P154" s="203"/>
      <c r="Q154" s="203"/>
      <c r="R154" s="204"/>
      <c r="S154" s="298" t="str">
        <f t="shared" si="10"/>
        <v/>
      </c>
      <c r="T154" s="299" t="str">
        <f t="shared" si="13"/>
        <v/>
      </c>
      <c r="U154" s="282"/>
    </row>
    <row r="155" spans="2:21" ht="24.75" customHeight="1">
      <c r="B155" s="176">
        <v>149</v>
      </c>
      <c r="C155" s="231"/>
      <c r="D155" s="290" t="str">
        <f t="shared" si="11"/>
        <v/>
      </c>
      <c r="E155" s="291">
        <f>IF(D155="",0,+COUNTIF('賃上げ後(1か月目)(様式3-6)'!$D$7:$D$1006,D155))</f>
        <v>0</v>
      </c>
      <c r="F155" s="205"/>
      <c r="G155" s="295" t="str">
        <f t="shared" si="12"/>
        <v/>
      </c>
      <c r="H155" s="202"/>
      <c r="I155" s="202"/>
      <c r="J155" s="203"/>
      <c r="K155" s="203"/>
      <c r="L155" s="203"/>
      <c r="M155" s="203"/>
      <c r="N155" s="203"/>
      <c r="O155" s="203"/>
      <c r="P155" s="203"/>
      <c r="Q155" s="203"/>
      <c r="R155" s="204"/>
      <c r="S155" s="298" t="str">
        <f t="shared" si="10"/>
        <v/>
      </c>
      <c r="T155" s="299" t="str">
        <f t="shared" si="13"/>
        <v/>
      </c>
      <c r="U155" s="282"/>
    </row>
    <row r="156" spans="2:21" ht="24.75" customHeight="1">
      <c r="B156" s="176">
        <v>150</v>
      </c>
      <c r="C156" s="231"/>
      <c r="D156" s="290" t="str">
        <f t="shared" si="11"/>
        <v/>
      </c>
      <c r="E156" s="291">
        <f>IF(D156="",0,+COUNTIF('賃上げ後(1か月目)(様式3-6)'!$D$7:$D$1006,D156))</f>
        <v>0</v>
      </c>
      <c r="F156" s="205"/>
      <c r="G156" s="295" t="str">
        <f t="shared" si="12"/>
        <v/>
      </c>
      <c r="H156" s="202"/>
      <c r="I156" s="202"/>
      <c r="J156" s="203"/>
      <c r="K156" s="203"/>
      <c r="L156" s="203"/>
      <c r="M156" s="203"/>
      <c r="N156" s="203"/>
      <c r="O156" s="203"/>
      <c r="P156" s="203"/>
      <c r="Q156" s="203"/>
      <c r="R156" s="204"/>
      <c r="S156" s="298" t="str">
        <f t="shared" si="10"/>
        <v/>
      </c>
      <c r="T156" s="299" t="str">
        <f t="shared" si="13"/>
        <v/>
      </c>
      <c r="U156" s="282"/>
    </row>
    <row r="157" spans="2:21" ht="24.75" customHeight="1">
      <c r="B157" s="176">
        <v>151</v>
      </c>
      <c r="C157" s="231"/>
      <c r="D157" s="290" t="str">
        <f t="shared" si="11"/>
        <v/>
      </c>
      <c r="E157" s="291">
        <f>IF(D157="",0,+COUNTIF('賃上げ後(1か月目)(様式3-6)'!$D$7:$D$1006,D157))</f>
        <v>0</v>
      </c>
      <c r="F157" s="205"/>
      <c r="G157" s="295" t="str">
        <f t="shared" si="12"/>
        <v/>
      </c>
      <c r="H157" s="202"/>
      <c r="I157" s="202"/>
      <c r="J157" s="203"/>
      <c r="K157" s="203"/>
      <c r="L157" s="203"/>
      <c r="M157" s="203"/>
      <c r="N157" s="203"/>
      <c r="O157" s="203"/>
      <c r="P157" s="203"/>
      <c r="Q157" s="203"/>
      <c r="R157" s="204"/>
      <c r="S157" s="298" t="str">
        <f t="shared" si="10"/>
        <v/>
      </c>
      <c r="T157" s="299" t="str">
        <f t="shared" si="13"/>
        <v/>
      </c>
      <c r="U157" s="282"/>
    </row>
    <row r="158" spans="2:21" ht="24.75" customHeight="1">
      <c r="B158" s="176">
        <v>152</v>
      </c>
      <c r="C158" s="231"/>
      <c r="D158" s="290" t="str">
        <f t="shared" si="11"/>
        <v/>
      </c>
      <c r="E158" s="291">
        <f>IF(D158="",0,+COUNTIF('賃上げ後(1か月目)(様式3-6)'!$D$7:$D$1006,D158))</f>
        <v>0</v>
      </c>
      <c r="F158" s="205"/>
      <c r="G158" s="295" t="str">
        <f t="shared" si="12"/>
        <v/>
      </c>
      <c r="H158" s="202"/>
      <c r="I158" s="202"/>
      <c r="J158" s="203"/>
      <c r="K158" s="203"/>
      <c r="L158" s="203"/>
      <c r="M158" s="203"/>
      <c r="N158" s="203"/>
      <c r="O158" s="203"/>
      <c r="P158" s="203"/>
      <c r="Q158" s="203"/>
      <c r="R158" s="204"/>
      <c r="S158" s="298" t="str">
        <f t="shared" si="10"/>
        <v/>
      </c>
      <c r="T158" s="299" t="str">
        <f t="shared" si="13"/>
        <v/>
      </c>
      <c r="U158" s="282"/>
    </row>
    <row r="159" spans="2:21" ht="24.75" customHeight="1">
      <c r="B159" s="176">
        <v>153</v>
      </c>
      <c r="C159" s="231"/>
      <c r="D159" s="290" t="str">
        <f t="shared" si="11"/>
        <v/>
      </c>
      <c r="E159" s="291">
        <f>IF(D159="",0,+COUNTIF('賃上げ後(1か月目)(様式3-6)'!$D$7:$D$1006,D159))</f>
        <v>0</v>
      </c>
      <c r="F159" s="205"/>
      <c r="G159" s="295" t="str">
        <f t="shared" si="12"/>
        <v/>
      </c>
      <c r="H159" s="202"/>
      <c r="I159" s="202"/>
      <c r="J159" s="203"/>
      <c r="K159" s="203"/>
      <c r="L159" s="203"/>
      <c r="M159" s="203"/>
      <c r="N159" s="203"/>
      <c r="O159" s="203"/>
      <c r="P159" s="203"/>
      <c r="Q159" s="203"/>
      <c r="R159" s="204"/>
      <c r="S159" s="298" t="str">
        <f t="shared" si="10"/>
        <v/>
      </c>
      <c r="T159" s="299" t="str">
        <f t="shared" si="13"/>
        <v/>
      </c>
      <c r="U159" s="282"/>
    </row>
    <row r="160" spans="2:21" ht="24.75" customHeight="1">
      <c r="B160" s="176">
        <v>154</v>
      </c>
      <c r="C160" s="231"/>
      <c r="D160" s="290" t="str">
        <f t="shared" si="11"/>
        <v/>
      </c>
      <c r="E160" s="291">
        <f>IF(D160="",0,+COUNTIF('賃上げ後(1か月目)(様式3-6)'!$D$7:$D$1006,D160))</f>
        <v>0</v>
      </c>
      <c r="F160" s="205"/>
      <c r="G160" s="295" t="str">
        <f t="shared" si="12"/>
        <v/>
      </c>
      <c r="H160" s="202"/>
      <c r="I160" s="202"/>
      <c r="J160" s="203"/>
      <c r="K160" s="203"/>
      <c r="L160" s="203"/>
      <c r="M160" s="203"/>
      <c r="N160" s="203"/>
      <c r="O160" s="203"/>
      <c r="P160" s="203"/>
      <c r="Q160" s="203"/>
      <c r="R160" s="204"/>
      <c r="S160" s="298" t="str">
        <f t="shared" si="10"/>
        <v/>
      </c>
      <c r="T160" s="299" t="str">
        <f t="shared" si="13"/>
        <v/>
      </c>
      <c r="U160" s="282"/>
    </row>
    <row r="161" spans="2:21" ht="24.75" customHeight="1">
      <c r="B161" s="176">
        <v>155</v>
      </c>
      <c r="C161" s="231"/>
      <c r="D161" s="290" t="str">
        <f t="shared" si="11"/>
        <v/>
      </c>
      <c r="E161" s="291">
        <f>IF(D161="",0,+COUNTIF('賃上げ後(1か月目)(様式3-6)'!$D$7:$D$1006,D161))</f>
        <v>0</v>
      </c>
      <c r="F161" s="205"/>
      <c r="G161" s="295" t="str">
        <f t="shared" si="12"/>
        <v/>
      </c>
      <c r="H161" s="202"/>
      <c r="I161" s="202"/>
      <c r="J161" s="203"/>
      <c r="K161" s="203"/>
      <c r="L161" s="203"/>
      <c r="M161" s="203"/>
      <c r="N161" s="203"/>
      <c r="O161" s="203"/>
      <c r="P161" s="203"/>
      <c r="Q161" s="203"/>
      <c r="R161" s="204"/>
      <c r="S161" s="298" t="str">
        <f t="shared" si="10"/>
        <v/>
      </c>
      <c r="T161" s="299" t="str">
        <f t="shared" si="13"/>
        <v/>
      </c>
      <c r="U161" s="282"/>
    </row>
    <row r="162" spans="2:21" ht="24.75" customHeight="1">
      <c r="B162" s="176">
        <v>156</v>
      </c>
      <c r="C162" s="231"/>
      <c r="D162" s="290" t="str">
        <f t="shared" si="11"/>
        <v/>
      </c>
      <c r="E162" s="291">
        <f>IF(D162="",0,+COUNTIF('賃上げ後(1か月目)(様式3-6)'!$D$7:$D$1006,D162))</f>
        <v>0</v>
      </c>
      <c r="F162" s="205"/>
      <c r="G162" s="295" t="str">
        <f t="shared" si="12"/>
        <v/>
      </c>
      <c r="H162" s="202"/>
      <c r="I162" s="202"/>
      <c r="J162" s="203"/>
      <c r="K162" s="203"/>
      <c r="L162" s="203"/>
      <c r="M162" s="203"/>
      <c r="N162" s="203"/>
      <c r="O162" s="203"/>
      <c r="P162" s="203"/>
      <c r="Q162" s="203"/>
      <c r="R162" s="204"/>
      <c r="S162" s="298" t="str">
        <f t="shared" si="10"/>
        <v/>
      </c>
      <c r="T162" s="299" t="str">
        <f t="shared" si="13"/>
        <v/>
      </c>
      <c r="U162" s="282"/>
    </row>
    <row r="163" spans="2:21" ht="24.75" customHeight="1">
      <c r="B163" s="176">
        <v>157</v>
      </c>
      <c r="C163" s="231"/>
      <c r="D163" s="290" t="str">
        <f t="shared" si="11"/>
        <v/>
      </c>
      <c r="E163" s="291">
        <f>IF(D163="",0,+COUNTIF('賃上げ後(1か月目)(様式3-6)'!$D$7:$D$1006,D163))</f>
        <v>0</v>
      </c>
      <c r="F163" s="205"/>
      <c r="G163" s="295" t="str">
        <f t="shared" si="12"/>
        <v/>
      </c>
      <c r="H163" s="202"/>
      <c r="I163" s="202"/>
      <c r="J163" s="203"/>
      <c r="K163" s="203"/>
      <c r="L163" s="203"/>
      <c r="M163" s="203"/>
      <c r="N163" s="203"/>
      <c r="O163" s="203"/>
      <c r="P163" s="203"/>
      <c r="Q163" s="203"/>
      <c r="R163" s="204"/>
      <c r="S163" s="298" t="str">
        <f t="shared" si="10"/>
        <v/>
      </c>
      <c r="T163" s="299" t="str">
        <f t="shared" si="13"/>
        <v/>
      </c>
      <c r="U163" s="282"/>
    </row>
    <row r="164" spans="2:21" ht="24.75" customHeight="1">
      <c r="B164" s="176">
        <v>158</v>
      </c>
      <c r="C164" s="231"/>
      <c r="D164" s="290" t="str">
        <f t="shared" si="11"/>
        <v/>
      </c>
      <c r="E164" s="291">
        <f>IF(D164="",0,+COUNTIF('賃上げ後(1か月目)(様式3-6)'!$D$7:$D$1006,D164))</f>
        <v>0</v>
      </c>
      <c r="F164" s="205"/>
      <c r="G164" s="295" t="str">
        <f t="shared" si="12"/>
        <v/>
      </c>
      <c r="H164" s="202"/>
      <c r="I164" s="202"/>
      <c r="J164" s="203"/>
      <c r="K164" s="203"/>
      <c r="L164" s="203"/>
      <c r="M164" s="203"/>
      <c r="N164" s="203"/>
      <c r="O164" s="203"/>
      <c r="P164" s="203"/>
      <c r="Q164" s="203"/>
      <c r="R164" s="204"/>
      <c r="S164" s="298" t="str">
        <f t="shared" si="10"/>
        <v/>
      </c>
      <c r="T164" s="299" t="str">
        <f t="shared" si="13"/>
        <v/>
      </c>
      <c r="U164" s="282"/>
    </row>
    <row r="165" spans="2:21" ht="24.75" customHeight="1">
      <c r="B165" s="176">
        <v>159</v>
      </c>
      <c r="C165" s="231"/>
      <c r="D165" s="290" t="str">
        <f t="shared" si="11"/>
        <v/>
      </c>
      <c r="E165" s="291">
        <f>IF(D165="",0,+COUNTIF('賃上げ後(1か月目)(様式3-6)'!$D$7:$D$1006,D165))</f>
        <v>0</v>
      </c>
      <c r="F165" s="205"/>
      <c r="G165" s="295" t="str">
        <f t="shared" si="12"/>
        <v/>
      </c>
      <c r="H165" s="202"/>
      <c r="I165" s="202"/>
      <c r="J165" s="203"/>
      <c r="K165" s="203"/>
      <c r="L165" s="203"/>
      <c r="M165" s="203"/>
      <c r="N165" s="203"/>
      <c r="O165" s="203"/>
      <c r="P165" s="203"/>
      <c r="Q165" s="203"/>
      <c r="R165" s="204"/>
      <c r="S165" s="298" t="str">
        <f t="shared" si="10"/>
        <v/>
      </c>
      <c r="T165" s="299" t="str">
        <f t="shared" si="13"/>
        <v/>
      </c>
      <c r="U165" s="282"/>
    </row>
    <row r="166" spans="2:21" ht="24.75" customHeight="1">
      <c r="B166" s="176">
        <v>160</v>
      </c>
      <c r="C166" s="231"/>
      <c r="D166" s="290" t="str">
        <f t="shared" si="11"/>
        <v/>
      </c>
      <c r="E166" s="291">
        <f>IF(D166="",0,+COUNTIF('賃上げ後(1か月目)(様式3-6)'!$D$7:$D$1006,D166))</f>
        <v>0</v>
      </c>
      <c r="F166" s="205"/>
      <c r="G166" s="295" t="str">
        <f t="shared" si="12"/>
        <v/>
      </c>
      <c r="H166" s="202"/>
      <c r="I166" s="202"/>
      <c r="J166" s="203"/>
      <c r="K166" s="203"/>
      <c r="L166" s="203"/>
      <c r="M166" s="203"/>
      <c r="N166" s="203"/>
      <c r="O166" s="203"/>
      <c r="P166" s="203"/>
      <c r="Q166" s="203"/>
      <c r="R166" s="204"/>
      <c r="S166" s="298" t="str">
        <f t="shared" si="10"/>
        <v/>
      </c>
      <c r="T166" s="299" t="str">
        <f t="shared" si="13"/>
        <v/>
      </c>
      <c r="U166" s="282"/>
    </row>
    <row r="167" spans="2:21" ht="24.75" customHeight="1">
      <c r="B167" s="176">
        <v>161</v>
      </c>
      <c r="C167" s="231"/>
      <c r="D167" s="290" t="str">
        <f t="shared" si="11"/>
        <v/>
      </c>
      <c r="E167" s="291">
        <f>IF(D167="",0,+COUNTIF('賃上げ後(1か月目)(様式3-6)'!$D$7:$D$1006,D167))</f>
        <v>0</v>
      </c>
      <c r="F167" s="205"/>
      <c r="G167" s="295" t="str">
        <f t="shared" si="12"/>
        <v/>
      </c>
      <c r="H167" s="202"/>
      <c r="I167" s="202"/>
      <c r="J167" s="203"/>
      <c r="K167" s="203"/>
      <c r="L167" s="203"/>
      <c r="M167" s="203"/>
      <c r="N167" s="203"/>
      <c r="O167" s="203"/>
      <c r="P167" s="203"/>
      <c r="Q167" s="203"/>
      <c r="R167" s="204"/>
      <c r="S167" s="298" t="str">
        <f t="shared" si="10"/>
        <v/>
      </c>
      <c r="T167" s="299" t="str">
        <f t="shared" si="13"/>
        <v/>
      </c>
      <c r="U167" s="282"/>
    </row>
    <row r="168" spans="2:21" ht="24.75" customHeight="1">
      <c r="B168" s="176">
        <v>162</v>
      </c>
      <c r="C168" s="231"/>
      <c r="D168" s="290" t="str">
        <f t="shared" si="11"/>
        <v/>
      </c>
      <c r="E168" s="291">
        <f>IF(D168="",0,+COUNTIF('賃上げ後(1か月目)(様式3-6)'!$D$7:$D$1006,D168))</f>
        <v>0</v>
      </c>
      <c r="F168" s="205"/>
      <c r="G168" s="295" t="str">
        <f t="shared" si="12"/>
        <v/>
      </c>
      <c r="H168" s="202"/>
      <c r="I168" s="202"/>
      <c r="J168" s="203"/>
      <c r="K168" s="203"/>
      <c r="L168" s="203"/>
      <c r="M168" s="203"/>
      <c r="N168" s="203"/>
      <c r="O168" s="203"/>
      <c r="P168" s="203"/>
      <c r="Q168" s="203"/>
      <c r="R168" s="204"/>
      <c r="S168" s="298" t="str">
        <f t="shared" si="10"/>
        <v/>
      </c>
      <c r="T168" s="299" t="str">
        <f t="shared" si="13"/>
        <v/>
      </c>
      <c r="U168" s="282"/>
    </row>
    <row r="169" spans="2:21" ht="24.75" customHeight="1">
      <c r="B169" s="176">
        <v>163</v>
      </c>
      <c r="C169" s="231"/>
      <c r="D169" s="290" t="str">
        <f t="shared" si="11"/>
        <v/>
      </c>
      <c r="E169" s="291">
        <f>IF(D169="",0,+COUNTIF('賃上げ後(1か月目)(様式3-6)'!$D$7:$D$1006,D169))</f>
        <v>0</v>
      </c>
      <c r="F169" s="205"/>
      <c r="G169" s="295" t="str">
        <f t="shared" si="12"/>
        <v/>
      </c>
      <c r="H169" s="202"/>
      <c r="I169" s="202"/>
      <c r="J169" s="203"/>
      <c r="K169" s="203"/>
      <c r="L169" s="203"/>
      <c r="M169" s="203"/>
      <c r="N169" s="203"/>
      <c r="O169" s="203"/>
      <c r="P169" s="203"/>
      <c r="Q169" s="203"/>
      <c r="R169" s="204"/>
      <c r="S169" s="298" t="str">
        <f t="shared" si="10"/>
        <v/>
      </c>
      <c r="T169" s="299" t="str">
        <f t="shared" si="13"/>
        <v/>
      </c>
      <c r="U169" s="282"/>
    </row>
    <row r="170" spans="2:21" ht="24.75" customHeight="1">
      <c r="B170" s="176">
        <v>164</v>
      </c>
      <c r="C170" s="231"/>
      <c r="D170" s="290" t="str">
        <f t="shared" si="11"/>
        <v/>
      </c>
      <c r="E170" s="291">
        <f>IF(D170="",0,+COUNTIF('賃上げ後(1か月目)(様式3-6)'!$D$7:$D$1006,D170))</f>
        <v>0</v>
      </c>
      <c r="F170" s="205"/>
      <c r="G170" s="295" t="str">
        <f t="shared" si="12"/>
        <v/>
      </c>
      <c r="H170" s="202"/>
      <c r="I170" s="202"/>
      <c r="J170" s="203"/>
      <c r="K170" s="203"/>
      <c r="L170" s="203"/>
      <c r="M170" s="203"/>
      <c r="N170" s="203"/>
      <c r="O170" s="203"/>
      <c r="P170" s="203"/>
      <c r="Q170" s="203"/>
      <c r="R170" s="204"/>
      <c r="S170" s="298" t="str">
        <f t="shared" si="10"/>
        <v/>
      </c>
      <c r="T170" s="299" t="str">
        <f t="shared" si="13"/>
        <v/>
      </c>
      <c r="U170" s="282"/>
    </row>
    <row r="171" spans="2:21" ht="24.75" customHeight="1">
      <c r="B171" s="176">
        <v>165</v>
      </c>
      <c r="C171" s="231"/>
      <c r="D171" s="290" t="str">
        <f t="shared" si="11"/>
        <v/>
      </c>
      <c r="E171" s="291">
        <f>IF(D171="",0,+COUNTIF('賃上げ後(1か月目)(様式3-6)'!$D$7:$D$1006,D171))</f>
        <v>0</v>
      </c>
      <c r="F171" s="205"/>
      <c r="G171" s="295" t="str">
        <f t="shared" si="12"/>
        <v/>
      </c>
      <c r="H171" s="202"/>
      <c r="I171" s="202"/>
      <c r="J171" s="203"/>
      <c r="K171" s="203"/>
      <c r="L171" s="203"/>
      <c r="M171" s="203"/>
      <c r="N171" s="203"/>
      <c r="O171" s="203"/>
      <c r="P171" s="203"/>
      <c r="Q171" s="203"/>
      <c r="R171" s="204"/>
      <c r="S171" s="298" t="str">
        <f t="shared" si="10"/>
        <v/>
      </c>
      <c r="T171" s="299" t="str">
        <f t="shared" si="13"/>
        <v/>
      </c>
      <c r="U171" s="282"/>
    </row>
    <row r="172" spans="2:21" ht="24.75" customHeight="1">
      <c r="B172" s="176">
        <v>166</v>
      </c>
      <c r="C172" s="231"/>
      <c r="D172" s="290" t="str">
        <f t="shared" si="11"/>
        <v/>
      </c>
      <c r="E172" s="291">
        <f>IF(D172="",0,+COUNTIF('賃上げ後(1か月目)(様式3-6)'!$D$7:$D$1006,D172))</f>
        <v>0</v>
      </c>
      <c r="F172" s="205"/>
      <c r="G172" s="295" t="str">
        <f t="shared" si="12"/>
        <v/>
      </c>
      <c r="H172" s="202"/>
      <c r="I172" s="202"/>
      <c r="J172" s="203"/>
      <c r="K172" s="203"/>
      <c r="L172" s="203"/>
      <c r="M172" s="203"/>
      <c r="N172" s="203"/>
      <c r="O172" s="203"/>
      <c r="P172" s="203"/>
      <c r="Q172" s="203"/>
      <c r="R172" s="204"/>
      <c r="S172" s="298" t="str">
        <f t="shared" si="10"/>
        <v/>
      </c>
      <c r="T172" s="299" t="str">
        <f t="shared" si="13"/>
        <v/>
      </c>
      <c r="U172" s="282"/>
    </row>
    <row r="173" spans="2:21" ht="24.75" customHeight="1">
      <c r="B173" s="176">
        <v>167</v>
      </c>
      <c r="C173" s="231"/>
      <c r="D173" s="290" t="str">
        <f t="shared" si="11"/>
        <v/>
      </c>
      <c r="E173" s="291">
        <f>IF(D173="",0,+COUNTIF('賃上げ後(1か月目)(様式3-6)'!$D$7:$D$1006,D173))</f>
        <v>0</v>
      </c>
      <c r="F173" s="205"/>
      <c r="G173" s="295" t="str">
        <f t="shared" si="12"/>
        <v/>
      </c>
      <c r="H173" s="202"/>
      <c r="I173" s="202"/>
      <c r="J173" s="203"/>
      <c r="K173" s="203"/>
      <c r="L173" s="203"/>
      <c r="M173" s="203"/>
      <c r="N173" s="203"/>
      <c r="O173" s="203"/>
      <c r="P173" s="203"/>
      <c r="Q173" s="203"/>
      <c r="R173" s="204"/>
      <c r="S173" s="298" t="str">
        <f t="shared" si="10"/>
        <v/>
      </c>
      <c r="T173" s="299" t="str">
        <f t="shared" si="13"/>
        <v/>
      </c>
      <c r="U173" s="282"/>
    </row>
    <row r="174" spans="2:21" ht="24.75" customHeight="1">
      <c r="B174" s="176">
        <v>168</v>
      </c>
      <c r="C174" s="231"/>
      <c r="D174" s="290" t="str">
        <f t="shared" si="11"/>
        <v/>
      </c>
      <c r="E174" s="291">
        <f>IF(D174="",0,+COUNTIF('賃上げ後(1か月目)(様式3-6)'!$D$7:$D$1006,D174))</f>
        <v>0</v>
      </c>
      <c r="F174" s="205"/>
      <c r="G174" s="295" t="str">
        <f t="shared" si="12"/>
        <v/>
      </c>
      <c r="H174" s="202"/>
      <c r="I174" s="202"/>
      <c r="J174" s="203"/>
      <c r="K174" s="203"/>
      <c r="L174" s="203"/>
      <c r="M174" s="203"/>
      <c r="N174" s="203"/>
      <c r="O174" s="203"/>
      <c r="P174" s="203"/>
      <c r="Q174" s="203"/>
      <c r="R174" s="204"/>
      <c r="S174" s="298" t="str">
        <f t="shared" si="10"/>
        <v/>
      </c>
      <c r="T174" s="299" t="str">
        <f t="shared" si="13"/>
        <v/>
      </c>
      <c r="U174" s="282"/>
    </row>
    <row r="175" spans="2:21" ht="24.75" customHeight="1">
      <c r="B175" s="176">
        <v>169</v>
      </c>
      <c r="C175" s="231"/>
      <c r="D175" s="290" t="str">
        <f t="shared" si="11"/>
        <v/>
      </c>
      <c r="E175" s="291">
        <f>IF(D175="",0,+COUNTIF('賃上げ後(1か月目)(様式3-6)'!$D$7:$D$1006,D175))</f>
        <v>0</v>
      </c>
      <c r="F175" s="205"/>
      <c r="G175" s="295" t="str">
        <f t="shared" si="12"/>
        <v/>
      </c>
      <c r="H175" s="202"/>
      <c r="I175" s="202"/>
      <c r="J175" s="203"/>
      <c r="K175" s="203"/>
      <c r="L175" s="203"/>
      <c r="M175" s="203"/>
      <c r="N175" s="203"/>
      <c r="O175" s="203"/>
      <c r="P175" s="203"/>
      <c r="Q175" s="203"/>
      <c r="R175" s="204"/>
      <c r="S175" s="298" t="str">
        <f t="shared" si="10"/>
        <v/>
      </c>
      <c r="T175" s="299" t="str">
        <f t="shared" si="13"/>
        <v/>
      </c>
      <c r="U175" s="282"/>
    </row>
    <row r="176" spans="2:21" ht="24.75" customHeight="1">
      <c r="B176" s="176">
        <v>170</v>
      </c>
      <c r="C176" s="231"/>
      <c r="D176" s="290" t="str">
        <f t="shared" si="11"/>
        <v/>
      </c>
      <c r="E176" s="291">
        <f>IF(D176="",0,+COUNTIF('賃上げ後(1か月目)(様式3-6)'!$D$7:$D$1006,D176))</f>
        <v>0</v>
      </c>
      <c r="F176" s="205"/>
      <c r="G176" s="295" t="str">
        <f t="shared" si="12"/>
        <v/>
      </c>
      <c r="H176" s="202"/>
      <c r="I176" s="202"/>
      <c r="J176" s="203"/>
      <c r="K176" s="203"/>
      <c r="L176" s="203"/>
      <c r="M176" s="203"/>
      <c r="N176" s="203"/>
      <c r="O176" s="203"/>
      <c r="P176" s="203"/>
      <c r="Q176" s="203"/>
      <c r="R176" s="204"/>
      <c r="S176" s="298" t="str">
        <f t="shared" si="10"/>
        <v/>
      </c>
      <c r="T176" s="299" t="str">
        <f t="shared" si="13"/>
        <v/>
      </c>
      <c r="U176" s="282"/>
    </row>
    <row r="177" spans="2:21" ht="24.75" customHeight="1">
      <c r="B177" s="176">
        <v>171</v>
      </c>
      <c r="C177" s="231"/>
      <c r="D177" s="290" t="str">
        <f t="shared" si="11"/>
        <v/>
      </c>
      <c r="E177" s="291">
        <f>IF(D177="",0,+COUNTIF('賃上げ後(1か月目)(様式3-6)'!$D$7:$D$1006,D177))</f>
        <v>0</v>
      </c>
      <c r="F177" s="205"/>
      <c r="G177" s="295" t="str">
        <f t="shared" si="12"/>
        <v/>
      </c>
      <c r="H177" s="202"/>
      <c r="I177" s="202"/>
      <c r="J177" s="203"/>
      <c r="K177" s="203"/>
      <c r="L177" s="203"/>
      <c r="M177" s="203"/>
      <c r="N177" s="203"/>
      <c r="O177" s="203"/>
      <c r="P177" s="203"/>
      <c r="Q177" s="203"/>
      <c r="R177" s="204"/>
      <c r="S177" s="298" t="str">
        <f t="shared" si="10"/>
        <v/>
      </c>
      <c r="T177" s="299" t="str">
        <f t="shared" si="13"/>
        <v/>
      </c>
      <c r="U177" s="282"/>
    </row>
    <row r="178" spans="2:21" ht="24.75" customHeight="1">
      <c r="B178" s="176">
        <v>172</v>
      </c>
      <c r="C178" s="231"/>
      <c r="D178" s="290" t="str">
        <f t="shared" si="11"/>
        <v/>
      </c>
      <c r="E178" s="291">
        <f>IF(D178="",0,+COUNTIF('賃上げ後(1か月目)(様式3-6)'!$D$7:$D$1006,D178))</f>
        <v>0</v>
      </c>
      <c r="F178" s="205"/>
      <c r="G178" s="295" t="str">
        <f t="shared" si="12"/>
        <v/>
      </c>
      <c r="H178" s="202"/>
      <c r="I178" s="202"/>
      <c r="J178" s="203"/>
      <c r="K178" s="203"/>
      <c r="L178" s="203"/>
      <c r="M178" s="203"/>
      <c r="N178" s="203"/>
      <c r="O178" s="203"/>
      <c r="P178" s="203"/>
      <c r="Q178" s="203"/>
      <c r="R178" s="204"/>
      <c r="S178" s="298" t="str">
        <f t="shared" si="10"/>
        <v/>
      </c>
      <c r="T178" s="299" t="str">
        <f t="shared" si="13"/>
        <v/>
      </c>
      <c r="U178" s="282"/>
    </row>
    <row r="179" spans="2:21" ht="24.75" customHeight="1">
      <c r="B179" s="176">
        <v>173</v>
      </c>
      <c r="C179" s="231"/>
      <c r="D179" s="290" t="str">
        <f t="shared" si="11"/>
        <v/>
      </c>
      <c r="E179" s="291">
        <f>IF(D179="",0,+COUNTIF('賃上げ後(1か月目)(様式3-6)'!$D$7:$D$1006,D179))</f>
        <v>0</v>
      </c>
      <c r="F179" s="205"/>
      <c r="G179" s="295" t="str">
        <f t="shared" si="12"/>
        <v/>
      </c>
      <c r="H179" s="202"/>
      <c r="I179" s="202"/>
      <c r="J179" s="203"/>
      <c r="K179" s="203"/>
      <c r="L179" s="203"/>
      <c r="M179" s="203"/>
      <c r="N179" s="203"/>
      <c r="O179" s="203"/>
      <c r="P179" s="203"/>
      <c r="Q179" s="203"/>
      <c r="R179" s="204"/>
      <c r="S179" s="298" t="str">
        <f t="shared" si="10"/>
        <v/>
      </c>
      <c r="T179" s="299" t="str">
        <f t="shared" si="13"/>
        <v/>
      </c>
      <c r="U179" s="282"/>
    </row>
    <row r="180" spans="2:21" ht="24.75" customHeight="1">
      <c r="B180" s="176">
        <v>174</v>
      </c>
      <c r="C180" s="231"/>
      <c r="D180" s="290" t="str">
        <f t="shared" si="11"/>
        <v/>
      </c>
      <c r="E180" s="291">
        <f>IF(D180="",0,+COUNTIF('賃上げ後(1か月目)(様式3-6)'!$D$7:$D$1006,D180))</f>
        <v>0</v>
      </c>
      <c r="F180" s="205"/>
      <c r="G180" s="295" t="str">
        <f t="shared" si="12"/>
        <v/>
      </c>
      <c r="H180" s="202"/>
      <c r="I180" s="202"/>
      <c r="J180" s="203"/>
      <c r="K180" s="203"/>
      <c r="L180" s="203"/>
      <c r="M180" s="203"/>
      <c r="N180" s="203"/>
      <c r="O180" s="203"/>
      <c r="P180" s="203"/>
      <c r="Q180" s="203"/>
      <c r="R180" s="204"/>
      <c r="S180" s="298" t="str">
        <f t="shared" si="10"/>
        <v/>
      </c>
      <c r="T180" s="299" t="str">
        <f t="shared" si="13"/>
        <v/>
      </c>
      <c r="U180" s="282"/>
    </row>
    <row r="181" spans="2:21" ht="24.75" customHeight="1">
      <c r="B181" s="176">
        <v>175</v>
      </c>
      <c r="C181" s="231"/>
      <c r="D181" s="290" t="str">
        <f t="shared" si="11"/>
        <v/>
      </c>
      <c r="E181" s="291">
        <f>IF(D181="",0,+COUNTIF('賃上げ後(1か月目)(様式3-6)'!$D$7:$D$1006,D181))</f>
        <v>0</v>
      </c>
      <c r="F181" s="205"/>
      <c r="G181" s="295" t="str">
        <f t="shared" si="12"/>
        <v/>
      </c>
      <c r="H181" s="202"/>
      <c r="I181" s="202"/>
      <c r="J181" s="203"/>
      <c r="K181" s="203"/>
      <c r="L181" s="203"/>
      <c r="M181" s="203"/>
      <c r="N181" s="203"/>
      <c r="O181" s="203"/>
      <c r="P181" s="203"/>
      <c r="Q181" s="203"/>
      <c r="R181" s="204"/>
      <c r="S181" s="298" t="str">
        <f t="shared" si="10"/>
        <v/>
      </c>
      <c r="T181" s="299" t="str">
        <f t="shared" si="13"/>
        <v/>
      </c>
      <c r="U181" s="282"/>
    </row>
    <row r="182" spans="2:21" ht="24.75" customHeight="1">
      <c r="B182" s="176">
        <v>176</v>
      </c>
      <c r="C182" s="231"/>
      <c r="D182" s="290" t="str">
        <f t="shared" si="11"/>
        <v/>
      </c>
      <c r="E182" s="291">
        <f>IF(D182="",0,+COUNTIF('賃上げ後(1か月目)(様式3-6)'!$D$7:$D$1006,D182))</f>
        <v>0</v>
      </c>
      <c r="F182" s="205"/>
      <c r="G182" s="295" t="str">
        <f t="shared" si="12"/>
        <v/>
      </c>
      <c r="H182" s="202"/>
      <c r="I182" s="202"/>
      <c r="J182" s="203"/>
      <c r="K182" s="203"/>
      <c r="L182" s="203"/>
      <c r="M182" s="203"/>
      <c r="N182" s="203"/>
      <c r="O182" s="203"/>
      <c r="P182" s="203"/>
      <c r="Q182" s="203"/>
      <c r="R182" s="204"/>
      <c r="S182" s="298" t="str">
        <f t="shared" si="10"/>
        <v/>
      </c>
      <c r="T182" s="299" t="str">
        <f t="shared" si="13"/>
        <v/>
      </c>
      <c r="U182" s="282"/>
    </row>
    <row r="183" spans="2:21" ht="24.75" customHeight="1">
      <c r="B183" s="176">
        <v>177</v>
      </c>
      <c r="C183" s="231"/>
      <c r="D183" s="290" t="str">
        <f t="shared" si="11"/>
        <v/>
      </c>
      <c r="E183" s="291">
        <f>IF(D183="",0,+COUNTIF('賃上げ後(1か月目)(様式3-6)'!$D$7:$D$1006,D183))</f>
        <v>0</v>
      </c>
      <c r="F183" s="205"/>
      <c r="G183" s="295" t="str">
        <f t="shared" si="12"/>
        <v/>
      </c>
      <c r="H183" s="202"/>
      <c r="I183" s="202"/>
      <c r="J183" s="203"/>
      <c r="K183" s="203"/>
      <c r="L183" s="203"/>
      <c r="M183" s="203"/>
      <c r="N183" s="203"/>
      <c r="O183" s="203"/>
      <c r="P183" s="203"/>
      <c r="Q183" s="203"/>
      <c r="R183" s="204"/>
      <c r="S183" s="298" t="str">
        <f t="shared" si="10"/>
        <v/>
      </c>
      <c r="T183" s="299" t="str">
        <f t="shared" si="13"/>
        <v/>
      </c>
      <c r="U183" s="282"/>
    </row>
    <row r="184" spans="2:21" ht="24.75" customHeight="1">
      <c r="B184" s="176">
        <v>178</v>
      </c>
      <c r="C184" s="231"/>
      <c r="D184" s="290" t="str">
        <f t="shared" si="11"/>
        <v/>
      </c>
      <c r="E184" s="291">
        <f>IF(D184="",0,+COUNTIF('賃上げ後(1か月目)(様式3-6)'!$D$7:$D$1006,D184))</f>
        <v>0</v>
      </c>
      <c r="F184" s="205"/>
      <c r="G184" s="295" t="str">
        <f t="shared" si="12"/>
        <v/>
      </c>
      <c r="H184" s="202"/>
      <c r="I184" s="202"/>
      <c r="J184" s="203"/>
      <c r="K184" s="203"/>
      <c r="L184" s="203"/>
      <c r="M184" s="203"/>
      <c r="N184" s="203"/>
      <c r="O184" s="203"/>
      <c r="P184" s="203"/>
      <c r="Q184" s="203"/>
      <c r="R184" s="204"/>
      <c r="S184" s="298" t="str">
        <f t="shared" si="10"/>
        <v/>
      </c>
      <c r="T184" s="299" t="str">
        <f t="shared" si="13"/>
        <v/>
      </c>
      <c r="U184" s="282"/>
    </row>
    <row r="185" spans="2:21" ht="24.75" customHeight="1">
      <c r="B185" s="176">
        <v>179</v>
      </c>
      <c r="C185" s="231"/>
      <c r="D185" s="290" t="str">
        <f t="shared" si="11"/>
        <v/>
      </c>
      <c r="E185" s="291">
        <f>IF(D185="",0,+COUNTIF('賃上げ後(1か月目)(様式3-6)'!$D$7:$D$1006,D185))</f>
        <v>0</v>
      </c>
      <c r="F185" s="205"/>
      <c r="G185" s="295" t="str">
        <f t="shared" si="12"/>
        <v/>
      </c>
      <c r="H185" s="202"/>
      <c r="I185" s="202"/>
      <c r="J185" s="203"/>
      <c r="K185" s="203"/>
      <c r="L185" s="203"/>
      <c r="M185" s="203"/>
      <c r="N185" s="203"/>
      <c r="O185" s="203"/>
      <c r="P185" s="203"/>
      <c r="Q185" s="203"/>
      <c r="R185" s="204"/>
      <c r="S185" s="298" t="str">
        <f t="shared" si="10"/>
        <v/>
      </c>
      <c r="T185" s="299" t="str">
        <f t="shared" si="13"/>
        <v/>
      </c>
      <c r="U185" s="282"/>
    </row>
    <row r="186" spans="2:21" ht="24.75" customHeight="1">
      <c r="B186" s="176">
        <v>180</v>
      </c>
      <c r="C186" s="231"/>
      <c r="D186" s="290" t="str">
        <f t="shared" si="11"/>
        <v/>
      </c>
      <c r="E186" s="291">
        <f>IF(D186="",0,+COUNTIF('賃上げ後(1か月目)(様式3-6)'!$D$7:$D$1006,D186))</f>
        <v>0</v>
      </c>
      <c r="F186" s="205"/>
      <c r="G186" s="295" t="str">
        <f t="shared" si="12"/>
        <v/>
      </c>
      <c r="H186" s="202"/>
      <c r="I186" s="202"/>
      <c r="J186" s="203"/>
      <c r="K186" s="203"/>
      <c r="L186" s="203"/>
      <c r="M186" s="203"/>
      <c r="N186" s="203"/>
      <c r="O186" s="203"/>
      <c r="P186" s="203"/>
      <c r="Q186" s="203"/>
      <c r="R186" s="204"/>
      <c r="S186" s="298" t="str">
        <f t="shared" si="10"/>
        <v/>
      </c>
      <c r="T186" s="299" t="str">
        <f t="shared" si="13"/>
        <v/>
      </c>
      <c r="U186" s="282"/>
    </row>
    <row r="187" spans="2:21" ht="24.75" customHeight="1">
      <c r="B187" s="176">
        <v>181</v>
      </c>
      <c r="C187" s="231"/>
      <c r="D187" s="290" t="str">
        <f t="shared" si="11"/>
        <v/>
      </c>
      <c r="E187" s="291">
        <f>IF(D187="",0,+COUNTIF('賃上げ後(1か月目)(様式3-6)'!$D$7:$D$1006,D187))</f>
        <v>0</v>
      </c>
      <c r="F187" s="205"/>
      <c r="G187" s="295" t="str">
        <f t="shared" si="12"/>
        <v/>
      </c>
      <c r="H187" s="202"/>
      <c r="I187" s="202"/>
      <c r="J187" s="203"/>
      <c r="K187" s="203"/>
      <c r="L187" s="203"/>
      <c r="M187" s="203"/>
      <c r="N187" s="203"/>
      <c r="O187" s="203"/>
      <c r="P187" s="203"/>
      <c r="Q187" s="203"/>
      <c r="R187" s="204"/>
      <c r="S187" s="298" t="str">
        <f t="shared" si="10"/>
        <v/>
      </c>
      <c r="T187" s="299" t="str">
        <f t="shared" si="13"/>
        <v/>
      </c>
      <c r="U187" s="282"/>
    </row>
    <row r="188" spans="2:21" ht="24.75" customHeight="1">
      <c r="B188" s="176">
        <v>182</v>
      </c>
      <c r="C188" s="231"/>
      <c r="D188" s="290" t="str">
        <f t="shared" si="11"/>
        <v/>
      </c>
      <c r="E188" s="291">
        <f>IF(D188="",0,+COUNTIF('賃上げ後(1か月目)(様式3-6)'!$D$7:$D$1006,D188))</f>
        <v>0</v>
      </c>
      <c r="F188" s="205"/>
      <c r="G188" s="295" t="str">
        <f t="shared" si="12"/>
        <v/>
      </c>
      <c r="H188" s="202"/>
      <c r="I188" s="202"/>
      <c r="J188" s="203"/>
      <c r="K188" s="203"/>
      <c r="L188" s="203"/>
      <c r="M188" s="203"/>
      <c r="N188" s="203"/>
      <c r="O188" s="203"/>
      <c r="P188" s="203"/>
      <c r="Q188" s="203"/>
      <c r="R188" s="204"/>
      <c r="S188" s="298" t="str">
        <f t="shared" si="10"/>
        <v/>
      </c>
      <c r="T188" s="299" t="str">
        <f t="shared" si="13"/>
        <v/>
      </c>
      <c r="U188" s="282"/>
    </row>
    <row r="189" spans="2:21" ht="24.75" customHeight="1">
      <c r="B189" s="176">
        <v>183</v>
      </c>
      <c r="C189" s="231"/>
      <c r="D189" s="290" t="str">
        <f t="shared" si="11"/>
        <v/>
      </c>
      <c r="E189" s="291">
        <f>IF(D189="",0,+COUNTIF('賃上げ後(1か月目)(様式3-6)'!$D$7:$D$1006,D189))</f>
        <v>0</v>
      </c>
      <c r="F189" s="205"/>
      <c r="G189" s="295" t="str">
        <f t="shared" si="12"/>
        <v/>
      </c>
      <c r="H189" s="202"/>
      <c r="I189" s="202"/>
      <c r="J189" s="203"/>
      <c r="K189" s="203"/>
      <c r="L189" s="203"/>
      <c r="M189" s="203"/>
      <c r="N189" s="203"/>
      <c r="O189" s="203"/>
      <c r="P189" s="203"/>
      <c r="Q189" s="203"/>
      <c r="R189" s="204"/>
      <c r="S189" s="298" t="str">
        <f t="shared" si="10"/>
        <v/>
      </c>
      <c r="T189" s="299" t="str">
        <f t="shared" si="13"/>
        <v/>
      </c>
      <c r="U189" s="282"/>
    </row>
    <row r="190" spans="2:21" ht="24.75" customHeight="1">
      <c r="B190" s="176">
        <v>184</v>
      </c>
      <c r="C190" s="231"/>
      <c r="D190" s="290" t="str">
        <f t="shared" si="11"/>
        <v/>
      </c>
      <c r="E190" s="291">
        <f>IF(D190="",0,+COUNTIF('賃上げ後(1か月目)(様式3-6)'!$D$7:$D$1006,D190))</f>
        <v>0</v>
      </c>
      <c r="F190" s="205"/>
      <c r="G190" s="295" t="str">
        <f t="shared" si="12"/>
        <v/>
      </c>
      <c r="H190" s="202"/>
      <c r="I190" s="202"/>
      <c r="J190" s="203"/>
      <c r="K190" s="203"/>
      <c r="L190" s="203"/>
      <c r="M190" s="203"/>
      <c r="N190" s="203"/>
      <c r="O190" s="203"/>
      <c r="P190" s="203"/>
      <c r="Q190" s="203"/>
      <c r="R190" s="204"/>
      <c r="S190" s="298" t="str">
        <f t="shared" si="10"/>
        <v/>
      </c>
      <c r="T190" s="299" t="str">
        <f t="shared" si="13"/>
        <v/>
      </c>
      <c r="U190" s="282"/>
    </row>
    <row r="191" spans="2:21" ht="24.75" customHeight="1">
      <c r="B191" s="176">
        <v>185</v>
      </c>
      <c r="C191" s="231"/>
      <c r="D191" s="290" t="str">
        <f t="shared" si="11"/>
        <v/>
      </c>
      <c r="E191" s="291">
        <f>IF(D191="",0,+COUNTIF('賃上げ後(1か月目)(様式3-6)'!$D$7:$D$1006,D191))</f>
        <v>0</v>
      </c>
      <c r="F191" s="205"/>
      <c r="G191" s="295" t="str">
        <f t="shared" si="12"/>
        <v/>
      </c>
      <c r="H191" s="202"/>
      <c r="I191" s="202"/>
      <c r="J191" s="203"/>
      <c r="K191" s="203"/>
      <c r="L191" s="203"/>
      <c r="M191" s="203"/>
      <c r="N191" s="203"/>
      <c r="O191" s="203"/>
      <c r="P191" s="203"/>
      <c r="Q191" s="203"/>
      <c r="R191" s="204"/>
      <c r="S191" s="298" t="str">
        <f t="shared" si="10"/>
        <v/>
      </c>
      <c r="T191" s="299" t="str">
        <f t="shared" si="13"/>
        <v/>
      </c>
      <c r="U191" s="282"/>
    </row>
    <row r="192" spans="2:21" ht="24.75" customHeight="1">
      <c r="B192" s="176">
        <v>186</v>
      </c>
      <c r="C192" s="231"/>
      <c r="D192" s="290" t="str">
        <f t="shared" si="11"/>
        <v/>
      </c>
      <c r="E192" s="291">
        <f>IF(D192="",0,+COUNTIF('賃上げ後(1か月目)(様式3-6)'!$D$7:$D$1006,D192))</f>
        <v>0</v>
      </c>
      <c r="F192" s="205"/>
      <c r="G192" s="295" t="str">
        <f t="shared" si="12"/>
        <v/>
      </c>
      <c r="H192" s="202"/>
      <c r="I192" s="202"/>
      <c r="J192" s="203"/>
      <c r="K192" s="203"/>
      <c r="L192" s="203"/>
      <c r="M192" s="203"/>
      <c r="N192" s="203"/>
      <c r="O192" s="203"/>
      <c r="P192" s="203"/>
      <c r="Q192" s="203"/>
      <c r="R192" s="204"/>
      <c r="S192" s="298" t="str">
        <f t="shared" si="10"/>
        <v/>
      </c>
      <c r="T192" s="299" t="str">
        <f t="shared" si="13"/>
        <v/>
      </c>
      <c r="U192" s="282"/>
    </row>
    <row r="193" spans="2:21" ht="24.75" customHeight="1">
      <c r="B193" s="176">
        <v>187</v>
      </c>
      <c r="C193" s="231"/>
      <c r="D193" s="290" t="str">
        <f t="shared" si="11"/>
        <v/>
      </c>
      <c r="E193" s="291">
        <f>IF(D193="",0,+COUNTIF('賃上げ後(1か月目)(様式3-6)'!$D$7:$D$1006,D193))</f>
        <v>0</v>
      </c>
      <c r="F193" s="205"/>
      <c r="G193" s="295" t="str">
        <f t="shared" si="12"/>
        <v/>
      </c>
      <c r="H193" s="202"/>
      <c r="I193" s="202"/>
      <c r="J193" s="203"/>
      <c r="K193" s="203"/>
      <c r="L193" s="203"/>
      <c r="M193" s="203"/>
      <c r="N193" s="203"/>
      <c r="O193" s="203"/>
      <c r="P193" s="203"/>
      <c r="Q193" s="203"/>
      <c r="R193" s="204"/>
      <c r="S193" s="298" t="str">
        <f t="shared" si="10"/>
        <v/>
      </c>
      <c r="T193" s="299" t="str">
        <f t="shared" si="13"/>
        <v/>
      </c>
      <c r="U193" s="282"/>
    </row>
    <row r="194" spans="2:21" ht="24.75" customHeight="1">
      <c r="B194" s="176">
        <v>188</v>
      </c>
      <c r="C194" s="231"/>
      <c r="D194" s="290" t="str">
        <f t="shared" si="11"/>
        <v/>
      </c>
      <c r="E194" s="291">
        <f>IF(D194="",0,+COUNTIF('賃上げ後(1か月目)(様式3-6)'!$D$7:$D$1006,D194))</f>
        <v>0</v>
      </c>
      <c r="F194" s="205"/>
      <c r="G194" s="295" t="str">
        <f t="shared" si="12"/>
        <v/>
      </c>
      <c r="H194" s="202"/>
      <c r="I194" s="202"/>
      <c r="J194" s="203"/>
      <c r="K194" s="203"/>
      <c r="L194" s="203"/>
      <c r="M194" s="203"/>
      <c r="N194" s="203"/>
      <c r="O194" s="203"/>
      <c r="P194" s="203"/>
      <c r="Q194" s="203"/>
      <c r="R194" s="204"/>
      <c r="S194" s="298" t="str">
        <f t="shared" si="10"/>
        <v/>
      </c>
      <c r="T194" s="299" t="str">
        <f t="shared" si="13"/>
        <v/>
      </c>
      <c r="U194" s="282"/>
    </row>
    <row r="195" spans="2:21" ht="24.75" customHeight="1">
      <c r="B195" s="176">
        <v>189</v>
      </c>
      <c r="C195" s="231"/>
      <c r="D195" s="290" t="str">
        <f t="shared" si="11"/>
        <v/>
      </c>
      <c r="E195" s="291">
        <f>IF(D195="",0,+COUNTIF('賃上げ後(1か月目)(様式3-6)'!$D$7:$D$1006,D195))</f>
        <v>0</v>
      </c>
      <c r="F195" s="205"/>
      <c r="G195" s="295" t="str">
        <f t="shared" si="12"/>
        <v/>
      </c>
      <c r="H195" s="202"/>
      <c r="I195" s="202"/>
      <c r="J195" s="203"/>
      <c r="K195" s="203"/>
      <c r="L195" s="203"/>
      <c r="M195" s="203"/>
      <c r="N195" s="203"/>
      <c r="O195" s="203"/>
      <c r="P195" s="203"/>
      <c r="Q195" s="203"/>
      <c r="R195" s="204"/>
      <c r="S195" s="298" t="str">
        <f t="shared" si="10"/>
        <v/>
      </c>
      <c r="T195" s="299" t="str">
        <f t="shared" si="13"/>
        <v/>
      </c>
      <c r="U195" s="282"/>
    </row>
    <row r="196" spans="2:21" ht="24.75" customHeight="1">
      <c r="B196" s="176">
        <v>190</v>
      </c>
      <c r="C196" s="231"/>
      <c r="D196" s="290" t="str">
        <f t="shared" si="11"/>
        <v/>
      </c>
      <c r="E196" s="291">
        <f>IF(D196="",0,+COUNTIF('賃上げ後(1か月目)(様式3-6)'!$D$7:$D$1006,D196))</f>
        <v>0</v>
      </c>
      <c r="F196" s="205"/>
      <c r="G196" s="295" t="str">
        <f t="shared" si="12"/>
        <v/>
      </c>
      <c r="H196" s="202"/>
      <c r="I196" s="202"/>
      <c r="J196" s="203"/>
      <c r="K196" s="203"/>
      <c r="L196" s="203"/>
      <c r="M196" s="203"/>
      <c r="N196" s="203"/>
      <c r="O196" s="203"/>
      <c r="P196" s="203"/>
      <c r="Q196" s="203"/>
      <c r="R196" s="204"/>
      <c r="S196" s="298" t="str">
        <f t="shared" si="10"/>
        <v/>
      </c>
      <c r="T196" s="299" t="str">
        <f t="shared" si="13"/>
        <v/>
      </c>
      <c r="U196" s="282"/>
    </row>
    <row r="197" spans="2:21" ht="24.75" customHeight="1">
      <c r="B197" s="176">
        <v>191</v>
      </c>
      <c r="C197" s="231"/>
      <c r="D197" s="290" t="str">
        <f t="shared" si="11"/>
        <v/>
      </c>
      <c r="E197" s="291">
        <f>IF(D197="",0,+COUNTIF('賃上げ後(1か月目)(様式3-6)'!$D$7:$D$1006,D197))</f>
        <v>0</v>
      </c>
      <c r="F197" s="205"/>
      <c r="G197" s="295" t="str">
        <f t="shared" si="12"/>
        <v/>
      </c>
      <c r="H197" s="202"/>
      <c r="I197" s="202"/>
      <c r="J197" s="203"/>
      <c r="K197" s="203"/>
      <c r="L197" s="203"/>
      <c r="M197" s="203"/>
      <c r="N197" s="203"/>
      <c r="O197" s="203"/>
      <c r="P197" s="203"/>
      <c r="Q197" s="203"/>
      <c r="R197" s="204"/>
      <c r="S197" s="298" t="str">
        <f t="shared" si="10"/>
        <v/>
      </c>
      <c r="T197" s="299" t="str">
        <f t="shared" si="13"/>
        <v/>
      </c>
      <c r="U197" s="282"/>
    </row>
    <row r="198" spans="2:21" ht="24.75" customHeight="1">
      <c r="B198" s="176">
        <v>192</v>
      </c>
      <c r="C198" s="231"/>
      <c r="D198" s="290" t="str">
        <f t="shared" si="11"/>
        <v/>
      </c>
      <c r="E198" s="291">
        <f>IF(D198="",0,+COUNTIF('賃上げ後(1か月目)(様式3-6)'!$D$7:$D$1006,D198))</f>
        <v>0</v>
      </c>
      <c r="F198" s="205"/>
      <c r="G198" s="295" t="str">
        <f t="shared" si="12"/>
        <v/>
      </c>
      <c r="H198" s="202"/>
      <c r="I198" s="202"/>
      <c r="J198" s="203"/>
      <c r="K198" s="203"/>
      <c r="L198" s="203"/>
      <c r="M198" s="203"/>
      <c r="N198" s="203"/>
      <c r="O198" s="203"/>
      <c r="P198" s="203"/>
      <c r="Q198" s="203"/>
      <c r="R198" s="204"/>
      <c r="S198" s="298" t="str">
        <f t="shared" si="10"/>
        <v/>
      </c>
      <c r="T198" s="299" t="str">
        <f t="shared" si="13"/>
        <v/>
      </c>
      <c r="U198" s="282"/>
    </row>
    <row r="199" spans="2:21" ht="24.75" customHeight="1">
      <c r="B199" s="176">
        <v>193</v>
      </c>
      <c r="C199" s="231"/>
      <c r="D199" s="290" t="str">
        <f t="shared" si="11"/>
        <v/>
      </c>
      <c r="E199" s="291">
        <f>IF(D199="",0,+COUNTIF('賃上げ後(1か月目)(様式3-6)'!$D$7:$D$1006,D199))</f>
        <v>0</v>
      </c>
      <c r="F199" s="205"/>
      <c r="G199" s="295" t="str">
        <f t="shared" si="12"/>
        <v/>
      </c>
      <c r="H199" s="202"/>
      <c r="I199" s="202"/>
      <c r="J199" s="203"/>
      <c r="K199" s="203"/>
      <c r="L199" s="203"/>
      <c r="M199" s="203"/>
      <c r="N199" s="203"/>
      <c r="O199" s="203"/>
      <c r="P199" s="203"/>
      <c r="Q199" s="203"/>
      <c r="R199" s="204"/>
      <c r="S199" s="298" t="str">
        <f t="shared" si="10"/>
        <v/>
      </c>
      <c r="T199" s="299" t="str">
        <f t="shared" si="13"/>
        <v/>
      </c>
      <c r="U199" s="282"/>
    </row>
    <row r="200" spans="2:21" ht="24.75" customHeight="1">
      <c r="B200" s="176">
        <v>194</v>
      </c>
      <c r="C200" s="231"/>
      <c r="D200" s="290" t="str">
        <f t="shared" si="11"/>
        <v/>
      </c>
      <c r="E200" s="291">
        <f>IF(D200="",0,+COUNTIF('賃上げ後(1か月目)(様式3-6)'!$D$7:$D$1006,D200))</f>
        <v>0</v>
      </c>
      <c r="F200" s="205"/>
      <c r="G200" s="295" t="str">
        <f t="shared" si="12"/>
        <v/>
      </c>
      <c r="H200" s="202"/>
      <c r="I200" s="202"/>
      <c r="J200" s="203"/>
      <c r="K200" s="203"/>
      <c r="L200" s="203"/>
      <c r="M200" s="203"/>
      <c r="N200" s="203"/>
      <c r="O200" s="203"/>
      <c r="P200" s="203"/>
      <c r="Q200" s="203"/>
      <c r="R200" s="204"/>
      <c r="S200" s="298" t="str">
        <f t="shared" ref="S200:S263" si="14">IF(C200="","",+SUM(H200:R200))</f>
        <v/>
      </c>
      <c r="T200" s="299" t="str">
        <f t="shared" si="13"/>
        <v/>
      </c>
      <c r="U200" s="282"/>
    </row>
    <row r="201" spans="2:21" ht="24.75" customHeight="1">
      <c r="B201" s="176">
        <v>195</v>
      </c>
      <c r="C201" s="231"/>
      <c r="D201" s="290" t="str">
        <f t="shared" ref="D201:D264" si="15">SUBSTITUTE(SUBSTITUTE(C201,"　","")," ","")</f>
        <v/>
      </c>
      <c r="E201" s="291">
        <f>IF(D201="",0,+COUNTIF('賃上げ後(1か月目)(様式3-6)'!$D$7:$D$1006,D201))</f>
        <v>0</v>
      </c>
      <c r="F201" s="205"/>
      <c r="G201" s="295" t="str">
        <f t="shared" ref="G201:G264" si="16">IF(C201="","",+IF(OR(E201&lt;1,F201=""),"除外","対象"))</f>
        <v/>
      </c>
      <c r="H201" s="202"/>
      <c r="I201" s="202"/>
      <c r="J201" s="203"/>
      <c r="K201" s="203"/>
      <c r="L201" s="203"/>
      <c r="M201" s="203"/>
      <c r="N201" s="203"/>
      <c r="O201" s="203"/>
      <c r="P201" s="203"/>
      <c r="Q201" s="203"/>
      <c r="R201" s="204"/>
      <c r="S201" s="298" t="str">
        <f t="shared" si="14"/>
        <v/>
      </c>
      <c r="T201" s="299" t="str">
        <f t="shared" si="13"/>
        <v/>
      </c>
      <c r="U201" s="282"/>
    </row>
    <row r="202" spans="2:21" ht="24.75" customHeight="1">
      <c r="B202" s="176">
        <v>196</v>
      </c>
      <c r="C202" s="231"/>
      <c r="D202" s="290" t="str">
        <f t="shared" si="15"/>
        <v/>
      </c>
      <c r="E202" s="291">
        <f>IF(D202="",0,+COUNTIF('賃上げ後(1か月目)(様式3-6)'!$D$7:$D$1006,D202))</f>
        <v>0</v>
      </c>
      <c r="F202" s="205"/>
      <c r="G202" s="295" t="str">
        <f t="shared" si="16"/>
        <v/>
      </c>
      <c r="H202" s="202"/>
      <c r="I202" s="202"/>
      <c r="J202" s="203"/>
      <c r="K202" s="203"/>
      <c r="L202" s="203"/>
      <c r="M202" s="203"/>
      <c r="N202" s="203"/>
      <c r="O202" s="203"/>
      <c r="P202" s="203"/>
      <c r="Q202" s="203"/>
      <c r="R202" s="204"/>
      <c r="S202" s="298" t="str">
        <f t="shared" si="14"/>
        <v/>
      </c>
      <c r="T202" s="299" t="str">
        <f t="shared" si="13"/>
        <v/>
      </c>
      <c r="U202" s="282"/>
    </row>
    <row r="203" spans="2:21" ht="24.75" customHeight="1">
      <c r="B203" s="176">
        <v>197</v>
      </c>
      <c r="C203" s="231"/>
      <c r="D203" s="290" t="str">
        <f t="shared" si="15"/>
        <v/>
      </c>
      <c r="E203" s="291">
        <f>IF(D203="",0,+COUNTIF('賃上げ後(1か月目)(様式3-6)'!$D$7:$D$1006,D203))</f>
        <v>0</v>
      </c>
      <c r="F203" s="205"/>
      <c r="G203" s="295" t="str">
        <f t="shared" si="16"/>
        <v/>
      </c>
      <c r="H203" s="202"/>
      <c r="I203" s="202"/>
      <c r="J203" s="203"/>
      <c r="K203" s="203"/>
      <c r="L203" s="203"/>
      <c r="M203" s="203"/>
      <c r="N203" s="203"/>
      <c r="O203" s="203"/>
      <c r="P203" s="203"/>
      <c r="Q203" s="203"/>
      <c r="R203" s="204"/>
      <c r="S203" s="298" t="str">
        <f t="shared" si="14"/>
        <v/>
      </c>
      <c r="T203" s="299" t="str">
        <f t="shared" si="13"/>
        <v/>
      </c>
      <c r="U203" s="282"/>
    </row>
    <row r="204" spans="2:21" ht="24.75" customHeight="1">
      <c r="B204" s="176">
        <v>198</v>
      </c>
      <c r="C204" s="231"/>
      <c r="D204" s="290" t="str">
        <f t="shared" si="15"/>
        <v/>
      </c>
      <c r="E204" s="291">
        <f>IF(D204="",0,+COUNTIF('賃上げ後(1か月目)(様式3-6)'!$D$7:$D$1006,D204))</f>
        <v>0</v>
      </c>
      <c r="F204" s="205"/>
      <c r="G204" s="295" t="str">
        <f t="shared" si="16"/>
        <v/>
      </c>
      <c r="H204" s="202"/>
      <c r="I204" s="202"/>
      <c r="J204" s="203"/>
      <c r="K204" s="203"/>
      <c r="L204" s="203"/>
      <c r="M204" s="203"/>
      <c r="N204" s="203"/>
      <c r="O204" s="203"/>
      <c r="P204" s="203"/>
      <c r="Q204" s="203"/>
      <c r="R204" s="204"/>
      <c r="S204" s="298" t="str">
        <f t="shared" si="14"/>
        <v/>
      </c>
      <c r="T204" s="299" t="str">
        <f t="shared" si="13"/>
        <v/>
      </c>
      <c r="U204" s="282"/>
    </row>
    <row r="205" spans="2:21" ht="24.75" customHeight="1">
      <c r="B205" s="176">
        <v>199</v>
      </c>
      <c r="C205" s="231"/>
      <c r="D205" s="290" t="str">
        <f t="shared" si="15"/>
        <v/>
      </c>
      <c r="E205" s="291">
        <f>IF(D205="",0,+COUNTIF('賃上げ後(1か月目)(様式3-6)'!$D$7:$D$1006,D205))</f>
        <v>0</v>
      </c>
      <c r="F205" s="205"/>
      <c r="G205" s="295" t="str">
        <f t="shared" si="16"/>
        <v/>
      </c>
      <c r="H205" s="202"/>
      <c r="I205" s="202"/>
      <c r="J205" s="203"/>
      <c r="K205" s="203"/>
      <c r="L205" s="203"/>
      <c r="M205" s="203"/>
      <c r="N205" s="203"/>
      <c r="O205" s="203"/>
      <c r="P205" s="203"/>
      <c r="Q205" s="203"/>
      <c r="R205" s="204"/>
      <c r="S205" s="298" t="str">
        <f t="shared" si="14"/>
        <v/>
      </c>
      <c r="T205" s="299" t="str">
        <f t="shared" si="13"/>
        <v/>
      </c>
      <c r="U205" s="282"/>
    </row>
    <row r="206" spans="2:21" ht="24.75" customHeight="1">
      <c r="B206" s="176">
        <v>200</v>
      </c>
      <c r="C206" s="231"/>
      <c r="D206" s="290" t="str">
        <f t="shared" si="15"/>
        <v/>
      </c>
      <c r="E206" s="291">
        <f>IF(D206="",0,+COUNTIF('賃上げ後(1か月目)(様式3-6)'!$D$7:$D$1006,D206))</f>
        <v>0</v>
      </c>
      <c r="F206" s="205"/>
      <c r="G206" s="295" t="str">
        <f t="shared" si="16"/>
        <v/>
      </c>
      <c r="H206" s="202"/>
      <c r="I206" s="202"/>
      <c r="J206" s="203"/>
      <c r="K206" s="203"/>
      <c r="L206" s="203"/>
      <c r="M206" s="203"/>
      <c r="N206" s="203"/>
      <c r="O206" s="203"/>
      <c r="P206" s="203"/>
      <c r="Q206" s="203"/>
      <c r="R206" s="204"/>
      <c r="S206" s="298" t="str">
        <f t="shared" si="14"/>
        <v/>
      </c>
      <c r="T206" s="299" t="str">
        <f t="shared" ref="T206:T269" si="17">IF(C206="","",+IF(G206="対象",H206,0))</f>
        <v/>
      </c>
      <c r="U206" s="282"/>
    </row>
    <row r="207" spans="2:21" ht="24.75" customHeight="1">
      <c r="B207" s="176">
        <v>201</v>
      </c>
      <c r="C207" s="231"/>
      <c r="D207" s="290" t="str">
        <f t="shared" si="15"/>
        <v/>
      </c>
      <c r="E207" s="291">
        <f>IF(D207="",0,+COUNTIF('賃上げ後(1か月目)(様式3-6)'!$D$7:$D$1006,D207))</f>
        <v>0</v>
      </c>
      <c r="F207" s="205"/>
      <c r="G207" s="295" t="str">
        <f t="shared" si="16"/>
        <v/>
      </c>
      <c r="H207" s="202"/>
      <c r="I207" s="202"/>
      <c r="J207" s="203"/>
      <c r="K207" s="203"/>
      <c r="L207" s="203"/>
      <c r="M207" s="203"/>
      <c r="N207" s="203"/>
      <c r="O207" s="203"/>
      <c r="P207" s="203"/>
      <c r="Q207" s="203"/>
      <c r="R207" s="204"/>
      <c r="S207" s="298" t="str">
        <f t="shared" si="14"/>
        <v/>
      </c>
      <c r="T207" s="299" t="str">
        <f t="shared" si="17"/>
        <v/>
      </c>
      <c r="U207" s="282"/>
    </row>
    <row r="208" spans="2:21" ht="24.75" customHeight="1">
      <c r="B208" s="176">
        <v>202</v>
      </c>
      <c r="C208" s="231"/>
      <c r="D208" s="290" t="str">
        <f t="shared" si="15"/>
        <v/>
      </c>
      <c r="E208" s="291">
        <f>IF(D208="",0,+COUNTIF('賃上げ後(1か月目)(様式3-6)'!$D$7:$D$1006,D208))</f>
        <v>0</v>
      </c>
      <c r="F208" s="205"/>
      <c r="G208" s="295" t="str">
        <f t="shared" si="16"/>
        <v/>
      </c>
      <c r="H208" s="202"/>
      <c r="I208" s="202"/>
      <c r="J208" s="203"/>
      <c r="K208" s="203"/>
      <c r="L208" s="203"/>
      <c r="M208" s="203"/>
      <c r="N208" s="203"/>
      <c r="O208" s="203"/>
      <c r="P208" s="203"/>
      <c r="Q208" s="203"/>
      <c r="R208" s="204"/>
      <c r="S208" s="298" t="str">
        <f t="shared" si="14"/>
        <v/>
      </c>
      <c r="T208" s="299" t="str">
        <f t="shared" si="17"/>
        <v/>
      </c>
      <c r="U208" s="282"/>
    </row>
    <row r="209" spans="2:21" ht="24.75" customHeight="1">
      <c r="B209" s="176">
        <v>203</v>
      </c>
      <c r="C209" s="231"/>
      <c r="D209" s="290" t="str">
        <f t="shared" si="15"/>
        <v/>
      </c>
      <c r="E209" s="291">
        <f>IF(D209="",0,+COUNTIF('賃上げ後(1か月目)(様式3-6)'!$D$7:$D$1006,D209))</f>
        <v>0</v>
      </c>
      <c r="F209" s="205"/>
      <c r="G209" s="295" t="str">
        <f t="shared" si="16"/>
        <v/>
      </c>
      <c r="H209" s="202"/>
      <c r="I209" s="202"/>
      <c r="J209" s="203"/>
      <c r="K209" s="203"/>
      <c r="L209" s="203"/>
      <c r="M209" s="203"/>
      <c r="N209" s="203"/>
      <c r="O209" s="203"/>
      <c r="P209" s="203"/>
      <c r="Q209" s="203"/>
      <c r="R209" s="204"/>
      <c r="S209" s="298" t="str">
        <f t="shared" si="14"/>
        <v/>
      </c>
      <c r="T209" s="299" t="str">
        <f t="shared" si="17"/>
        <v/>
      </c>
      <c r="U209" s="282"/>
    </row>
    <row r="210" spans="2:21" ht="24.75" customHeight="1">
      <c r="B210" s="176">
        <v>204</v>
      </c>
      <c r="C210" s="231"/>
      <c r="D210" s="290" t="str">
        <f t="shared" si="15"/>
        <v/>
      </c>
      <c r="E210" s="291">
        <f>IF(D210="",0,+COUNTIF('賃上げ後(1か月目)(様式3-6)'!$D$7:$D$1006,D210))</f>
        <v>0</v>
      </c>
      <c r="F210" s="205"/>
      <c r="G210" s="295" t="str">
        <f t="shared" si="16"/>
        <v/>
      </c>
      <c r="H210" s="202"/>
      <c r="I210" s="202"/>
      <c r="J210" s="203"/>
      <c r="K210" s="203"/>
      <c r="L210" s="203"/>
      <c r="M210" s="203"/>
      <c r="N210" s="203"/>
      <c r="O210" s="203"/>
      <c r="P210" s="203"/>
      <c r="Q210" s="203"/>
      <c r="R210" s="204"/>
      <c r="S210" s="298" t="str">
        <f t="shared" si="14"/>
        <v/>
      </c>
      <c r="T210" s="299" t="str">
        <f t="shared" si="17"/>
        <v/>
      </c>
      <c r="U210" s="282"/>
    </row>
    <row r="211" spans="2:21" ht="24.75" customHeight="1">
      <c r="B211" s="176">
        <v>205</v>
      </c>
      <c r="C211" s="231"/>
      <c r="D211" s="290" t="str">
        <f t="shared" si="15"/>
        <v/>
      </c>
      <c r="E211" s="291">
        <f>IF(D211="",0,+COUNTIF('賃上げ後(1か月目)(様式3-6)'!$D$7:$D$1006,D211))</f>
        <v>0</v>
      </c>
      <c r="F211" s="205"/>
      <c r="G211" s="295" t="str">
        <f t="shared" si="16"/>
        <v/>
      </c>
      <c r="H211" s="202"/>
      <c r="I211" s="202"/>
      <c r="J211" s="203"/>
      <c r="K211" s="203"/>
      <c r="L211" s="203"/>
      <c r="M211" s="203"/>
      <c r="N211" s="203"/>
      <c r="O211" s="203"/>
      <c r="P211" s="203"/>
      <c r="Q211" s="203"/>
      <c r="R211" s="204"/>
      <c r="S211" s="298" t="str">
        <f t="shared" si="14"/>
        <v/>
      </c>
      <c r="T211" s="299" t="str">
        <f t="shared" si="17"/>
        <v/>
      </c>
      <c r="U211" s="282"/>
    </row>
    <row r="212" spans="2:21" ht="24.75" customHeight="1">
      <c r="B212" s="176">
        <v>206</v>
      </c>
      <c r="C212" s="231"/>
      <c r="D212" s="290" t="str">
        <f t="shared" si="15"/>
        <v/>
      </c>
      <c r="E212" s="291">
        <f>IF(D212="",0,+COUNTIF('賃上げ後(1か月目)(様式3-6)'!$D$7:$D$1006,D212))</f>
        <v>0</v>
      </c>
      <c r="F212" s="205"/>
      <c r="G212" s="295" t="str">
        <f t="shared" si="16"/>
        <v/>
      </c>
      <c r="H212" s="202"/>
      <c r="I212" s="202"/>
      <c r="J212" s="203"/>
      <c r="K212" s="203"/>
      <c r="L212" s="203"/>
      <c r="M212" s="203"/>
      <c r="N212" s="203"/>
      <c r="O212" s="203"/>
      <c r="P212" s="203"/>
      <c r="Q212" s="203"/>
      <c r="R212" s="204"/>
      <c r="S212" s="298" t="str">
        <f t="shared" si="14"/>
        <v/>
      </c>
      <c r="T212" s="299" t="str">
        <f t="shared" si="17"/>
        <v/>
      </c>
      <c r="U212" s="282"/>
    </row>
    <row r="213" spans="2:21" ht="24.75" customHeight="1">
      <c r="B213" s="176">
        <v>207</v>
      </c>
      <c r="C213" s="231"/>
      <c r="D213" s="290" t="str">
        <f t="shared" si="15"/>
        <v/>
      </c>
      <c r="E213" s="291">
        <f>IF(D213="",0,+COUNTIF('賃上げ後(1か月目)(様式3-6)'!$D$7:$D$1006,D213))</f>
        <v>0</v>
      </c>
      <c r="F213" s="205"/>
      <c r="G213" s="295" t="str">
        <f t="shared" si="16"/>
        <v/>
      </c>
      <c r="H213" s="202"/>
      <c r="I213" s="202"/>
      <c r="J213" s="203"/>
      <c r="K213" s="203"/>
      <c r="L213" s="203"/>
      <c r="M213" s="203"/>
      <c r="N213" s="203"/>
      <c r="O213" s="203"/>
      <c r="P213" s="203"/>
      <c r="Q213" s="203"/>
      <c r="R213" s="204"/>
      <c r="S213" s="298" t="str">
        <f t="shared" si="14"/>
        <v/>
      </c>
      <c r="T213" s="299" t="str">
        <f t="shared" si="17"/>
        <v/>
      </c>
      <c r="U213" s="282"/>
    </row>
    <row r="214" spans="2:21" ht="24.75" customHeight="1">
      <c r="B214" s="176">
        <v>208</v>
      </c>
      <c r="C214" s="231"/>
      <c r="D214" s="290" t="str">
        <f t="shared" si="15"/>
        <v/>
      </c>
      <c r="E214" s="291">
        <f>IF(D214="",0,+COUNTIF('賃上げ後(1か月目)(様式3-6)'!$D$7:$D$1006,D214))</f>
        <v>0</v>
      </c>
      <c r="F214" s="205"/>
      <c r="G214" s="295" t="str">
        <f t="shared" si="16"/>
        <v/>
      </c>
      <c r="H214" s="202"/>
      <c r="I214" s="202"/>
      <c r="J214" s="203"/>
      <c r="K214" s="203"/>
      <c r="L214" s="203"/>
      <c r="M214" s="203"/>
      <c r="N214" s="203"/>
      <c r="O214" s="203"/>
      <c r="P214" s="203"/>
      <c r="Q214" s="203"/>
      <c r="R214" s="204"/>
      <c r="S214" s="298" t="str">
        <f t="shared" si="14"/>
        <v/>
      </c>
      <c r="T214" s="299" t="str">
        <f t="shared" si="17"/>
        <v/>
      </c>
      <c r="U214" s="282"/>
    </row>
    <row r="215" spans="2:21" ht="24.75" customHeight="1">
      <c r="B215" s="176">
        <v>209</v>
      </c>
      <c r="C215" s="231"/>
      <c r="D215" s="290" t="str">
        <f t="shared" si="15"/>
        <v/>
      </c>
      <c r="E215" s="291">
        <f>IF(D215="",0,+COUNTIF('賃上げ後(1か月目)(様式3-6)'!$D$7:$D$1006,D215))</f>
        <v>0</v>
      </c>
      <c r="F215" s="205"/>
      <c r="G215" s="295" t="str">
        <f t="shared" si="16"/>
        <v/>
      </c>
      <c r="H215" s="202"/>
      <c r="I215" s="202"/>
      <c r="J215" s="203"/>
      <c r="K215" s="203"/>
      <c r="L215" s="203"/>
      <c r="M215" s="203"/>
      <c r="N215" s="203"/>
      <c r="O215" s="203"/>
      <c r="P215" s="203"/>
      <c r="Q215" s="203"/>
      <c r="R215" s="204"/>
      <c r="S215" s="298" t="str">
        <f t="shared" si="14"/>
        <v/>
      </c>
      <c r="T215" s="299" t="str">
        <f t="shared" si="17"/>
        <v/>
      </c>
      <c r="U215" s="282"/>
    </row>
    <row r="216" spans="2:21" ht="24.75" customHeight="1">
      <c r="B216" s="176">
        <v>210</v>
      </c>
      <c r="C216" s="231"/>
      <c r="D216" s="290" t="str">
        <f t="shared" si="15"/>
        <v/>
      </c>
      <c r="E216" s="291">
        <f>IF(D216="",0,+COUNTIF('賃上げ後(1か月目)(様式3-6)'!$D$7:$D$1006,D216))</f>
        <v>0</v>
      </c>
      <c r="F216" s="205"/>
      <c r="G216" s="295" t="str">
        <f t="shared" si="16"/>
        <v/>
      </c>
      <c r="H216" s="202"/>
      <c r="I216" s="202"/>
      <c r="J216" s="203"/>
      <c r="K216" s="203"/>
      <c r="L216" s="203"/>
      <c r="M216" s="203"/>
      <c r="N216" s="203"/>
      <c r="O216" s="203"/>
      <c r="P216" s="203"/>
      <c r="Q216" s="203"/>
      <c r="R216" s="204"/>
      <c r="S216" s="298" t="str">
        <f t="shared" si="14"/>
        <v/>
      </c>
      <c r="T216" s="299" t="str">
        <f t="shared" si="17"/>
        <v/>
      </c>
      <c r="U216" s="282"/>
    </row>
    <row r="217" spans="2:21" ht="24.75" customHeight="1">
      <c r="B217" s="176">
        <v>211</v>
      </c>
      <c r="C217" s="231"/>
      <c r="D217" s="290" t="str">
        <f t="shared" si="15"/>
        <v/>
      </c>
      <c r="E217" s="291">
        <f>IF(D217="",0,+COUNTIF('賃上げ後(1か月目)(様式3-6)'!$D$7:$D$1006,D217))</f>
        <v>0</v>
      </c>
      <c r="F217" s="205"/>
      <c r="G217" s="295" t="str">
        <f t="shared" si="16"/>
        <v/>
      </c>
      <c r="H217" s="202"/>
      <c r="I217" s="202"/>
      <c r="J217" s="203"/>
      <c r="K217" s="203"/>
      <c r="L217" s="203"/>
      <c r="M217" s="203"/>
      <c r="N217" s="203"/>
      <c r="O217" s="203"/>
      <c r="P217" s="203"/>
      <c r="Q217" s="203"/>
      <c r="R217" s="204"/>
      <c r="S217" s="298" t="str">
        <f t="shared" si="14"/>
        <v/>
      </c>
      <c r="T217" s="299" t="str">
        <f t="shared" si="17"/>
        <v/>
      </c>
      <c r="U217" s="282"/>
    </row>
    <row r="218" spans="2:21" ht="24.75" customHeight="1">
      <c r="B218" s="176">
        <v>212</v>
      </c>
      <c r="C218" s="231"/>
      <c r="D218" s="290" t="str">
        <f t="shared" si="15"/>
        <v/>
      </c>
      <c r="E218" s="291">
        <f>IF(D218="",0,+COUNTIF('賃上げ後(1か月目)(様式3-6)'!$D$7:$D$1006,D218))</f>
        <v>0</v>
      </c>
      <c r="F218" s="205"/>
      <c r="G218" s="295" t="str">
        <f t="shared" si="16"/>
        <v/>
      </c>
      <c r="H218" s="202"/>
      <c r="I218" s="202"/>
      <c r="J218" s="203"/>
      <c r="K218" s="203"/>
      <c r="L218" s="203"/>
      <c r="M218" s="203"/>
      <c r="N218" s="203"/>
      <c r="O218" s="203"/>
      <c r="P218" s="203"/>
      <c r="Q218" s="203"/>
      <c r="R218" s="204"/>
      <c r="S218" s="298" t="str">
        <f t="shared" si="14"/>
        <v/>
      </c>
      <c r="T218" s="299" t="str">
        <f t="shared" si="17"/>
        <v/>
      </c>
      <c r="U218" s="282"/>
    </row>
    <row r="219" spans="2:21" ht="24.75" customHeight="1">
      <c r="B219" s="176">
        <v>213</v>
      </c>
      <c r="C219" s="231"/>
      <c r="D219" s="290" t="str">
        <f t="shared" si="15"/>
        <v/>
      </c>
      <c r="E219" s="291">
        <f>IF(D219="",0,+COUNTIF('賃上げ後(1か月目)(様式3-6)'!$D$7:$D$1006,D219))</f>
        <v>0</v>
      </c>
      <c r="F219" s="205"/>
      <c r="G219" s="295" t="str">
        <f t="shared" si="16"/>
        <v/>
      </c>
      <c r="H219" s="202"/>
      <c r="I219" s="202"/>
      <c r="J219" s="203"/>
      <c r="K219" s="203"/>
      <c r="L219" s="203"/>
      <c r="M219" s="203"/>
      <c r="N219" s="203"/>
      <c r="O219" s="203"/>
      <c r="P219" s="203"/>
      <c r="Q219" s="203"/>
      <c r="R219" s="204"/>
      <c r="S219" s="298" t="str">
        <f t="shared" si="14"/>
        <v/>
      </c>
      <c r="T219" s="299" t="str">
        <f t="shared" si="17"/>
        <v/>
      </c>
      <c r="U219" s="282"/>
    </row>
    <row r="220" spans="2:21" ht="24.75" customHeight="1">
      <c r="B220" s="176">
        <v>214</v>
      </c>
      <c r="C220" s="231"/>
      <c r="D220" s="290" t="str">
        <f t="shared" si="15"/>
        <v/>
      </c>
      <c r="E220" s="291">
        <f>IF(D220="",0,+COUNTIF('賃上げ後(1か月目)(様式3-6)'!$D$7:$D$1006,D220))</f>
        <v>0</v>
      </c>
      <c r="F220" s="205"/>
      <c r="G220" s="295" t="str">
        <f t="shared" si="16"/>
        <v/>
      </c>
      <c r="H220" s="202"/>
      <c r="I220" s="202"/>
      <c r="J220" s="203"/>
      <c r="K220" s="203"/>
      <c r="L220" s="203"/>
      <c r="M220" s="203"/>
      <c r="N220" s="203"/>
      <c r="O220" s="203"/>
      <c r="P220" s="203"/>
      <c r="Q220" s="203"/>
      <c r="R220" s="204"/>
      <c r="S220" s="298" t="str">
        <f t="shared" si="14"/>
        <v/>
      </c>
      <c r="T220" s="299" t="str">
        <f t="shared" si="17"/>
        <v/>
      </c>
      <c r="U220" s="282"/>
    </row>
    <row r="221" spans="2:21" ht="24.75" customHeight="1">
      <c r="B221" s="176">
        <v>215</v>
      </c>
      <c r="C221" s="231"/>
      <c r="D221" s="290" t="str">
        <f t="shared" si="15"/>
        <v/>
      </c>
      <c r="E221" s="291">
        <f>IF(D221="",0,+COUNTIF('賃上げ後(1か月目)(様式3-6)'!$D$7:$D$1006,D221))</f>
        <v>0</v>
      </c>
      <c r="F221" s="205"/>
      <c r="G221" s="295" t="str">
        <f t="shared" si="16"/>
        <v/>
      </c>
      <c r="H221" s="202"/>
      <c r="I221" s="202"/>
      <c r="J221" s="203"/>
      <c r="K221" s="203"/>
      <c r="L221" s="203"/>
      <c r="M221" s="203"/>
      <c r="N221" s="203"/>
      <c r="O221" s="203"/>
      <c r="P221" s="203"/>
      <c r="Q221" s="203"/>
      <c r="R221" s="204"/>
      <c r="S221" s="298" t="str">
        <f t="shared" si="14"/>
        <v/>
      </c>
      <c r="T221" s="299" t="str">
        <f t="shared" si="17"/>
        <v/>
      </c>
      <c r="U221" s="282"/>
    </row>
    <row r="222" spans="2:21" ht="24.75" customHeight="1">
      <c r="B222" s="176">
        <v>216</v>
      </c>
      <c r="C222" s="231"/>
      <c r="D222" s="290" t="str">
        <f t="shared" si="15"/>
        <v/>
      </c>
      <c r="E222" s="291">
        <f>IF(D222="",0,+COUNTIF('賃上げ後(1か月目)(様式3-6)'!$D$7:$D$1006,D222))</f>
        <v>0</v>
      </c>
      <c r="F222" s="205"/>
      <c r="G222" s="295" t="str">
        <f t="shared" si="16"/>
        <v/>
      </c>
      <c r="H222" s="202"/>
      <c r="I222" s="202"/>
      <c r="J222" s="203"/>
      <c r="K222" s="203"/>
      <c r="L222" s="203"/>
      <c r="M222" s="203"/>
      <c r="N222" s="203"/>
      <c r="O222" s="203"/>
      <c r="P222" s="203"/>
      <c r="Q222" s="203"/>
      <c r="R222" s="204"/>
      <c r="S222" s="298" t="str">
        <f t="shared" si="14"/>
        <v/>
      </c>
      <c r="T222" s="299" t="str">
        <f t="shared" si="17"/>
        <v/>
      </c>
      <c r="U222" s="282"/>
    </row>
    <row r="223" spans="2:21" ht="24.75" customHeight="1">
      <c r="B223" s="176">
        <v>217</v>
      </c>
      <c r="C223" s="231"/>
      <c r="D223" s="290" t="str">
        <f t="shared" si="15"/>
        <v/>
      </c>
      <c r="E223" s="291">
        <f>IF(D223="",0,+COUNTIF('賃上げ後(1か月目)(様式3-6)'!$D$7:$D$1006,D223))</f>
        <v>0</v>
      </c>
      <c r="F223" s="205"/>
      <c r="G223" s="295" t="str">
        <f t="shared" si="16"/>
        <v/>
      </c>
      <c r="H223" s="202"/>
      <c r="I223" s="202"/>
      <c r="J223" s="203"/>
      <c r="K223" s="203"/>
      <c r="L223" s="203"/>
      <c r="M223" s="203"/>
      <c r="N223" s="203"/>
      <c r="O223" s="203"/>
      <c r="P223" s="203"/>
      <c r="Q223" s="203"/>
      <c r="R223" s="204"/>
      <c r="S223" s="298" t="str">
        <f t="shared" si="14"/>
        <v/>
      </c>
      <c r="T223" s="299" t="str">
        <f t="shared" si="17"/>
        <v/>
      </c>
      <c r="U223" s="282"/>
    </row>
    <row r="224" spans="2:21" ht="24.75" customHeight="1">
      <c r="B224" s="176">
        <v>218</v>
      </c>
      <c r="C224" s="231"/>
      <c r="D224" s="290" t="str">
        <f t="shared" si="15"/>
        <v/>
      </c>
      <c r="E224" s="291">
        <f>IF(D224="",0,+COUNTIF('賃上げ後(1か月目)(様式3-6)'!$D$7:$D$1006,D224))</f>
        <v>0</v>
      </c>
      <c r="F224" s="205"/>
      <c r="G224" s="295" t="str">
        <f t="shared" si="16"/>
        <v/>
      </c>
      <c r="H224" s="202"/>
      <c r="I224" s="202"/>
      <c r="J224" s="203"/>
      <c r="K224" s="203"/>
      <c r="L224" s="203"/>
      <c r="M224" s="203"/>
      <c r="N224" s="203"/>
      <c r="O224" s="203"/>
      <c r="P224" s="203"/>
      <c r="Q224" s="203"/>
      <c r="R224" s="204"/>
      <c r="S224" s="298" t="str">
        <f t="shared" si="14"/>
        <v/>
      </c>
      <c r="T224" s="299" t="str">
        <f t="shared" si="17"/>
        <v/>
      </c>
      <c r="U224" s="282"/>
    </row>
    <row r="225" spans="2:21" ht="24.75" customHeight="1">
      <c r="B225" s="176">
        <v>219</v>
      </c>
      <c r="C225" s="231"/>
      <c r="D225" s="290" t="str">
        <f t="shared" si="15"/>
        <v/>
      </c>
      <c r="E225" s="291">
        <f>IF(D225="",0,+COUNTIF('賃上げ後(1か月目)(様式3-6)'!$D$7:$D$1006,D225))</f>
        <v>0</v>
      </c>
      <c r="F225" s="205"/>
      <c r="G225" s="295" t="str">
        <f t="shared" si="16"/>
        <v/>
      </c>
      <c r="H225" s="202"/>
      <c r="I225" s="202"/>
      <c r="J225" s="203"/>
      <c r="K225" s="203"/>
      <c r="L225" s="203"/>
      <c r="M225" s="203"/>
      <c r="N225" s="203"/>
      <c r="O225" s="203"/>
      <c r="P225" s="203"/>
      <c r="Q225" s="203"/>
      <c r="R225" s="204"/>
      <c r="S225" s="298" t="str">
        <f t="shared" si="14"/>
        <v/>
      </c>
      <c r="T225" s="299" t="str">
        <f t="shared" si="17"/>
        <v/>
      </c>
      <c r="U225" s="282"/>
    </row>
    <row r="226" spans="2:21" ht="24.75" customHeight="1">
      <c r="B226" s="176">
        <v>220</v>
      </c>
      <c r="C226" s="231"/>
      <c r="D226" s="290" t="str">
        <f t="shared" si="15"/>
        <v/>
      </c>
      <c r="E226" s="291">
        <f>IF(D226="",0,+COUNTIF('賃上げ後(1か月目)(様式3-6)'!$D$7:$D$1006,D226))</f>
        <v>0</v>
      </c>
      <c r="F226" s="205"/>
      <c r="G226" s="295" t="str">
        <f t="shared" si="16"/>
        <v/>
      </c>
      <c r="H226" s="202"/>
      <c r="I226" s="202"/>
      <c r="J226" s="203"/>
      <c r="K226" s="203"/>
      <c r="L226" s="203"/>
      <c r="M226" s="203"/>
      <c r="N226" s="203"/>
      <c r="O226" s="203"/>
      <c r="P226" s="203"/>
      <c r="Q226" s="203"/>
      <c r="R226" s="204"/>
      <c r="S226" s="298" t="str">
        <f t="shared" si="14"/>
        <v/>
      </c>
      <c r="T226" s="299" t="str">
        <f t="shared" si="17"/>
        <v/>
      </c>
      <c r="U226" s="282"/>
    </row>
    <row r="227" spans="2:21" ht="24.75" customHeight="1">
      <c r="B227" s="176">
        <v>221</v>
      </c>
      <c r="C227" s="231"/>
      <c r="D227" s="290" t="str">
        <f t="shared" si="15"/>
        <v/>
      </c>
      <c r="E227" s="291">
        <f>IF(D227="",0,+COUNTIF('賃上げ後(1か月目)(様式3-6)'!$D$7:$D$1006,D227))</f>
        <v>0</v>
      </c>
      <c r="F227" s="205"/>
      <c r="G227" s="295" t="str">
        <f t="shared" si="16"/>
        <v/>
      </c>
      <c r="H227" s="202"/>
      <c r="I227" s="202"/>
      <c r="J227" s="203"/>
      <c r="K227" s="203"/>
      <c r="L227" s="203"/>
      <c r="M227" s="203"/>
      <c r="N227" s="203"/>
      <c r="O227" s="203"/>
      <c r="P227" s="203"/>
      <c r="Q227" s="203"/>
      <c r="R227" s="204"/>
      <c r="S227" s="298" t="str">
        <f t="shared" si="14"/>
        <v/>
      </c>
      <c r="T227" s="299" t="str">
        <f t="shared" si="17"/>
        <v/>
      </c>
      <c r="U227" s="282"/>
    </row>
    <row r="228" spans="2:21" ht="24.75" customHeight="1">
      <c r="B228" s="176">
        <v>222</v>
      </c>
      <c r="C228" s="231"/>
      <c r="D228" s="290" t="str">
        <f t="shared" si="15"/>
        <v/>
      </c>
      <c r="E228" s="291">
        <f>IF(D228="",0,+COUNTIF('賃上げ後(1か月目)(様式3-6)'!$D$7:$D$1006,D228))</f>
        <v>0</v>
      </c>
      <c r="F228" s="205"/>
      <c r="G228" s="295" t="str">
        <f t="shared" si="16"/>
        <v/>
      </c>
      <c r="H228" s="202"/>
      <c r="I228" s="202"/>
      <c r="J228" s="203"/>
      <c r="K228" s="203"/>
      <c r="L228" s="203"/>
      <c r="M228" s="203"/>
      <c r="N228" s="203"/>
      <c r="O228" s="203"/>
      <c r="P228" s="203"/>
      <c r="Q228" s="203"/>
      <c r="R228" s="204"/>
      <c r="S228" s="298" t="str">
        <f t="shared" si="14"/>
        <v/>
      </c>
      <c r="T228" s="299" t="str">
        <f t="shared" si="17"/>
        <v/>
      </c>
      <c r="U228" s="282"/>
    </row>
    <row r="229" spans="2:21" ht="24.75" customHeight="1">
      <c r="B229" s="176">
        <v>223</v>
      </c>
      <c r="C229" s="231"/>
      <c r="D229" s="290" t="str">
        <f t="shared" si="15"/>
        <v/>
      </c>
      <c r="E229" s="291">
        <f>IF(D229="",0,+COUNTIF('賃上げ後(1か月目)(様式3-6)'!$D$7:$D$1006,D229))</f>
        <v>0</v>
      </c>
      <c r="F229" s="205"/>
      <c r="G229" s="295" t="str">
        <f t="shared" si="16"/>
        <v/>
      </c>
      <c r="H229" s="202"/>
      <c r="I229" s="202"/>
      <c r="J229" s="203"/>
      <c r="K229" s="203"/>
      <c r="L229" s="203"/>
      <c r="M229" s="203"/>
      <c r="N229" s="203"/>
      <c r="O229" s="203"/>
      <c r="P229" s="203"/>
      <c r="Q229" s="203"/>
      <c r="R229" s="204"/>
      <c r="S229" s="298" t="str">
        <f t="shared" si="14"/>
        <v/>
      </c>
      <c r="T229" s="299" t="str">
        <f t="shared" si="17"/>
        <v/>
      </c>
      <c r="U229" s="282"/>
    </row>
    <row r="230" spans="2:21" ht="24.75" customHeight="1">
      <c r="B230" s="176">
        <v>224</v>
      </c>
      <c r="C230" s="231"/>
      <c r="D230" s="290" t="str">
        <f t="shared" si="15"/>
        <v/>
      </c>
      <c r="E230" s="291">
        <f>IF(D230="",0,+COUNTIF('賃上げ後(1か月目)(様式3-6)'!$D$7:$D$1006,D230))</f>
        <v>0</v>
      </c>
      <c r="F230" s="205"/>
      <c r="G230" s="295" t="str">
        <f t="shared" si="16"/>
        <v/>
      </c>
      <c r="H230" s="202"/>
      <c r="I230" s="202"/>
      <c r="J230" s="203"/>
      <c r="K230" s="203"/>
      <c r="L230" s="203"/>
      <c r="M230" s="203"/>
      <c r="N230" s="203"/>
      <c r="O230" s="203"/>
      <c r="P230" s="203"/>
      <c r="Q230" s="203"/>
      <c r="R230" s="204"/>
      <c r="S230" s="298" t="str">
        <f t="shared" si="14"/>
        <v/>
      </c>
      <c r="T230" s="299" t="str">
        <f t="shared" si="17"/>
        <v/>
      </c>
      <c r="U230" s="282"/>
    </row>
    <row r="231" spans="2:21" ht="24.75" customHeight="1">
      <c r="B231" s="176">
        <v>225</v>
      </c>
      <c r="C231" s="231"/>
      <c r="D231" s="290" t="str">
        <f t="shared" si="15"/>
        <v/>
      </c>
      <c r="E231" s="291">
        <f>IF(D231="",0,+COUNTIF('賃上げ後(1か月目)(様式3-6)'!$D$7:$D$1006,D231))</f>
        <v>0</v>
      </c>
      <c r="F231" s="205"/>
      <c r="G231" s="295" t="str">
        <f t="shared" si="16"/>
        <v/>
      </c>
      <c r="H231" s="202"/>
      <c r="I231" s="202"/>
      <c r="J231" s="203"/>
      <c r="K231" s="203"/>
      <c r="L231" s="203"/>
      <c r="M231" s="203"/>
      <c r="N231" s="203"/>
      <c r="O231" s="203"/>
      <c r="P231" s="203"/>
      <c r="Q231" s="203"/>
      <c r="R231" s="204"/>
      <c r="S231" s="298" t="str">
        <f t="shared" si="14"/>
        <v/>
      </c>
      <c r="T231" s="299" t="str">
        <f t="shared" si="17"/>
        <v/>
      </c>
      <c r="U231" s="282"/>
    </row>
    <row r="232" spans="2:21" ht="24.75" customHeight="1">
      <c r="B232" s="176">
        <v>226</v>
      </c>
      <c r="C232" s="231"/>
      <c r="D232" s="290" t="str">
        <f t="shared" si="15"/>
        <v/>
      </c>
      <c r="E232" s="291">
        <f>IF(D232="",0,+COUNTIF('賃上げ後(1か月目)(様式3-6)'!$D$7:$D$1006,D232))</f>
        <v>0</v>
      </c>
      <c r="F232" s="205"/>
      <c r="G232" s="295" t="str">
        <f t="shared" si="16"/>
        <v/>
      </c>
      <c r="H232" s="202"/>
      <c r="I232" s="202"/>
      <c r="J232" s="203"/>
      <c r="K232" s="203"/>
      <c r="L232" s="203"/>
      <c r="M232" s="203"/>
      <c r="N232" s="203"/>
      <c r="O232" s="203"/>
      <c r="P232" s="203"/>
      <c r="Q232" s="203"/>
      <c r="R232" s="204"/>
      <c r="S232" s="298" t="str">
        <f t="shared" si="14"/>
        <v/>
      </c>
      <c r="T232" s="299" t="str">
        <f t="shared" si="17"/>
        <v/>
      </c>
      <c r="U232" s="282"/>
    </row>
    <row r="233" spans="2:21" ht="24.75" customHeight="1">
      <c r="B233" s="176">
        <v>227</v>
      </c>
      <c r="C233" s="231"/>
      <c r="D233" s="290" t="str">
        <f t="shared" si="15"/>
        <v/>
      </c>
      <c r="E233" s="291">
        <f>IF(D233="",0,+COUNTIF('賃上げ後(1か月目)(様式3-6)'!$D$7:$D$1006,D233))</f>
        <v>0</v>
      </c>
      <c r="F233" s="205"/>
      <c r="G233" s="295" t="str">
        <f t="shared" si="16"/>
        <v/>
      </c>
      <c r="H233" s="202"/>
      <c r="I233" s="202"/>
      <c r="J233" s="203"/>
      <c r="K233" s="203"/>
      <c r="L233" s="203"/>
      <c r="M233" s="203"/>
      <c r="N233" s="203"/>
      <c r="O233" s="203"/>
      <c r="P233" s="203"/>
      <c r="Q233" s="203"/>
      <c r="R233" s="204"/>
      <c r="S233" s="298" t="str">
        <f t="shared" si="14"/>
        <v/>
      </c>
      <c r="T233" s="299" t="str">
        <f t="shared" si="17"/>
        <v/>
      </c>
      <c r="U233" s="282"/>
    </row>
    <row r="234" spans="2:21" ht="24.75" customHeight="1">
      <c r="B234" s="176">
        <v>228</v>
      </c>
      <c r="C234" s="231"/>
      <c r="D234" s="290" t="str">
        <f t="shared" si="15"/>
        <v/>
      </c>
      <c r="E234" s="291">
        <f>IF(D234="",0,+COUNTIF('賃上げ後(1か月目)(様式3-6)'!$D$7:$D$1006,D234))</f>
        <v>0</v>
      </c>
      <c r="F234" s="205"/>
      <c r="G234" s="295" t="str">
        <f t="shared" si="16"/>
        <v/>
      </c>
      <c r="H234" s="202"/>
      <c r="I234" s="202"/>
      <c r="J234" s="203"/>
      <c r="K234" s="203"/>
      <c r="L234" s="203"/>
      <c r="M234" s="203"/>
      <c r="N234" s="203"/>
      <c r="O234" s="203"/>
      <c r="P234" s="203"/>
      <c r="Q234" s="203"/>
      <c r="R234" s="204"/>
      <c r="S234" s="298" t="str">
        <f t="shared" si="14"/>
        <v/>
      </c>
      <c r="T234" s="299" t="str">
        <f t="shared" si="17"/>
        <v/>
      </c>
      <c r="U234" s="282"/>
    </row>
    <row r="235" spans="2:21" ht="24.75" customHeight="1">
      <c r="B235" s="176">
        <v>229</v>
      </c>
      <c r="C235" s="231"/>
      <c r="D235" s="290" t="str">
        <f t="shared" si="15"/>
        <v/>
      </c>
      <c r="E235" s="291">
        <f>IF(D235="",0,+COUNTIF('賃上げ後(1か月目)(様式3-6)'!$D$7:$D$1006,D235))</f>
        <v>0</v>
      </c>
      <c r="F235" s="205"/>
      <c r="G235" s="295" t="str">
        <f t="shared" si="16"/>
        <v/>
      </c>
      <c r="H235" s="202"/>
      <c r="I235" s="202"/>
      <c r="J235" s="203"/>
      <c r="K235" s="203"/>
      <c r="L235" s="203"/>
      <c r="M235" s="203"/>
      <c r="N235" s="203"/>
      <c r="O235" s="203"/>
      <c r="P235" s="203"/>
      <c r="Q235" s="203"/>
      <c r="R235" s="204"/>
      <c r="S235" s="298" t="str">
        <f t="shared" si="14"/>
        <v/>
      </c>
      <c r="T235" s="299" t="str">
        <f t="shared" si="17"/>
        <v/>
      </c>
      <c r="U235" s="282"/>
    </row>
    <row r="236" spans="2:21" ht="24.75" customHeight="1">
      <c r="B236" s="176">
        <v>230</v>
      </c>
      <c r="C236" s="231"/>
      <c r="D236" s="290" t="str">
        <f t="shared" si="15"/>
        <v/>
      </c>
      <c r="E236" s="291">
        <f>IF(D236="",0,+COUNTIF('賃上げ後(1か月目)(様式3-6)'!$D$7:$D$1006,D236))</f>
        <v>0</v>
      </c>
      <c r="F236" s="205"/>
      <c r="G236" s="295" t="str">
        <f t="shared" si="16"/>
        <v/>
      </c>
      <c r="H236" s="202"/>
      <c r="I236" s="202"/>
      <c r="J236" s="203"/>
      <c r="K236" s="203"/>
      <c r="L236" s="203"/>
      <c r="M236" s="203"/>
      <c r="N236" s="203"/>
      <c r="O236" s="203"/>
      <c r="P236" s="203"/>
      <c r="Q236" s="203"/>
      <c r="R236" s="204"/>
      <c r="S236" s="298" t="str">
        <f t="shared" si="14"/>
        <v/>
      </c>
      <c r="T236" s="299" t="str">
        <f t="shared" si="17"/>
        <v/>
      </c>
      <c r="U236" s="282"/>
    </row>
    <row r="237" spans="2:21" ht="24.75" customHeight="1">
      <c r="B237" s="176">
        <v>231</v>
      </c>
      <c r="C237" s="231"/>
      <c r="D237" s="290" t="str">
        <f t="shared" si="15"/>
        <v/>
      </c>
      <c r="E237" s="291">
        <f>IF(D237="",0,+COUNTIF('賃上げ後(1か月目)(様式3-6)'!$D$7:$D$1006,D237))</f>
        <v>0</v>
      </c>
      <c r="F237" s="205"/>
      <c r="G237" s="295" t="str">
        <f t="shared" si="16"/>
        <v/>
      </c>
      <c r="H237" s="202"/>
      <c r="I237" s="202"/>
      <c r="J237" s="203"/>
      <c r="K237" s="203"/>
      <c r="L237" s="203"/>
      <c r="M237" s="203"/>
      <c r="N237" s="203"/>
      <c r="O237" s="203"/>
      <c r="P237" s="203"/>
      <c r="Q237" s="203"/>
      <c r="R237" s="204"/>
      <c r="S237" s="298" t="str">
        <f t="shared" si="14"/>
        <v/>
      </c>
      <c r="T237" s="299" t="str">
        <f t="shared" si="17"/>
        <v/>
      </c>
      <c r="U237" s="282"/>
    </row>
    <row r="238" spans="2:21" ht="24.75" customHeight="1">
      <c r="B238" s="176">
        <v>232</v>
      </c>
      <c r="C238" s="231"/>
      <c r="D238" s="290" t="str">
        <f t="shared" si="15"/>
        <v/>
      </c>
      <c r="E238" s="291">
        <f>IF(D238="",0,+COUNTIF('賃上げ後(1か月目)(様式3-6)'!$D$7:$D$1006,D238))</f>
        <v>0</v>
      </c>
      <c r="F238" s="205"/>
      <c r="G238" s="295" t="str">
        <f t="shared" si="16"/>
        <v/>
      </c>
      <c r="H238" s="202"/>
      <c r="I238" s="202"/>
      <c r="J238" s="203"/>
      <c r="K238" s="203"/>
      <c r="L238" s="203"/>
      <c r="M238" s="203"/>
      <c r="N238" s="203"/>
      <c r="O238" s="203"/>
      <c r="P238" s="203"/>
      <c r="Q238" s="203"/>
      <c r="R238" s="204"/>
      <c r="S238" s="298" t="str">
        <f t="shared" si="14"/>
        <v/>
      </c>
      <c r="T238" s="299" t="str">
        <f t="shared" si="17"/>
        <v/>
      </c>
      <c r="U238" s="282"/>
    </row>
    <row r="239" spans="2:21" ht="24.75" customHeight="1">
      <c r="B239" s="176">
        <v>233</v>
      </c>
      <c r="C239" s="231"/>
      <c r="D239" s="290" t="str">
        <f t="shared" si="15"/>
        <v/>
      </c>
      <c r="E239" s="291">
        <f>IF(D239="",0,+COUNTIF('賃上げ後(1か月目)(様式3-6)'!$D$7:$D$1006,D239))</f>
        <v>0</v>
      </c>
      <c r="F239" s="205"/>
      <c r="G239" s="295" t="str">
        <f t="shared" si="16"/>
        <v/>
      </c>
      <c r="H239" s="202"/>
      <c r="I239" s="202"/>
      <c r="J239" s="203"/>
      <c r="K239" s="203"/>
      <c r="L239" s="203"/>
      <c r="M239" s="203"/>
      <c r="N239" s="203"/>
      <c r="O239" s="203"/>
      <c r="P239" s="203"/>
      <c r="Q239" s="203"/>
      <c r="R239" s="204"/>
      <c r="S239" s="298" t="str">
        <f t="shared" si="14"/>
        <v/>
      </c>
      <c r="T239" s="299" t="str">
        <f t="shared" si="17"/>
        <v/>
      </c>
      <c r="U239" s="282"/>
    </row>
    <row r="240" spans="2:21" ht="24.75" customHeight="1">
      <c r="B240" s="176">
        <v>234</v>
      </c>
      <c r="C240" s="231"/>
      <c r="D240" s="290" t="str">
        <f t="shared" si="15"/>
        <v/>
      </c>
      <c r="E240" s="291">
        <f>IF(D240="",0,+COUNTIF('賃上げ後(1か月目)(様式3-6)'!$D$7:$D$1006,D240))</f>
        <v>0</v>
      </c>
      <c r="F240" s="205"/>
      <c r="G240" s="295" t="str">
        <f t="shared" si="16"/>
        <v/>
      </c>
      <c r="H240" s="202"/>
      <c r="I240" s="202"/>
      <c r="J240" s="203"/>
      <c r="K240" s="203"/>
      <c r="L240" s="203"/>
      <c r="M240" s="203"/>
      <c r="N240" s="203"/>
      <c r="O240" s="203"/>
      <c r="P240" s="203"/>
      <c r="Q240" s="203"/>
      <c r="R240" s="204"/>
      <c r="S240" s="298" t="str">
        <f t="shared" si="14"/>
        <v/>
      </c>
      <c r="T240" s="299" t="str">
        <f t="shared" si="17"/>
        <v/>
      </c>
      <c r="U240" s="282"/>
    </row>
    <row r="241" spans="2:21" ht="24.75" customHeight="1">
      <c r="B241" s="176">
        <v>235</v>
      </c>
      <c r="C241" s="231"/>
      <c r="D241" s="290" t="str">
        <f t="shared" si="15"/>
        <v/>
      </c>
      <c r="E241" s="291">
        <f>IF(D241="",0,+COUNTIF('賃上げ後(1か月目)(様式3-6)'!$D$7:$D$1006,D241))</f>
        <v>0</v>
      </c>
      <c r="F241" s="205"/>
      <c r="G241" s="295" t="str">
        <f t="shared" si="16"/>
        <v/>
      </c>
      <c r="H241" s="202"/>
      <c r="I241" s="202"/>
      <c r="J241" s="203"/>
      <c r="K241" s="203"/>
      <c r="L241" s="203"/>
      <c r="M241" s="203"/>
      <c r="N241" s="203"/>
      <c r="O241" s="203"/>
      <c r="P241" s="203"/>
      <c r="Q241" s="203"/>
      <c r="R241" s="204"/>
      <c r="S241" s="298" t="str">
        <f t="shared" si="14"/>
        <v/>
      </c>
      <c r="T241" s="299" t="str">
        <f t="shared" si="17"/>
        <v/>
      </c>
      <c r="U241" s="282"/>
    </row>
    <row r="242" spans="2:21" ht="24.75" customHeight="1">
      <c r="B242" s="176">
        <v>236</v>
      </c>
      <c r="C242" s="231"/>
      <c r="D242" s="290" t="str">
        <f t="shared" si="15"/>
        <v/>
      </c>
      <c r="E242" s="291">
        <f>IF(D242="",0,+COUNTIF('賃上げ後(1か月目)(様式3-6)'!$D$7:$D$1006,D242))</f>
        <v>0</v>
      </c>
      <c r="F242" s="205"/>
      <c r="G242" s="295" t="str">
        <f t="shared" si="16"/>
        <v/>
      </c>
      <c r="H242" s="202"/>
      <c r="I242" s="202"/>
      <c r="J242" s="203"/>
      <c r="K242" s="203"/>
      <c r="L242" s="203"/>
      <c r="M242" s="203"/>
      <c r="N242" s="203"/>
      <c r="O242" s="203"/>
      <c r="P242" s="203"/>
      <c r="Q242" s="203"/>
      <c r="R242" s="204"/>
      <c r="S242" s="298" t="str">
        <f t="shared" si="14"/>
        <v/>
      </c>
      <c r="T242" s="299" t="str">
        <f t="shared" si="17"/>
        <v/>
      </c>
      <c r="U242" s="282"/>
    </row>
    <row r="243" spans="2:21" ht="24.75" customHeight="1">
      <c r="B243" s="176">
        <v>237</v>
      </c>
      <c r="C243" s="231"/>
      <c r="D243" s="290" t="str">
        <f t="shared" si="15"/>
        <v/>
      </c>
      <c r="E243" s="291">
        <f>IF(D243="",0,+COUNTIF('賃上げ後(1か月目)(様式3-6)'!$D$7:$D$1006,D243))</f>
        <v>0</v>
      </c>
      <c r="F243" s="205"/>
      <c r="G243" s="295" t="str">
        <f t="shared" si="16"/>
        <v/>
      </c>
      <c r="H243" s="202"/>
      <c r="I243" s="202"/>
      <c r="J243" s="203"/>
      <c r="K243" s="203"/>
      <c r="L243" s="203"/>
      <c r="M243" s="203"/>
      <c r="N243" s="203"/>
      <c r="O243" s="203"/>
      <c r="P243" s="203"/>
      <c r="Q243" s="203"/>
      <c r="R243" s="204"/>
      <c r="S243" s="298" t="str">
        <f t="shared" si="14"/>
        <v/>
      </c>
      <c r="T243" s="299" t="str">
        <f t="shared" si="17"/>
        <v/>
      </c>
      <c r="U243" s="282"/>
    </row>
    <row r="244" spans="2:21" ht="24.75" customHeight="1">
      <c r="B244" s="176">
        <v>238</v>
      </c>
      <c r="C244" s="231"/>
      <c r="D244" s="290" t="str">
        <f t="shared" si="15"/>
        <v/>
      </c>
      <c r="E244" s="291">
        <f>IF(D244="",0,+COUNTIF('賃上げ後(1か月目)(様式3-6)'!$D$7:$D$1006,D244))</f>
        <v>0</v>
      </c>
      <c r="F244" s="205"/>
      <c r="G244" s="295" t="str">
        <f t="shared" si="16"/>
        <v/>
      </c>
      <c r="H244" s="202"/>
      <c r="I244" s="202"/>
      <c r="J244" s="203"/>
      <c r="K244" s="203"/>
      <c r="L244" s="203"/>
      <c r="M244" s="203"/>
      <c r="N244" s="203"/>
      <c r="O244" s="203"/>
      <c r="P244" s="203"/>
      <c r="Q244" s="203"/>
      <c r="R244" s="204"/>
      <c r="S244" s="298" t="str">
        <f t="shared" si="14"/>
        <v/>
      </c>
      <c r="T244" s="299" t="str">
        <f t="shared" si="17"/>
        <v/>
      </c>
      <c r="U244" s="282"/>
    </row>
    <row r="245" spans="2:21" ht="24.75" customHeight="1">
      <c r="B245" s="176">
        <v>239</v>
      </c>
      <c r="C245" s="231"/>
      <c r="D245" s="290" t="str">
        <f t="shared" si="15"/>
        <v/>
      </c>
      <c r="E245" s="291">
        <f>IF(D245="",0,+COUNTIF('賃上げ後(1か月目)(様式3-6)'!$D$7:$D$1006,D245))</f>
        <v>0</v>
      </c>
      <c r="F245" s="205"/>
      <c r="G245" s="295" t="str">
        <f t="shared" si="16"/>
        <v/>
      </c>
      <c r="H245" s="202"/>
      <c r="I245" s="202"/>
      <c r="J245" s="203"/>
      <c r="K245" s="203"/>
      <c r="L245" s="203"/>
      <c r="M245" s="203"/>
      <c r="N245" s="203"/>
      <c r="O245" s="203"/>
      <c r="P245" s="203"/>
      <c r="Q245" s="203"/>
      <c r="R245" s="204"/>
      <c r="S245" s="298" t="str">
        <f t="shared" si="14"/>
        <v/>
      </c>
      <c r="T245" s="299" t="str">
        <f t="shared" si="17"/>
        <v/>
      </c>
      <c r="U245" s="282"/>
    </row>
    <row r="246" spans="2:21" ht="24.75" customHeight="1">
      <c r="B246" s="176">
        <v>240</v>
      </c>
      <c r="C246" s="231"/>
      <c r="D246" s="290" t="str">
        <f t="shared" si="15"/>
        <v/>
      </c>
      <c r="E246" s="291">
        <f>IF(D246="",0,+COUNTIF('賃上げ後(1か月目)(様式3-6)'!$D$7:$D$1006,D246))</f>
        <v>0</v>
      </c>
      <c r="F246" s="205"/>
      <c r="G246" s="295" t="str">
        <f t="shared" si="16"/>
        <v/>
      </c>
      <c r="H246" s="202"/>
      <c r="I246" s="202"/>
      <c r="J246" s="203"/>
      <c r="K246" s="203"/>
      <c r="L246" s="203"/>
      <c r="M246" s="203"/>
      <c r="N246" s="203"/>
      <c r="O246" s="203"/>
      <c r="P246" s="203"/>
      <c r="Q246" s="203"/>
      <c r="R246" s="204"/>
      <c r="S246" s="298" t="str">
        <f t="shared" si="14"/>
        <v/>
      </c>
      <c r="T246" s="299" t="str">
        <f t="shared" si="17"/>
        <v/>
      </c>
      <c r="U246" s="282"/>
    </row>
    <row r="247" spans="2:21" ht="24.75" customHeight="1">
      <c r="B247" s="176">
        <v>241</v>
      </c>
      <c r="C247" s="231"/>
      <c r="D247" s="290" t="str">
        <f t="shared" si="15"/>
        <v/>
      </c>
      <c r="E247" s="291">
        <f>IF(D247="",0,+COUNTIF('賃上げ後(1か月目)(様式3-6)'!$D$7:$D$1006,D247))</f>
        <v>0</v>
      </c>
      <c r="F247" s="205"/>
      <c r="G247" s="295" t="str">
        <f t="shared" si="16"/>
        <v/>
      </c>
      <c r="H247" s="202"/>
      <c r="I247" s="202"/>
      <c r="J247" s="203"/>
      <c r="K247" s="203"/>
      <c r="L247" s="203"/>
      <c r="M247" s="203"/>
      <c r="N247" s="203"/>
      <c r="O247" s="203"/>
      <c r="P247" s="203"/>
      <c r="Q247" s="203"/>
      <c r="R247" s="204"/>
      <c r="S247" s="298" t="str">
        <f t="shared" si="14"/>
        <v/>
      </c>
      <c r="T247" s="299" t="str">
        <f t="shared" si="17"/>
        <v/>
      </c>
      <c r="U247" s="282"/>
    </row>
    <row r="248" spans="2:21" ht="24.75" customHeight="1">
      <c r="B248" s="176">
        <v>242</v>
      </c>
      <c r="C248" s="231"/>
      <c r="D248" s="290" t="str">
        <f t="shared" si="15"/>
        <v/>
      </c>
      <c r="E248" s="291">
        <f>IF(D248="",0,+COUNTIF('賃上げ後(1か月目)(様式3-6)'!$D$7:$D$1006,D248))</f>
        <v>0</v>
      </c>
      <c r="F248" s="205"/>
      <c r="G248" s="295" t="str">
        <f t="shared" si="16"/>
        <v/>
      </c>
      <c r="H248" s="202"/>
      <c r="I248" s="202"/>
      <c r="J248" s="203"/>
      <c r="K248" s="203"/>
      <c r="L248" s="203"/>
      <c r="M248" s="203"/>
      <c r="N248" s="203"/>
      <c r="O248" s="203"/>
      <c r="P248" s="203"/>
      <c r="Q248" s="203"/>
      <c r="R248" s="204"/>
      <c r="S248" s="298" t="str">
        <f t="shared" si="14"/>
        <v/>
      </c>
      <c r="T248" s="299" t="str">
        <f t="shared" si="17"/>
        <v/>
      </c>
      <c r="U248" s="282"/>
    </row>
    <row r="249" spans="2:21" ht="24.75" customHeight="1">
      <c r="B249" s="176">
        <v>243</v>
      </c>
      <c r="C249" s="231"/>
      <c r="D249" s="290" t="str">
        <f t="shared" si="15"/>
        <v/>
      </c>
      <c r="E249" s="291">
        <f>IF(D249="",0,+COUNTIF('賃上げ後(1か月目)(様式3-6)'!$D$7:$D$1006,D249))</f>
        <v>0</v>
      </c>
      <c r="F249" s="205"/>
      <c r="G249" s="295" t="str">
        <f t="shared" si="16"/>
        <v/>
      </c>
      <c r="H249" s="202"/>
      <c r="I249" s="202"/>
      <c r="J249" s="203"/>
      <c r="K249" s="203"/>
      <c r="L249" s="203"/>
      <c r="M249" s="203"/>
      <c r="N249" s="203"/>
      <c r="O249" s="203"/>
      <c r="P249" s="203"/>
      <c r="Q249" s="203"/>
      <c r="R249" s="204"/>
      <c r="S249" s="298" t="str">
        <f t="shared" si="14"/>
        <v/>
      </c>
      <c r="T249" s="299" t="str">
        <f t="shared" si="17"/>
        <v/>
      </c>
      <c r="U249" s="282"/>
    </row>
    <row r="250" spans="2:21" ht="24.75" customHeight="1">
      <c r="B250" s="176">
        <v>244</v>
      </c>
      <c r="C250" s="231"/>
      <c r="D250" s="290" t="str">
        <f t="shared" si="15"/>
        <v/>
      </c>
      <c r="E250" s="291">
        <f>IF(D250="",0,+COUNTIF('賃上げ後(1か月目)(様式3-6)'!$D$7:$D$1006,D250))</f>
        <v>0</v>
      </c>
      <c r="F250" s="205"/>
      <c r="G250" s="295" t="str">
        <f t="shared" si="16"/>
        <v/>
      </c>
      <c r="H250" s="202"/>
      <c r="I250" s="202"/>
      <c r="J250" s="203"/>
      <c r="K250" s="203"/>
      <c r="L250" s="203"/>
      <c r="M250" s="203"/>
      <c r="N250" s="203"/>
      <c r="O250" s="203"/>
      <c r="P250" s="203"/>
      <c r="Q250" s="203"/>
      <c r="R250" s="204"/>
      <c r="S250" s="298" t="str">
        <f t="shared" si="14"/>
        <v/>
      </c>
      <c r="T250" s="299" t="str">
        <f t="shared" si="17"/>
        <v/>
      </c>
      <c r="U250" s="282"/>
    </row>
    <row r="251" spans="2:21" ht="24.75" customHeight="1">
      <c r="B251" s="176">
        <v>245</v>
      </c>
      <c r="C251" s="231"/>
      <c r="D251" s="290" t="str">
        <f t="shared" si="15"/>
        <v/>
      </c>
      <c r="E251" s="291">
        <f>IF(D251="",0,+COUNTIF('賃上げ後(1か月目)(様式3-6)'!$D$7:$D$1006,D251))</f>
        <v>0</v>
      </c>
      <c r="F251" s="205"/>
      <c r="G251" s="295" t="str">
        <f t="shared" si="16"/>
        <v/>
      </c>
      <c r="H251" s="202"/>
      <c r="I251" s="202"/>
      <c r="J251" s="203"/>
      <c r="K251" s="203"/>
      <c r="L251" s="203"/>
      <c r="M251" s="203"/>
      <c r="N251" s="203"/>
      <c r="O251" s="203"/>
      <c r="P251" s="203"/>
      <c r="Q251" s="203"/>
      <c r="R251" s="204"/>
      <c r="S251" s="298" t="str">
        <f t="shared" si="14"/>
        <v/>
      </c>
      <c r="T251" s="299" t="str">
        <f t="shared" si="17"/>
        <v/>
      </c>
      <c r="U251" s="282"/>
    </row>
    <row r="252" spans="2:21" ht="24.75" customHeight="1">
      <c r="B252" s="176">
        <v>246</v>
      </c>
      <c r="C252" s="231"/>
      <c r="D252" s="290" t="str">
        <f t="shared" si="15"/>
        <v/>
      </c>
      <c r="E252" s="291">
        <f>IF(D252="",0,+COUNTIF('賃上げ後(1か月目)(様式3-6)'!$D$7:$D$1006,D252))</f>
        <v>0</v>
      </c>
      <c r="F252" s="205"/>
      <c r="G252" s="295" t="str">
        <f t="shared" si="16"/>
        <v/>
      </c>
      <c r="H252" s="202"/>
      <c r="I252" s="202"/>
      <c r="J252" s="203"/>
      <c r="K252" s="203"/>
      <c r="L252" s="203"/>
      <c r="M252" s="203"/>
      <c r="N252" s="203"/>
      <c r="O252" s="203"/>
      <c r="P252" s="203"/>
      <c r="Q252" s="203"/>
      <c r="R252" s="204"/>
      <c r="S252" s="298" t="str">
        <f t="shared" si="14"/>
        <v/>
      </c>
      <c r="T252" s="299" t="str">
        <f t="shared" si="17"/>
        <v/>
      </c>
      <c r="U252" s="282"/>
    </row>
    <row r="253" spans="2:21" ht="24.75" customHeight="1">
      <c r="B253" s="176">
        <v>247</v>
      </c>
      <c r="C253" s="231"/>
      <c r="D253" s="290" t="str">
        <f t="shared" si="15"/>
        <v/>
      </c>
      <c r="E253" s="291">
        <f>IF(D253="",0,+COUNTIF('賃上げ後(1か月目)(様式3-6)'!$D$7:$D$1006,D253))</f>
        <v>0</v>
      </c>
      <c r="F253" s="205"/>
      <c r="G253" s="295" t="str">
        <f t="shared" si="16"/>
        <v/>
      </c>
      <c r="H253" s="202"/>
      <c r="I253" s="202"/>
      <c r="J253" s="203"/>
      <c r="K253" s="203"/>
      <c r="L253" s="203"/>
      <c r="M253" s="203"/>
      <c r="N253" s="203"/>
      <c r="O253" s="203"/>
      <c r="P253" s="203"/>
      <c r="Q253" s="203"/>
      <c r="R253" s="204"/>
      <c r="S253" s="298" t="str">
        <f t="shared" si="14"/>
        <v/>
      </c>
      <c r="T253" s="299" t="str">
        <f t="shared" si="17"/>
        <v/>
      </c>
      <c r="U253" s="282"/>
    </row>
    <row r="254" spans="2:21" ht="24.75" customHeight="1">
      <c r="B254" s="176">
        <v>248</v>
      </c>
      <c r="C254" s="231"/>
      <c r="D254" s="290" t="str">
        <f t="shared" si="15"/>
        <v/>
      </c>
      <c r="E254" s="291">
        <f>IF(D254="",0,+COUNTIF('賃上げ後(1か月目)(様式3-6)'!$D$7:$D$1006,D254))</f>
        <v>0</v>
      </c>
      <c r="F254" s="205"/>
      <c r="G254" s="295" t="str">
        <f t="shared" si="16"/>
        <v/>
      </c>
      <c r="H254" s="202"/>
      <c r="I254" s="202"/>
      <c r="J254" s="203"/>
      <c r="K254" s="203"/>
      <c r="L254" s="203"/>
      <c r="M254" s="203"/>
      <c r="N254" s="203"/>
      <c r="O254" s="203"/>
      <c r="P254" s="203"/>
      <c r="Q254" s="203"/>
      <c r="R254" s="204"/>
      <c r="S254" s="298" t="str">
        <f t="shared" si="14"/>
        <v/>
      </c>
      <c r="T254" s="299" t="str">
        <f t="shared" si="17"/>
        <v/>
      </c>
      <c r="U254" s="282"/>
    </row>
    <row r="255" spans="2:21" ht="24.75" customHeight="1">
      <c r="B255" s="176">
        <v>249</v>
      </c>
      <c r="C255" s="231"/>
      <c r="D255" s="290" t="str">
        <f t="shared" si="15"/>
        <v/>
      </c>
      <c r="E255" s="291">
        <f>IF(D255="",0,+COUNTIF('賃上げ後(1か月目)(様式3-6)'!$D$7:$D$1006,D255))</f>
        <v>0</v>
      </c>
      <c r="F255" s="205"/>
      <c r="G255" s="295" t="str">
        <f t="shared" si="16"/>
        <v/>
      </c>
      <c r="H255" s="202"/>
      <c r="I255" s="202"/>
      <c r="J255" s="203"/>
      <c r="K255" s="203"/>
      <c r="L255" s="203"/>
      <c r="M255" s="203"/>
      <c r="N255" s="203"/>
      <c r="O255" s="203"/>
      <c r="P255" s="203"/>
      <c r="Q255" s="203"/>
      <c r="R255" s="204"/>
      <c r="S255" s="298" t="str">
        <f t="shared" si="14"/>
        <v/>
      </c>
      <c r="T255" s="299" t="str">
        <f t="shared" si="17"/>
        <v/>
      </c>
      <c r="U255" s="282"/>
    </row>
    <row r="256" spans="2:21" ht="24.75" customHeight="1">
      <c r="B256" s="176">
        <v>250</v>
      </c>
      <c r="C256" s="231"/>
      <c r="D256" s="290" t="str">
        <f t="shared" si="15"/>
        <v/>
      </c>
      <c r="E256" s="291">
        <f>IF(D256="",0,+COUNTIF('賃上げ後(1か月目)(様式3-6)'!$D$7:$D$1006,D256))</f>
        <v>0</v>
      </c>
      <c r="F256" s="205"/>
      <c r="G256" s="295" t="str">
        <f t="shared" si="16"/>
        <v/>
      </c>
      <c r="H256" s="202"/>
      <c r="I256" s="202"/>
      <c r="J256" s="203"/>
      <c r="K256" s="203"/>
      <c r="L256" s="203"/>
      <c r="M256" s="203"/>
      <c r="N256" s="203"/>
      <c r="O256" s="203"/>
      <c r="P256" s="203"/>
      <c r="Q256" s="203"/>
      <c r="R256" s="204"/>
      <c r="S256" s="298" t="str">
        <f t="shared" si="14"/>
        <v/>
      </c>
      <c r="T256" s="299" t="str">
        <f t="shared" si="17"/>
        <v/>
      </c>
      <c r="U256" s="282"/>
    </row>
    <row r="257" spans="2:21" ht="24.75" customHeight="1">
      <c r="B257" s="176">
        <v>251</v>
      </c>
      <c r="C257" s="231"/>
      <c r="D257" s="290" t="str">
        <f t="shared" si="15"/>
        <v/>
      </c>
      <c r="E257" s="291">
        <f>IF(D257="",0,+COUNTIF('賃上げ後(1か月目)(様式3-6)'!$D$7:$D$1006,D257))</f>
        <v>0</v>
      </c>
      <c r="F257" s="205"/>
      <c r="G257" s="295" t="str">
        <f t="shared" si="16"/>
        <v/>
      </c>
      <c r="H257" s="202"/>
      <c r="I257" s="202"/>
      <c r="J257" s="203"/>
      <c r="K257" s="203"/>
      <c r="L257" s="203"/>
      <c r="M257" s="203"/>
      <c r="N257" s="203"/>
      <c r="O257" s="203"/>
      <c r="P257" s="203"/>
      <c r="Q257" s="203"/>
      <c r="R257" s="204"/>
      <c r="S257" s="298" t="str">
        <f t="shared" si="14"/>
        <v/>
      </c>
      <c r="T257" s="299" t="str">
        <f t="shared" si="17"/>
        <v/>
      </c>
      <c r="U257" s="282"/>
    </row>
    <row r="258" spans="2:21" ht="24.75" customHeight="1">
      <c r="B258" s="176">
        <v>252</v>
      </c>
      <c r="C258" s="231"/>
      <c r="D258" s="290" t="str">
        <f t="shared" si="15"/>
        <v/>
      </c>
      <c r="E258" s="291">
        <f>IF(D258="",0,+COUNTIF('賃上げ後(1か月目)(様式3-6)'!$D$7:$D$1006,D258))</f>
        <v>0</v>
      </c>
      <c r="F258" s="205"/>
      <c r="G258" s="295" t="str">
        <f t="shared" si="16"/>
        <v/>
      </c>
      <c r="H258" s="202"/>
      <c r="I258" s="202"/>
      <c r="J258" s="203"/>
      <c r="K258" s="203"/>
      <c r="L258" s="203"/>
      <c r="M258" s="203"/>
      <c r="N258" s="203"/>
      <c r="O258" s="203"/>
      <c r="P258" s="203"/>
      <c r="Q258" s="203"/>
      <c r="R258" s="204"/>
      <c r="S258" s="298" t="str">
        <f t="shared" si="14"/>
        <v/>
      </c>
      <c r="T258" s="299" t="str">
        <f t="shared" si="17"/>
        <v/>
      </c>
      <c r="U258" s="282"/>
    </row>
    <row r="259" spans="2:21" ht="24.75" customHeight="1">
      <c r="B259" s="176">
        <v>253</v>
      </c>
      <c r="C259" s="231"/>
      <c r="D259" s="290" t="str">
        <f t="shared" si="15"/>
        <v/>
      </c>
      <c r="E259" s="291">
        <f>IF(D259="",0,+COUNTIF('賃上げ後(1か月目)(様式3-6)'!$D$7:$D$1006,D259))</f>
        <v>0</v>
      </c>
      <c r="F259" s="205"/>
      <c r="G259" s="295" t="str">
        <f t="shared" si="16"/>
        <v/>
      </c>
      <c r="H259" s="202"/>
      <c r="I259" s="202"/>
      <c r="J259" s="203"/>
      <c r="K259" s="203"/>
      <c r="L259" s="203"/>
      <c r="M259" s="203"/>
      <c r="N259" s="203"/>
      <c r="O259" s="203"/>
      <c r="P259" s="203"/>
      <c r="Q259" s="203"/>
      <c r="R259" s="204"/>
      <c r="S259" s="298" t="str">
        <f t="shared" si="14"/>
        <v/>
      </c>
      <c r="T259" s="299" t="str">
        <f t="shared" si="17"/>
        <v/>
      </c>
      <c r="U259" s="282"/>
    </row>
    <row r="260" spans="2:21" ht="24.75" customHeight="1">
      <c r="B260" s="176">
        <v>254</v>
      </c>
      <c r="C260" s="231"/>
      <c r="D260" s="290" t="str">
        <f t="shared" si="15"/>
        <v/>
      </c>
      <c r="E260" s="291">
        <f>IF(D260="",0,+COUNTIF('賃上げ後(1か月目)(様式3-6)'!$D$7:$D$1006,D260))</f>
        <v>0</v>
      </c>
      <c r="F260" s="205"/>
      <c r="G260" s="295" t="str">
        <f t="shared" si="16"/>
        <v/>
      </c>
      <c r="H260" s="202"/>
      <c r="I260" s="202"/>
      <c r="J260" s="203"/>
      <c r="K260" s="203"/>
      <c r="L260" s="203"/>
      <c r="M260" s="203"/>
      <c r="N260" s="203"/>
      <c r="O260" s="203"/>
      <c r="P260" s="203"/>
      <c r="Q260" s="203"/>
      <c r="R260" s="204"/>
      <c r="S260" s="298" t="str">
        <f t="shared" si="14"/>
        <v/>
      </c>
      <c r="T260" s="299" t="str">
        <f t="shared" si="17"/>
        <v/>
      </c>
      <c r="U260" s="282"/>
    </row>
    <row r="261" spans="2:21" ht="24.75" customHeight="1">
      <c r="B261" s="176">
        <v>255</v>
      </c>
      <c r="C261" s="231"/>
      <c r="D261" s="290" t="str">
        <f t="shared" si="15"/>
        <v/>
      </c>
      <c r="E261" s="291">
        <f>IF(D261="",0,+COUNTIF('賃上げ後(1か月目)(様式3-6)'!$D$7:$D$1006,D261))</f>
        <v>0</v>
      </c>
      <c r="F261" s="205"/>
      <c r="G261" s="295" t="str">
        <f t="shared" si="16"/>
        <v/>
      </c>
      <c r="H261" s="202"/>
      <c r="I261" s="202"/>
      <c r="J261" s="203"/>
      <c r="K261" s="203"/>
      <c r="L261" s="203"/>
      <c r="M261" s="203"/>
      <c r="N261" s="203"/>
      <c r="O261" s="203"/>
      <c r="P261" s="203"/>
      <c r="Q261" s="203"/>
      <c r="R261" s="204"/>
      <c r="S261" s="298" t="str">
        <f t="shared" si="14"/>
        <v/>
      </c>
      <c r="T261" s="299" t="str">
        <f t="shared" si="17"/>
        <v/>
      </c>
      <c r="U261" s="282"/>
    </row>
    <row r="262" spans="2:21" ht="24.75" customHeight="1">
      <c r="B262" s="176">
        <v>256</v>
      </c>
      <c r="C262" s="231"/>
      <c r="D262" s="290" t="str">
        <f t="shared" si="15"/>
        <v/>
      </c>
      <c r="E262" s="291">
        <f>IF(D262="",0,+COUNTIF('賃上げ後(1か月目)(様式3-6)'!$D$7:$D$1006,D262))</f>
        <v>0</v>
      </c>
      <c r="F262" s="205"/>
      <c r="G262" s="295" t="str">
        <f t="shared" si="16"/>
        <v/>
      </c>
      <c r="H262" s="202"/>
      <c r="I262" s="202"/>
      <c r="J262" s="203"/>
      <c r="K262" s="203"/>
      <c r="L262" s="203"/>
      <c r="M262" s="203"/>
      <c r="N262" s="203"/>
      <c r="O262" s="203"/>
      <c r="P262" s="203"/>
      <c r="Q262" s="203"/>
      <c r="R262" s="204"/>
      <c r="S262" s="298" t="str">
        <f t="shared" si="14"/>
        <v/>
      </c>
      <c r="T262" s="299" t="str">
        <f t="shared" si="17"/>
        <v/>
      </c>
      <c r="U262" s="282"/>
    </row>
    <row r="263" spans="2:21" ht="24.75" customHeight="1">
      <c r="B263" s="176">
        <v>257</v>
      </c>
      <c r="C263" s="231"/>
      <c r="D263" s="290" t="str">
        <f t="shared" si="15"/>
        <v/>
      </c>
      <c r="E263" s="291">
        <f>IF(D263="",0,+COUNTIF('賃上げ後(1か月目)(様式3-6)'!$D$7:$D$1006,D263))</f>
        <v>0</v>
      </c>
      <c r="F263" s="205"/>
      <c r="G263" s="295" t="str">
        <f t="shared" si="16"/>
        <v/>
      </c>
      <c r="H263" s="202"/>
      <c r="I263" s="202"/>
      <c r="J263" s="203"/>
      <c r="K263" s="203"/>
      <c r="L263" s="203"/>
      <c r="M263" s="203"/>
      <c r="N263" s="203"/>
      <c r="O263" s="203"/>
      <c r="P263" s="203"/>
      <c r="Q263" s="203"/>
      <c r="R263" s="204"/>
      <c r="S263" s="298" t="str">
        <f t="shared" si="14"/>
        <v/>
      </c>
      <c r="T263" s="299" t="str">
        <f t="shared" si="17"/>
        <v/>
      </c>
      <c r="U263" s="282"/>
    </row>
    <row r="264" spans="2:21" ht="24.75" customHeight="1">
      <c r="B264" s="176">
        <v>258</v>
      </c>
      <c r="C264" s="231"/>
      <c r="D264" s="290" t="str">
        <f t="shared" si="15"/>
        <v/>
      </c>
      <c r="E264" s="291">
        <f>IF(D264="",0,+COUNTIF('賃上げ後(1か月目)(様式3-6)'!$D$7:$D$1006,D264))</f>
        <v>0</v>
      </c>
      <c r="F264" s="205"/>
      <c r="G264" s="295" t="str">
        <f t="shared" si="16"/>
        <v/>
      </c>
      <c r="H264" s="202"/>
      <c r="I264" s="202"/>
      <c r="J264" s="203"/>
      <c r="K264" s="203"/>
      <c r="L264" s="203"/>
      <c r="M264" s="203"/>
      <c r="N264" s="203"/>
      <c r="O264" s="203"/>
      <c r="P264" s="203"/>
      <c r="Q264" s="203"/>
      <c r="R264" s="204"/>
      <c r="S264" s="298" t="str">
        <f t="shared" ref="S264:S327" si="18">IF(C264="","",+SUM(H264:R264))</f>
        <v/>
      </c>
      <c r="T264" s="299" t="str">
        <f t="shared" si="17"/>
        <v/>
      </c>
      <c r="U264" s="282"/>
    </row>
    <row r="265" spans="2:21" ht="24.75" customHeight="1">
      <c r="B265" s="176">
        <v>259</v>
      </c>
      <c r="C265" s="231"/>
      <c r="D265" s="290" t="str">
        <f t="shared" ref="D265:D328" si="19">SUBSTITUTE(SUBSTITUTE(C265,"　","")," ","")</f>
        <v/>
      </c>
      <c r="E265" s="291">
        <f>IF(D265="",0,+COUNTIF('賃上げ後(1か月目)(様式3-6)'!$D$7:$D$1006,D265))</f>
        <v>0</v>
      </c>
      <c r="F265" s="205"/>
      <c r="G265" s="295" t="str">
        <f t="shared" ref="G265:G328" si="20">IF(C265="","",+IF(OR(E265&lt;1,F265=""),"除外","対象"))</f>
        <v/>
      </c>
      <c r="H265" s="202"/>
      <c r="I265" s="202"/>
      <c r="J265" s="203"/>
      <c r="K265" s="203"/>
      <c r="L265" s="203"/>
      <c r="M265" s="203"/>
      <c r="N265" s="203"/>
      <c r="O265" s="203"/>
      <c r="P265" s="203"/>
      <c r="Q265" s="203"/>
      <c r="R265" s="204"/>
      <c r="S265" s="298" t="str">
        <f t="shared" si="18"/>
        <v/>
      </c>
      <c r="T265" s="299" t="str">
        <f t="shared" si="17"/>
        <v/>
      </c>
      <c r="U265" s="282"/>
    </row>
    <row r="266" spans="2:21" ht="24.75" customHeight="1">
      <c r="B266" s="176">
        <v>260</v>
      </c>
      <c r="C266" s="231"/>
      <c r="D266" s="290" t="str">
        <f t="shared" si="19"/>
        <v/>
      </c>
      <c r="E266" s="291">
        <f>IF(D266="",0,+COUNTIF('賃上げ後(1か月目)(様式3-6)'!$D$7:$D$1006,D266))</f>
        <v>0</v>
      </c>
      <c r="F266" s="205"/>
      <c r="G266" s="295" t="str">
        <f t="shared" si="20"/>
        <v/>
      </c>
      <c r="H266" s="202"/>
      <c r="I266" s="202"/>
      <c r="J266" s="203"/>
      <c r="K266" s="203"/>
      <c r="L266" s="203"/>
      <c r="M266" s="203"/>
      <c r="N266" s="203"/>
      <c r="O266" s="203"/>
      <c r="P266" s="203"/>
      <c r="Q266" s="203"/>
      <c r="R266" s="204"/>
      <c r="S266" s="298" t="str">
        <f t="shared" si="18"/>
        <v/>
      </c>
      <c r="T266" s="299" t="str">
        <f t="shared" si="17"/>
        <v/>
      </c>
      <c r="U266" s="282"/>
    </row>
    <row r="267" spans="2:21" ht="24.75" customHeight="1">
      <c r="B267" s="176">
        <v>261</v>
      </c>
      <c r="C267" s="231"/>
      <c r="D267" s="290" t="str">
        <f t="shared" si="19"/>
        <v/>
      </c>
      <c r="E267" s="291">
        <f>IF(D267="",0,+COUNTIF('賃上げ後(1か月目)(様式3-6)'!$D$7:$D$1006,D267))</f>
        <v>0</v>
      </c>
      <c r="F267" s="205"/>
      <c r="G267" s="295" t="str">
        <f t="shared" si="20"/>
        <v/>
      </c>
      <c r="H267" s="202"/>
      <c r="I267" s="202"/>
      <c r="J267" s="203"/>
      <c r="K267" s="203"/>
      <c r="L267" s="203"/>
      <c r="M267" s="203"/>
      <c r="N267" s="203"/>
      <c r="O267" s="203"/>
      <c r="P267" s="203"/>
      <c r="Q267" s="203"/>
      <c r="R267" s="204"/>
      <c r="S267" s="298" t="str">
        <f t="shared" si="18"/>
        <v/>
      </c>
      <c r="T267" s="299" t="str">
        <f t="shared" si="17"/>
        <v/>
      </c>
      <c r="U267" s="282"/>
    </row>
    <row r="268" spans="2:21" ht="24.75" customHeight="1">
      <c r="B268" s="176">
        <v>262</v>
      </c>
      <c r="C268" s="231"/>
      <c r="D268" s="290" t="str">
        <f t="shared" si="19"/>
        <v/>
      </c>
      <c r="E268" s="291">
        <f>IF(D268="",0,+COUNTIF('賃上げ後(1か月目)(様式3-6)'!$D$7:$D$1006,D268))</f>
        <v>0</v>
      </c>
      <c r="F268" s="205"/>
      <c r="G268" s="295" t="str">
        <f t="shared" si="20"/>
        <v/>
      </c>
      <c r="H268" s="202"/>
      <c r="I268" s="202"/>
      <c r="J268" s="203"/>
      <c r="K268" s="203"/>
      <c r="L268" s="203"/>
      <c r="M268" s="203"/>
      <c r="N268" s="203"/>
      <c r="O268" s="203"/>
      <c r="P268" s="203"/>
      <c r="Q268" s="203"/>
      <c r="R268" s="204"/>
      <c r="S268" s="298" t="str">
        <f t="shared" si="18"/>
        <v/>
      </c>
      <c r="T268" s="299" t="str">
        <f t="shared" si="17"/>
        <v/>
      </c>
      <c r="U268" s="282"/>
    </row>
    <row r="269" spans="2:21" ht="24.75" customHeight="1">
      <c r="B269" s="176">
        <v>263</v>
      </c>
      <c r="C269" s="231"/>
      <c r="D269" s="290" t="str">
        <f t="shared" si="19"/>
        <v/>
      </c>
      <c r="E269" s="291">
        <f>IF(D269="",0,+COUNTIF('賃上げ後(1か月目)(様式3-6)'!$D$7:$D$1006,D269))</f>
        <v>0</v>
      </c>
      <c r="F269" s="205"/>
      <c r="G269" s="295" t="str">
        <f t="shared" si="20"/>
        <v/>
      </c>
      <c r="H269" s="202"/>
      <c r="I269" s="202"/>
      <c r="J269" s="203"/>
      <c r="K269" s="203"/>
      <c r="L269" s="203"/>
      <c r="M269" s="203"/>
      <c r="N269" s="203"/>
      <c r="O269" s="203"/>
      <c r="P269" s="203"/>
      <c r="Q269" s="203"/>
      <c r="R269" s="204"/>
      <c r="S269" s="298" t="str">
        <f t="shared" si="18"/>
        <v/>
      </c>
      <c r="T269" s="299" t="str">
        <f t="shared" si="17"/>
        <v/>
      </c>
      <c r="U269" s="282"/>
    </row>
    <row r="270" spans="2:21" ht="24.75" customHeight="1">
      <c r="B270" s="176">
        <v>264</v>
      </c>
      <c r="C270" s="231"/>
      <c r="D270" s="290" t="str">
        <f t="shared" si="19"/>
        <v/>
      </c>
      <c r="E270" s="291">
        <f>IF(D270="",0,+COUNTIF('賃上げ後(1か月目)(様式3-6)'!$D$7:$D$1006,D270))</f>
        <v>0</v>
      </c>
      <c r="F270" s="205"/>
      <c r="G270" s="295" t="str">
        <f t="shared" si="20"/>
        <v/>
      </c>
      <c r="H270" s="202"/>
      <c r="I270" s="202"/>
      <c r="J270" s="203"/>
      <c r="K270" s="203"/>
      <c r="L270" s="203"/>
      <c r="M270" s="203"/>
      <c r="N270" s="203"/>
      <c r="O270" s="203"/>
      <c r="P270" s="203"/>
      <c r="Q270" s="203"/>
      <c r="R270" s="204"/>
      <c r="S270" s="298" t="str">
        <f t="shared" si="18"/>
        <v/>
      </c>
      <c r="T270" s="299" t="str">
        <f t="shared" ref="T270:T333" si="21">IF(C270="","",+IF(G270="対象",H270,0))</f>
        <v/>
      </c>
      <c r="U270" s="282"/>
    </row>
    <row r="271" spans="2:21" ht="24.75" customHeight="1">
      <c r="B271" s="176">
        <v>265</v>
      </c>
      <c r="C271" s="231"/>
      <c r="D271" s="290" t="str">
        <f t="shared" si="19"/>
        <v/>
      </c>
      <c r="E271" s="291">
        <f>IF(D271="",0,+COUNTIF('賃上げ後(1か月目)(様式3-6)'!$D$7:$D$1006,D271))</f>
        <v>0</v>
      </c>
      <c r="F271" s="205"/>
      <c r="G271" s="295" t="str">
        <f t="shared" si="20"/>
        <v/>
      </c>
      <c r="H271" s="202"/>
      <c r="I271" s="202"/>
      <c r="J271" s="203"/>
      <c r="K271" s="203"/>
      <c r="L271" s="203"/>
      <c r="M271" s="203"/>
      <c r="N271" s="203"/>
      <c r="O271" s="203"/>
      <c r="P271" s="203"/>
      <c r="Q271" s="203"/>
      <c r="R271" s="204"/>
      <c r="S271" s="298" t="str">
        <f t="shared" si="18"/>
        <v/>
      </c>
      <c r="T271" s="299" t="str">
        <f t="shared" si="21"/>
        <v/>
      </c>
      <c r="U271" s="282"/>
    </row>
    <row r="272" spans="2:21" ht="24.75" customHeight="1">
      <c r="B272" s="176">
        <v>266</v>
      </c>
      <c r="C272" s="231"/>
      <c r="D272" s="290" t="str">
        <f t="shared" si="19"/>
        <v/>
      </c>
      <c r="E272" s="291">
        <f>IF(D272="",0,+COUNTIF('賃上げ後(1か月目)(様式3-6)'!$D$7:$D$1006,D272))</f>
        <v>0</v>
      </c>
      <c r="F272" s="205"/>
      <c r="G272" s="295" t="str">
        <f t="shared" si="20"/>
        <v/>
      </c>
      <c r="H272" s="202"/>
      <c r="I272" s="202"/>
      <c r="J272" s="203"/>
      <c r="K272" s="203"/>
      <c r="L272" s="203"/>
      <c r="M272" s="203"/>
      <c r="N272" s="203"/>
      <c r="O272" s="203"/>
      <c r="P272" s="203"/>
      <c r="Q272" s="203"/>
      <c r="R272" s="204"/>
      <c r="S272" s="298" t="str">
        <f t="shared" si="18"/>
        <v/>
      </c>
      <c r="T272" s="299" t="str">
        <f t="shared" si="21"/>
        <v/>
      </c>
      <c r="U272" s="282"/>
    </row>
    <row r="273" spans="2:21" ht="24.75" customHeight="1">
      <c r="B273" s="176">
        <v>267</v>
      </c>
      <c r="C273" s="231"/>
      <c r="D273" s="290" t="str">
        <f t="shared" si="19"/>
        <v/>
      </c>
      <c r="E273" s="291">
        <f>IF(D273="",0,+COUNTIF('賃上げ後(1か月目)(様式3-6)'!$D$7:$D$1006,D273))</f>
        <v>0</v>
      </c>
      <c r="F273" s="205"/>
      <c r="G273" s="295" t="str">
        <f t="shared" si="20"/>
        <v/>
      </c>
      <c r="H273" s="202"/>
      <c r="I273" s="202"/>
      <c r="J273" s="203"/>
      <c r="K273" s="203"/>
      <c r="L273" s="203"/>
      <c r="M273" s="203"/>
      <c r="N273" s="203"/>
      <c r="O273" s="203"/>
      <c r="P273" s="203"/>
      <c r="Q273" s="203"/>
      <c r="R273" s="204"/>
      <c r="S273" s="298" t="str">
        <f t="shared" si="18"/>
        <v/>
      </c>
      <c r="T273" s="299" t="str">
        <f t="shared" si="21"/>
        <v/>
      </c>
      <c r="U273" s="282"/>
    </row>
    <row r="274" spans="2:21" ht="24.75" customHeight="1">
      <c r="B274" s="176">
        <v>268</v>
      </c>
      <c r="C274" s="231"/>
      <c r="D274" s="290" t="str">
        <f t="shared" si="19"/>
        <v/>
      </c>
      <c r="E274" s="291">
        <f>IF(D274="",0,+COUNTIF('賃上げ後(1か月目)(様式3-6)'!$D$7:$D$1006,D274))</f>
        <v>0</v>
      </c>
      <c r="F274" s="205"/>
      <c r="G274" s="295" t="str">
        <f t="shared" si="20"/>
        <v/>
      </c>
      <c r="H274" s="202"/>
      <c r="I274" s="202"/>
      <c r="J274" s="203"/>
      <c r="K274" s="203"/>
      <c r="L274" s="203"/>
      <c r="M274" s="203"/>
      <c r="N274" s="203"/>
      <c r="O274" s="203"/>
      <c r="P274" s="203"/>
      <c r="Q274" s="203"/>
      <c r="R274" s="204"/>
      <c r="S274" s="298" t="str">
        <f t="shared" si="18"/>
        <v/>
      </c>
      <c r="T274" s="299" t="str">
        <f t="shared" si="21"/>
        <v/>
      </c>
      <c r="U274" s="282"/>
    </row>
    <row r="275" spans="2:21" ht="24.75" customHeight="1">
      <c r="B275" s="176">
        <v>269</v>
      </c>
      <c r="C275" s="231"/>
      <c r="D275" s="290" t="str">
        <f t="shared" si="19"/>
        <v/>
      </c>
      <c r="E275" s="291">
        <f>IF(D275="",0,+COUNTIF('賃上げ後(1か月目)(様式3-6)'!$D$7:$D$1006,D275))</f>
        <v>0</v>
      </c>
      <c r="F275" s="205"/>
      <c r="G275" s="295" t="str">
        <f t="shared" si="20"/>
        <v/>
      </c>
      <c r="H275" s="202"/>
      <c r="I275" s="202"/>
      <c r="J275" s="203"/>
      <c r="K275" s="203"/>
      <c r="L275" s="203"/>
      <c r="M275" s="203"/>
      <c r="N275" s="203"/>
      <c r="O275" s="203"/>
      <c r="P275" s="203"/>
      <c r="Q275" s="203"/>
      <c r="R275" s="204"/>
      <c r="S275" s="298" t="str">
        <f t="shared" si="18"/>
        <v/>
      </c>
      <c r="T275" s="299" t="str">
        <f t="shared" si="21"/>
        <v/>
      </c>
      <c r="U275" s="282"/>
    </row>
    <row r="276" spans="2:21" ht="24.75" customHeight="1">
      <c r="B276" s="176">
        <v>270</v>
      </c>
      <c r="C276" s="231"/>
      <c r="D276" s="290" t="str">
        <f t="shared" si="19"/>
        <v/>
      </c>
      <c r="E276" s="291">
        <f>IF(D276="",0,+COUNTIF('賃上げ後(1か月目)(様式3-6)'!$D$7:$D$1006,D276))</f>
        <v>0</v>
      </c>
      <c r="F276" s="205"/>
      <c r="G276" s="295" t="str">
        <f t="shared" si="20"/>
        <v/>
      </c>
      <c r="H276" s="202"/>
      <c r="I276" s="202"/>
      <c r="J276" s="203"/>
      <c r="K276" s="203"/>
      <c r="L276" s="203"/>
      <c r="M276" s="203"/>
      <c r="N276" s="203"/>
      <c r="O276" s="203"/>
      <c r="P276" s="203"/>
      <c r="Q276" s="203"/>
      <c r="R276" s="204"/>
      <c r="S276" s="298" t="str">
        <f t="shared" si="18"/>
        <v/>
      </c>
      <c r="T276" s="299" t="str">
        <f t="shared" si="21"/>
        <v/>
      </c>
      <c r="U276" s="282"/>
    </row>
    <row r="277" spans="2:21" ht="24.75" customHeight="1">
      <c r="B277" s="176">
        <v>271</v>
      </c>
      <c r="C277" s="231"/>
      <c r="D277" s="290" t="str">
        <f t="shared" si="19"/>
        <v/>
      </c>
      <c r="E277" s="291">
        <f>IF(D277="",0,+COUNTIF('賃上げ後(1か月目)(様式3-6)'!$D$7:$D$1006,D277))</f>
        <v>0</v>
      </c>
      <c r="F277" s="205"/>
      <c r="G277" s="295" t="str">
        <f t="shared" si="20"/>
        <v/>
      </c>
      <c r="H277" s="202"/>
      <c r="I277" s="202"/>
      <c r="J277" s="203"/>
      <c r="K277" s="203"/>
      <c r="L277" s="203"/>
      <c r="M277" s="203"/>
      <c r="N277" s="203"/>
      <c r="O277" s="203"/>
      <c r="P277" s="203"/>
      <c r="Q277" s="203"/>
      <c r="R277" s="204"/>
      <c r="S277" s="298" t="str">
        <f t="shared" si="18"/>
        <v/>
      </c>
      <c r="T277" s="299" t="str">
        <f t="shared" si="21"/>
        <v/>
      </c>
      <c r="U277" s="282"/>
    </row>
    <row r="278" spans="2:21" ht="24.75" customHeight="1">
      <c r="B278" s="176">
        <v>272</v>
      </c>
      <c r="C278" s="231"/>
      <c r="D278" s="290" t="str">
        <f t="shared" si="19"/>
        <v/>
      </c>
      <c r="E278" s="291">
        <f>IF(D278="",0,+COUNTIF('賃上げ後(1か月目)(様式3-6)'!$D$7:$D$1006,D278))</f>
        <v>0</v>
      </c>
      <c r="F278" s="205"/>
      <c r="G278" s="295" t="str">
        <f t="shared" si="20"/>
        <v/>
      </c>
      <c r="H278" s="202"/>
      <c r="I278" s="202"/>
      <c r="J278" s="203"/>
      <c r="K278" s="203"/>
      <c r="L278" s="203"/>
      <c r="M278" s="203"/>
      <c r="N278" s="203"/>
      <c r="O278" s="203"/>
      <c r="P278" s="203"/>
      <c r="Q278" s="203"/>
      <c r="R278" s="204"/>
      <c r="S278" s="298" t="str">
        <f t="shared" si="18"/>
        <v/>
      </c>
      <c r="T278" s="299" t="str">
        <f t="shared" si="21"/>
        <v/>
      </c>
      <c r="U278" s="282"/>
    </row>
    <row r="279" spans="2:21" ht="24.75" customHeight="1">
      <c r="B279" s="176">
        <v>273</v>
      </c>
      <c r="C279" s="231"/>
      <c r="D279" s="290" t="str">
        <f t="shared" si="19"/>
        <v/>
      </c>
      <c r="E279" s="291">
        <f>IF(D279="",0,+COUNTIF('賃上げ後(1か月目)(様式3-6)'!$D$7:$D$1006,D279))</f>
        <v>0</v>
      </c>
      <c r="F279" s="205"/>
      <c r="G279" s="295" t="str">
        <f t="shared" si="20"/>
        <v/>
      </c>
      <c r="H279" s="202"/>
      <c r="I279" s="202"/>
      <c r="J279" s="203"/>
      <c r="K279" s="203"/>
      <c r="L279" s="203"/>
      <c r="M279" s="203"/>
      <c r="N279" s="203"/>
      <c r="O279" s="203"/>
      <c r="P279" s="203"/>
      <c r="Q279" s="203"/>
      <c r="R279" s="204"/>
      <c r="S279" s="298" t="str">
        <f t="shared" si="18"/>
        <v/>
      </c>
      <c r="T279" s="299" t="str">
        <f t="shared" si="21"/>
        <v/>
      </c>
      <c r="U279" s="282"/>
    </row>
    <row r="280" spans="2:21" ht="24.75" customHeight="1">
      <c r="B280" s="176">
        <v>274</v>
      </c>
      <c r="C280" s="231"/>
      <c r="D280" s="290" t="str">
        <f t="shared" si="19"/>
        <v/>
      </c>
      <c r="E280" s="291">
        <f>IF(D280="",0,+COUNTIF('賃上げ後(1か月目)(様式3-6)'!$D$7:$D$1006,D280))</f>
        <v>0</v>
      </c>
      <c r="F280" s="205"/>
      <c r="G280" s="295" t="str">
        <f t="shared" si="20"/>
        <v/>
      </c>
      <c r="H280" s="202"/>
      <c r="I280" s="202"/>
      <c r="J280" s="203"/>
      <c r="K280" s="203"/>
      <c r="L280" s="203"/>
      <c r="M280" s="203"/>
      <c r="N280" s="203"/>
      <c r="O280" s="203"/>
      <c r="P280" s="203"/>
      <c r="Q280" s="203"/>
      <c r="R280" s="204"/>
      <c r="S280" s="298" t="str">
        <f t="shared" si="18"/>
        <v/>
      </c>
      <c r="T280" s="299" t="str">
        <f t="shared" si="21"/>
        <v/>
      </c>
      <c r="U280" s="282"/>
    </row>
    <row r="281" spans="2:21" ht="24.75" customHeight="1">
      <c r="B281" s="176">
        <v>275</v>
      </c>
      <c r="C281" s="231"/>
      <c r="D281" s="290" t="str">
        <f t="shared" si="19"/>
        <v/>
      </c>
      <c r="E281" s="291">
        <f>IF(D281="",0,+COUNTIF('賃上げ後(1か月目)(様式3-6)'!$D$7:$D$1006,D281))</f>
        <v>0</v>
      </c>
      <c r="F281" s="205"/>
      <c r="G281" s="295" t="str">
        <f t="shared" si="20"/>
        <v/>
      </c>
      <c r="H281" s="202"/>
      <c r="I281" s="202"/>
      <c r="J281" s="203"/>
      <c r="K281" s="203"/>
      <c r="L281" s="203"/>
      <c r="M281" s="203"/>
      <c r="N281" s="203"/>
      <c r="O281" s="203"/>
      <c r="P281" s="203"/>
      <c r="Q281" s="203"/>
      <c r="R281" s="204"/>
      <c r="S281" s="298" t="str">
        <f t="shared" si="18"/>
        <v/>
      </c>
      <c r="T281" s="299" t="str">
        <f t="shared" si="21"/>
        <v/>
      </c>
      <c r="U281" s="282"/>
    </row>
    <row r="282" spans="2:21" ht="24.75" customHeight="1">
      <c r="B282" s="176">
        <v>276</v>
      </c>
      <c r="C282" s="231"/>
      <c r="D282" s="290" t="str">
        <f t="shared" si="19"/>
        <v/>
      </c>
      <c r="E282" s="291">
        <f>IF(D282="",0,+COUNTIF('賃上げ後(1か月目)(様式3-6)'!$D$7:$D$1006,D282))</f>
        <v>0</v>
      </c>
      <c r="F282" s="205"/>
      <c r="G282" s="295" t="str">
        <f t="shared" si="20"/>
        <v/>
      </c>
      <c r="H282" s="202"/>
      <c r="I282" s="202"/>
      <c r="J282" s="203"/>
      <c r="K282" s="203"/>
      <c r="L282" s="203"/>
      <c r="M282" s="203"/>
      <c r="N282" s="203"/>
      <c r="O282" s="203"/>
      <c r="P282" s="203"/>
      <c r="Q282" s="203"/>
      <c r="R282" s="204"/>
      <c r="S282" s="298" t="str">
        <f t="shared" si="18"/>
        <v/>
      </c>
      <c r="T282" s="299" t="str">
        <f t="shared" si="21"/>
        <v/>
      </c>
      <c r="U282" s="282"/>
    </row>
    <row r="283" spans="2:21" ht="24.75" customHeight="1">
      <c r="B283" s="176">
        <v>277</v>
      </c>
      <c r="C283" s="231"/>
      <c r="D283" s="290" t="str">
        <f t="shared" si="19"/>
        <v/>
      </c>
      <c r="E283" s="291">
        <f>IF(D283="",0,+COUNTIF('賃上げ後(1か月目)(様式3-6)'!$D$7:$D$1006,D283))</f>
        <v>0</v>
      </c>
      <c r="F283" s="205"/>
      <c r="G283" s="295" t="str">
        <f t="shared" si="20"/>
        <v/>
      </c>
      <c r="H283" s="202"/>
      <c r="I283" s="202"/>
      <c r="J283" s="203"/>
      <c r="K283" s="203"/>
      <c r="L283" s="203"/>
      <c r="M283" s="203"/>
      <c r="N283" s="203"/>
      <c r="O283" s="203"/>
      <c r="P283" s="203"/>
      <c r="Q283" s="203"/>
      <c r="R283" s="204"/>
      <c r="S283" s="298" t="str">
        <f t="shared" si="18"/>
        <v/>
      </c>
      <c r="T283" s="299" t="str">
        <f t="shared" si="21"/>
        <v/>
      </c>
      <c r="U283" s="282"/>
    </row>
    <row r="284" spans="2:21" ht="24.75" customHeight="1">
      <c r="B284" s="176">
        <v>278</v>
      </c>
      <c r="C284" s="231"/>
      <c r="D284" s="290" t="str">
        <f t="shared" si="19"/>
        <v/>
      </c>
      <c r="E284" s="291">
        <f>IF(D284="",0,+COUNTIF('賃上げ後(1か月目)(様式3-6)'!$D$7:$D$1006,D284))</f>
        <v>0</v>
      </c>
      <c r="F284" s="205"/>
      <c r="G284" s="295" t="str">
        <f t="shared" si="20"/>
        <v/>
      </c>
      <c r="H284" s="202"/>
      <c r="I284" s="202"/>
      <c r="J284" s="203"/>
      <c r="K284" s="203"/>
      <c r="L284" s="203"/>
      <c r="M284" s="203"/>
      <c r="N284" s="203"/>
      <c r="O284" s="203"/>
      <c r="P284" s="203"/>
      <c r="Q284" s="203"/>
      <c r="R284" s="204"/>
      <c r="S284" s="298" t="str">
        <f t="shared" si="18"/>
        <v/>
      </c>
      <c r="T284" s="299" t="str">
        <f t="shared" si="21"/>
        <v/>
      </c>
      <c r="U284" s="282"/>
    </row>
    <row r="285" spans="2:21" ht="24.75" customHeight="1">
      <c r="B285" s="176">
        <v>279</v>
      </c>
      <c r="C285" s="231"/>
      <c r="D285" s="290" t="str">
        <f t="shared" si="19"/>
        <v/>
      </c>
      <c r="E285" s="291">
        <f>IF(D285="",0,+COUNTIF('賃上げ後(1か月目)(様式3-6)'!$D$7:$D$1006,D285))</f>
        <v>0</v>
      </c>
      <c r="F285" s="205"/>
      <c r="G285" s="295" t="str">
        <f t="shared" si="20"/>
        <v/>
      </c>
      <c r="H285" s="202"/>
      <c r="I285" s="202"/>
      <c r="J285" s="203"/>
      <c r="K285" s="203"/>
      <c r="L285" s="203"/>
      <c r="M285" s="203"/>
      <c r="N285" s="203"/>
      <c r="O285" s="203"/>
      <c r="P285" s="203"/>
      <c r="Q285" s="203"/>
      <c r="R285" s="204"/>
      <c r="S285" s="298" t="str">
        <f t="shared" si="18"/>
        <v/>
      </c>
      <c r="T285" s="299" t="str">
        <f t="shared" si="21"/>
        <v/>
      </c>
      <c r="U285" s="282"/>
    </row>
    <row r="286" spans="2:21" ht="24.75" customHeight="1">
      <c r="B286" s="176">
        <v>280</v>
      </c>
      <c r="C286" s="231"/>
      <c r="D286" s="290" t="str">
        <f t="shared" si="19"/>
        <v/>
      </c>
      <c r="E286" s="291">
        <f>IF(D286="",0,+COUNTIF('賃上げ後(1か月目)(様式3-6)'!$D$7:$D$1006,D286))</f>
        <v>0</v>
      </c>
      <c r="F286" s="205"/>
      <c r="G286" s="295" t="str">
        <f t="shared" si="20"/>
        <v/>
      </c>
      <c r="H286" s="202"/>
      <c r="I286" s="202"/>
      <c r="J286" s="203"/>
      <c r="K286" s="203"/>
      <c r="L286" s="203"/>
      <c r="M286" s="203"/>
      <c r="N286" s="203"/>
      <c r="O286" s="203"/>
      <c r="P286" s="203"/>
      <c r="Q286" s="203"/>
      <c r="R286" s="204"/>
      <c r="S286" s="298" t="str">
        <f t="shared" si="18"/>
        <v/>
      </c>
      <c r="T286" s="299" t="str">
        <f t="shared" si="21"/>
        <v/>
      </c>
      <c r="U286" s="282"/>
    </row>
    <row r="287" spans="2:21" ht="24.75" customHeight="1">
      <c r="B287" s="176">
        <v>281</v>
      </c>
      <c r="C287" s="231"/>
      <c r="D287" s="290" t="str">
        <f t="shared" si="19"/>
        <v/>
      </c>
      <c r="E287" s="291">
        <f>IF(D287="",0,+COUNTIF('賃上げ後(1か月目)(様式3-6)'!$D$7:$D$1006,D287))</f>
        <v>0</v>
      </c>
      <c r="F287" s="205"/>
      <c r="G287" s="295" t="str">
        <f t="shared" si="20"/>
        <v/>
      </c>
      <c r="H287" s="202"/>
      <c r="I287" s="202"/>
      <c r="J287" s="203"/>
      <c r="K287" s="203"/>
      <c r="L287" s="203"/>
      <c r="M287" s="203"/>
      <c r="N287" s="203"/>
      <c r="O287" s="203"/>
      <c r="P287" s="203"/>
      <c r="Q287" s="203"/>
      <c r="R287" s="204"/>
      <c r="S287" s="298" t="str">
        <f t="shared" si="18"/>
        <v/>
      </c>
      <c r="T287" s="299" t="str">
        <f t="shared" si="21"/>
        <v/>
      </c>
      <c r="U287" s="282"/>
    </row>
    <row r="288" spans="2:21" ht="24.75" customHeight="1">
      <c r="B288" s="176">
        <v>282</v>
      </c>
      <c r="C288" s="231"/>
      <c r="D288" s="290" t="str">
        <f t="shared" si="19"/>
        <v/>
      </c>
      <c r="E288" s="291">
        <f>IF(D288="",0,+COUNTIF('賃上げ後(1か月目)(様式3-6)'!$D$7:$D$1006,D288))</f>
        <v>0</v>
      </c>
      <c r="F288" s="205"/>
      <c r="G288" s="295" t="str">
        <f t="shared" si="20"/>
        <v/>
      </c>
      <c r="H288" s="202"/>
      <c r="I288" s="202"/>
      <c r="J288" s="203"/>
      <c r="K288" s="203"/>
      <c r="L288" s="203"/>
      <c r="M288" s="203"/>
      <c r="N288" s="203"/>
      <c r="O288" s="203"/>
      <c r="P288" s="203"/>
      <c r="Q288" s="203"/>
      <c r="R288" s="204"/>
      <c r="S288" s="298" t="str">
        <f t="shared" si="18"/>
        <v/>
      </c>
      <c r="T288" s="299" t="str">
        <f t="shared" si="21"/>
        <v/>
      </c>
      <c r="U288" s="282"/>
    </row>
    <row r="289" spans="2:21" ht="24.75" customHeight="1">
      <c r="B289" s="176">
        <v>283</v>
      </c>
      <c r="C289" s="231"/>
      <c r="D289" s="290" t="str">
        <f t="shared" si="19"/>
        <v/>
      </c>
      <c r="E289" s="291">
        <f>IF(D289="",0,+COUNTIF('賃上げ後(1か月目)(様式3-6)'!$D$7:$D$1006,D289))</f>
        <v>0</v>
      </c>
      <c r="F289" s="205"/>
      <c r="G289" s="295" t="str">
        <f t="shared" si="20"/>
        <v/>
      </c>
      <c r="H289" s="202"/>
      <c r="I289" s="202"/>
      <c r="J289" s="203"/>
      <c r="K289" s="203"/>
      <c r="L289" s="203"/>
      <c r="M289" s="203"/>
      <c r="N289" s="203"/>
      <c r="O289" s="203"/>
      <c r="P289" s="203"/>
      <c r="Q289" s="203"/>
      <c r="R289" s="204"/>
      <c r="S289" s="298" t="str">
        <f t="shared" si="18"/>
        <v/>
      </c>
      <c r="T289" s="299" t="str">
        <f t="shared" si="21"/>
        <v/>
      </c>
      <c r="U289" s="282"/>
    </row>
    <row r="290" spans="2:21" ht="24.75" customHeight="1">
      <c r="B290" s="176">
        <v>284</v>
      </c>
      <c r="C290" s="231"/>
      <c r="D290" s="290" t="str">
        <f t="shared" si="19"/>
        <v/>
      </c>
      <c r="E290" s="291">
        <f>IF(D290="",0,+COUNTIF('賃上げ後(1か月目)(様式3-6)'!$D$7:$D$1006,D290))</f>
        <v>0</v>
      </c>
      <c r="F290" s="205"/>
      <c r="G290" s="295" t="str">
        <f t="shared" si="20"/>
        <v/>
      </c>
      <c r="H290" s="202"/>
      <c r="I290" s="202"/>
      <c r="J290" s="203"/>
      <c r="K290" s="203"/>
      <c r="L290" s="203"/>
      <c r="M290" s="203"/>
      <c r="N290" s="203"/>
      <c r="O290" s="203"/>
      <c r="P290" s="203"/>
      <c r="Q290" s="203"/>
      <c r="R290" s="204"/>
      <c r="S290" s="298" t="str">
        <f t="shared" si="18"/>
        <v/>
      </c>
      <c r="T290" s="299" t="str">
        <f t="shared" si="21"/>
        <v/>
      </c>
      <c r="U290" s="282"/>
    </row>
    <row r="291" spans="2:21" ht="24.75" customHeight="1">
      <c r="B291" s="176">
        <v>285</v>
      </c>
      <c r="C291" s="231"/>
      <c r="D291" s="290" t="str">
        <f t="shared" si="19"/>
        <v/>
      </c>
      <c r="E291" s="291">
        <f>IF(D291="",0,+COUNTIF('賃上げ後(1か月目)(様式3-6)'!$D$7:$D$1006,D291))</f>
        <v>0</v>
      </c>
      <c r="F291" s="205"/>
      <c r="G291" s="295" t="str">
        <f t="shared" si="20"/>
        <v/>
      </c>
      <c r="H291" s="202"/>
      <c r="I291" s="202"/>
      <c r="J291" s="203"/>
      <c r="K291" s="203"/>
      <c r="L291" s="203"/>
      <c r="M291" s="203"/>
      <c r="N291" s="203"/>
      <c r="O291" s="203"/>
      <c r="P291" s="203"/>
      <c r="Q291" s="203"/>
      <c r="R291" s="204"/>
      <c r="S291" s="298" t="str">
        <f t="shared" si="18"/>
        <v/>
      </c>
      <c r="T291" s="299" t="str">
        <f t="shared" si="21"/>
        <v/>
      </c>
      <c r="U291" s="282"/>
    </row>
    <row r="292" spans="2:21" ht="24.75" customHeight="1">
      <c r="B292" s="176">
        <v>286</v>
      </c>
      <c r="C292" s="231"/>
      <c r="D292" s="290" t="str">
        <f t="shared" si="19"/>
        <v/>
      </c>
      <c r="E292" s="291">
        <f>IF(D292="",0,+COUNTIF('賃上げ後(1か月目)(様式3-6)'!$D$7:$D$1006,D292))</f>
        <v>0</v>
      </c>
      <c r="F292" s="205"/>
      <c r="G292" s="295" t="str">
        <f t="shared" si="20"/>
        <v/>
      </c>
      <c r="H292" s="202"/>
      <c r="I292" s="202"/>
      <c r="J292" s="203"/>
      <c r="K292" s="203"/>
      <c r="L292" s="203"/>
      <c r="M292" s="203"/>
      <c r="N292" s="203"/>
      <c r="O292" s="203"/>
      <c r="P292" s="203"/>
      <c r="Q292" s="203"/>
      <c r="R292" s="204"/>
      <c r="S292" s="298" t="str">
        <f t="shared" si="18"/>
        <v/>
      </c>
      <c r="T292" s="299" t="str">
        <f t="shared" si="21"/>
        <v/>
      </c>
      <c r="U292" s="282"/>
    </row>
    <row r="293" spans="2:21" ht="24.75" customHeight="1">
      <c r="B293" s="176">
        <v>287</v>
      </c>
      <c r="C293" s="231"/>
      <c r="D293" s="290" t="str">
        <f t="shared" si="19"/>
        <v/>
      </c>
      <c r="E293" s="291">
        <f>IF(D293="",0,+COUNTIF('賃上げ後(1か月目)(様式3-6)'!$D$7:$D$1006,D293))</f>
        <v>0</v>
      </c>
      <c r="F293" s="205"/>
      <c r="G293" s="295" t="str">
        <f t="shared" si="20"/>
        <v/>
      </c>
      <c r="H293" s="202"/>
      <c r="I293" s="202"/>
      <c r="J293" s="203"/>
      <c r="K293" s="203"/>
      <c r="L293" s="203"/>
      <c r="M293" s="203"/>
      <c r="N293" s="203"/>
      <c r="O293" s="203"/>
      <c r="P293" s="203"/>
      <c r="Q293" s="203"/>
      <c r="R293" s="204"/>
      <c r="S293" s="298" t="str">
        <f t="shared" si="18"/>
        <v/>
      </c>
      <c r="T293" s="299" t="str">
        <f t="shared" si="21"/>
        <v/>
      </c>
      <c r="U293" s="282"/>
    </row>
    <row r="294" spans="2:21" ht="24.75" customHeight="1">
      <c r="B294" s="176">
        <v>288</v>
      </c>
      <c r="C294" s="231"/>
      <c r="D294" s="290" t="str">
        <f t="shared" si="19"/>
        <v/>
      </c>
      <c r="E294" s="291">
        <f>IF(D294="",0,+COUNTIF('賃上げ後(1か月目)(様式3-6)'!$D$7:$D$1006,D294))</f>
        <v>0</v>
      </c>
      <c r="F294" s="205"/>
      <c r="G294" s="295" t="str">
        <f t="shared" si="20"/>
        <v/>
      </c>
      <c r="H294" s="202"/>
      <c r="I294" s="202"/>
      <c r="J294" s="203"/>
      <c r="K294" s="203"/>
      <c r="L294" s="203"/>
      <c r="M294" s="203"/>
      <c r="N294" s="203"/>
      <c r="O294" s="203"/>
      <c r="P294" s="203"/>
      <c r="Q294" s="203"/>
      <c r="R294" s="204"/>
      <c r="S294" s="298" t="str">
        <f t="shared" si="18"/>
        <v/>
      </c>
      <c r="T294" s="299" t="str">
        <f t="shared" si="21"/>
        <v/>
      </c>
      <c r="U294" s="282"/>
    </row>
    <row r="295" spans="2:21" ht="24.75" customHeight="1">
      <c r="B295" s="176">
        <v>289</v>
      </c>
      <c r="C295" s="231"/>
      <c r="D295" s="290" t="str">
        <f t="shared" si="19"/>
        <v/>
      </c>
      <c r="E295" s="291">
        <f>IF(D295="",0,+COUNTIF('賃上げ後(1か月目)(様式3-6)'!$D$7:$D$1006,D295))</f>
        <v>0</v>
      </c>
      <c r="F295" s="205"/>
      <c r="G295" s="295" t="str">
        <f t="shared" si="20"/>
        <v/>
      </c>
      <c r="H295" s="202"/>
      <c r="I295" s="202"/>
      <c r="J295" s="203"/>
      <c r="K295" s="203"/>
      <c r="L295" s="203"/>
      <c r="M295" s="203"/>
      <c r="N295" s="203"/>
      <c r="O295" s="203"/>
      <c r="P295" s="203"/>
      <c r="Q295" s="203"/>
      <c r="R295" s="204"/>
      <c r="S295" s="298" t="str">
        <f t="shared" si="18"/>
        <v/>
      </c>
      <c r="T295" s="299" t="str">
        <f t="shared" si="21"/>
        <v/>
      </c>
      <c r="U295" s="282"/>
    </row>
    <row r="296" spans="2:21" ht="24.75" customHeight="1">
      <c r="B296" s="176">
        <v>290</v>
      </c>
      <c r="C296" s="231"/>
      <c r="D296" s="290" t="str">
        <f t="shared" si="19"/>
        <v/>
      </c>
      <c r="E296" s="291">
        <f>IF(D296="",0,+COUNTIF('賃上げ後(1か月目)(様式3-6)'!$D$7:$D$1006,D296))</f>
        <v>0</v>
      </c>
      <c r="F296" s="205"/>
      <c r="G296" s="295" t="str">
        <f t="shared" si="20"/>
        <v/>
      </c>
      <c r="H296" s="202"/>
      <c r="I296" s="202"/>
      <c r="J296" s="203"/>
      <c r="K296" s="203"/>
      <c r="L296" s="203"/>
      <c r="M296" s="203"/>
      <c r="N296" s="203"/>
      <c r="O296" s="203"/>
      <c r="P296" s="203"/>
      <c r="Q296" s="203"/>
      <c r="R296" s="204"/>
      <c r="S296" s="298" t="str">
        <f t="shared" si="18"/>
        <v/>
      </c>
      <c r="T296" s="299" t="str">
        <f t="shared" si="21"/>
        <v/>
      </c>
      <c r="U296" s="282"/>
    </row>
    <row r="297" spans="2:21" ht="24.75" customHeight="1">
      <c r="B297" s="176">
        <v>291</v>
      </c>
      <c r="C297" s="231"/>
      <c r="D297" s="290" t="str">
        <f t="shared" si="19"/>
        <v/>
      </c>
      <c r="E297" s="291">
        <f>IF(D297="",0,+COUNTIF('賃上げ後(1か月目)(様式3-6)'!$D$7:$D$1006,D297))</f>
        <v>0</v>
      </c>
      <c r="F297" s="205"/>
      <c r="G297" s="295" t="str">
        <f t="shared" si="20"/>
        <v/>
      </c>
      <c r="H297" s="202"/>
      <c r="I297" s="202"/>
      <c r="J297" s="203"/>
      <c r="K297" s="203"/>
      <c r="L297" s="203"/>
      <c r="M297" s="203"/>
      <c r="N297" s="203"/>
      <c r="O297" s="203"/>
      <c r="P297" s="203"/>
      <c r="Q297" s="203"/>
      <c r="R297" s="204"/>
      <c r="S297" s="298" t="str">
        <f t="shared" si="18"/>
        <v/>
      </c>
      <c r="T297" s="299" t="str">
        <f t="shared" si="21"/>
        <v/>
      </c>
      <c r="U297" s="282"/>
    </row>
    <row r="298" spans="2:21" ht="24.75" customHeight="1">
      <c r="B298" s="176">
        <v>292</v>
      </c>
      <c r="C298" s="231"/>
      <c r="D298" s="290" t="str">
        <f t="shared" si="19"/>
        <v/>
      </c>
      <c r="E298" s="291">
        <f>IF(D298="",0,+COUNTIF('賃上げ後(1か月目)(様式3-6)'!$D$7:$D$1006,D298))</f>
        <v>0</v>
      </c>
      <c r="F298" s="205"/>
      <c r="G298" s="295" t="str">
        <f t="shared" si="20"/>
        <v/>
      </c>
      <c r="H298" s="202"/>
      <c r="I298" s="202"/>
      <c r="J298" s="203"/>
      <c r="K298" s="203"/>
      <c r="L298" s="203"/>
      <c r="M298" s="203"/>
      <c r="N298" s="203"/>
      <c r="O298" s="203"/>
      <c r="P298" s="203"/>
      <c r="Q298" s="203"/>
      <c r="R298" s="204"/>
      <c r="S298" s="298" t="str">
        <f t="shared" si="18"/>
        <v/>
      </c>
      <c r="T298" s="299" t="str">
        <f t="shared" si="21"/>
        <v/>
      </c>
      <c r="U298" s="282"/>
    </row>
    <row r="299" spans="2:21" ht="24.75" customHeight="1">
      <c r="B299" s="176">
        <v>293</v>
      </c>
      <c r="C299" s="231"/>
      <c r="D299" s="290" t="str">
        <f t="shared" si="19"/>
        <v/>
      </c>
      <c r="E299" s="291">
        <f>IF(D299="",0,+COUNTIF('賃上げ後(1か月目)(様式3-6)'!$D$7:$D$1006,D299))</f>
        <v>0</v>
      </c>
      <c r="F299" s="205"/>
      <c r="G299" s="295" t="str">
        <f t="shared" si="20"/>
        <v/>
      </c>
      <c r="H299" s="202"/>
      <c r="I299" s="202"/>
      <c r="J299" s="203"/>
      <c r="K299" s="203"/>
      <c r="L299" s="203"/>
      <c r="M299" s="203"/>
      <c r="N299" s="203"/>
      <c r="O299" s="203"/>
      <c r="P299" s="203"/>
      <c r="Q299" s="203"/>
      <c r="R299" s="204"/>
      <c r="S299" s="298" t="str">
        <f t="shared" si="18"/>
        <v/>
      </c>
      <c r="T299" s="299" t="str">
        <f t="shared" si="21"/>
        <v/>
      </c>
      <c r="U299" s="282"/>
    </row>
    <row r="300" spans="2:21" ht="24.75" customHeight="1">
      <c r="B300" s="176">
        <v>294</v>
      </c>
      <c r="C300" s="231"/>
      <c r="D300" s="290" t="str">
        <f t="shared" si="19"/>
        <v/>
      </c>
      <c r="E300" s="291">
        <f>IF(D300="",0,+COUNTIF('賃上げ後(1か月目)(様式3-6)'!$D$7:$D$1006,D300))</f>
        <v>0</v>
      </c>
      <c r="F300" s="205"/>
      <c r="G300" s="295" t="str">
        <f t="shared" si="20"/>
        <v/>
      </c>
      <c r="H300" s="202"/>
      <c r="I300" s="202"/>
      <c r="J300" s="203"/>
      <c r="K300" s="203"/>
      <c r="L300" s="203"/>
      <c r="M300" s="203"/>
      <c r="N300" s="203"/>
      <c r="O300" s="203"/>
      <c r="P300" s="203"/>
      <c r="Q300" s="203"/>
      <c r="R300" s="204"/>
      <c r="S300" s="298" t="str">
        <f t="shared" si="18"/>
        <v/>
      </c>
      <c r="T300" s="299" t="str">
        <f t="shared" si="21"/>
        <v/>
      </c>
      <c r="U300" s="282"/>
    </row>
    <row r="301" spans="2:21" ht="24.75" customHeight="1">
      <c r="B301" s="176">
        <v>295</v>
      </c>
      <c r="C301" s="231"/>
      <c r="D301" s="290" t="str">
        <f t="shared" si="19"/>
        <v/>
      </c>
      <c r="E301" s="291">
        <f>IF(D301="",0,+COUNTIF('賃上げ後(1か月目)(様式3-6)'!$D$7:$D$1006,D301))</f>
        <v>0</v>
      </c>
      <c r="F301" s="205"/>
      <c r="G301" s="295" t="str">
        <f t="shared" si="20"/>
        <v/>
      </c>
      <c r="H301" s="202"/>
      <c r="I301" s="202"/>
      <c r="J301" s="203"/>
      <c r="K301" s="203"/>
      <c r="L301" s="203"/>
      <c r="M301" s="203"/>
      <c r="N301" s="203"/>
      <c r="O301" s="203"/>
      <c r="P301" s="203"/>
      <c r="Q301" s="203"/>
      <c r="R301" s="204"/>
      <c r="S301" s="298" t="str">
        <f t="shared" si="18"/>
        <v/>
      </c>
      <c r="T301" s="299" t="str">
        <f t="shared" si="21"/>
        <v/>
      </c>
      <c r="U301" s="282"/>
    </row>
    <row r="302" spans="2:21" ht="24.75" customHeight="1">
      <c r="B302" s="176">
        <v>296</v>
      </c>
      <c r="C302" s="231"/>
      <c r="D302" s="290" t="str">
        <f t="shared" si="19"/>
        <v/>
      </c>
      <c r="E302" s="291">
        <f>IF(D302="",0,+COUNTIF('賃上げ後(1か月目)(様式3-6)'!$D$7:$D$1006,D302))</f>
        <v>0</v>
      </c>
      <c r="F302" s="205"/>
      <c r="G302" s="295" t="str">
        <f t="shared" si="20"/>
        <v/>
      </c>
      <c r="H302" s="202"/>
      <c r="I302" s="202"/>
      <c r="J302" s="203"/>
      <c r="K302" s="203"/>
      <c r="L302" s="203"/>
      <c r="M302" s="203"/>
      <c r="N302" s="203"/>
      <c r="O302" s="203"/>
      <c r="P302" s="203"/>
      <c r="Q302" s="203"/>
      <c r="R302" s="204"/>
      <c r="S302" s="298" t="str">
        <f t="shared" si="18"/>
        <v/>
      </c>
      <c r="T302" s="299" t="str">
        <f t="shared" si="21"/>
        <v/>
      </c>
      <c r="U302" s="282"/>
    </row>
    <row r="303" spans="2:21" ht="24.75" customHeight="1">
      <c r="B303" s="176">
        <v>297</v>
      </c>
      <c r="C303" s="231"/>
      <c r="D303" s="290" t="str">
        <f t="shared" si="19"/>
        <v/>
      </c>
      <c r="E303" s="291">
        <f>IF(D303="",0,+COUNTIF('賃上げ後(1か月目)(様式3-6)'!$D$7:$D$1006,D303))</f>
        <v>0</v>
      </c>
      <c r="F303" s="205"/>
      <c r="G303" s="295" t="str">
        <f t="shared" si="20"/>
        <v/>
      </c>
      <c r="H303" s="202"/>
      <c r="I303" s="202"/>
      <c r="J303" s="203"/>
      <c r="K303" s="203"/>
      <c r="L303" s="203"/>
      <c r="M303" s="203"/>
      <c r="N303" s="203"/>
      <c r="O303" s="203"/>
      <c r="P303" s="203"/>
      <c r="Q303" s="203"/>
      <c r="R303" s="204"/>
      <c r="S303" s="298" t="str">
        <f t="shared" si="18"/>
        <v/>
      </c>
      <c r="T303" s="299" t="str">
        <f t="shared" si="21"/>
        <v/>
      </c>
      <c r="U303" s="282"/>
    </row>
    <row r="304" spans="2:21" ht="24.75" customHeight="1">
      <c r="B304" s="176">
        <v>298</v>
      </c>
      <c r="C304" s="231"/>
      <c r="D304" s="290" t="str">
        <f t="shared" si="19"/>
        <v/>
      </c>
      <c r="E304" s="291">
        <f>IF(D304="",0,+COUNTIF('賃上げ後(1か月目)(様式3-6)'!$D$7:$D$1006,D304))</f>
        <v>0</v>
      </c>
      <c r="F304" s="205"/>
      <c r="G304" s="295" t="str">
        <f t="shared" si="20"/>
        <v/>
      </c>
      <c r="H304" s="202"/>
      <c r="I304" s="202"/>
      <c r="J304" s="203"/>
      <c r="K304" s="203"/>
      <c r="L304" s="203"/>
      <c r="M304" s="203"/>
      <c r="N304" s="203"/>
      <c r="O304" s="203"/>
      <c r="P304" s="203"/>
      <c r="Q304" s="203"/>
      <c r="R304" s="204"/>
      <c r="S304" s="298" t="str">
        <f t="shared" si="18"/>
        <v/>
      </c>
      <c r="T304" s="299" t="str">
        <f t="shared" si="21"/>
        <v/>
      </c>
      <c r="U304" s="282"/>
    </row>
    <row r="305" spans="2:21" ht="24.75" customHeight="1">
      <c r="B305" s="176">
        <v>299</v>
      </c>
      <c r="C305" s="231"/>
      <c r="D305" s="290" t="str">
        <f t="shared" si="19"/>
        <v/>
      </c>
      <c r="E305" s="291">
        <f>IF(D305="",0,+COUNTIF('賃上げ後(1か月目)(様式3-6)'!$D$7:$D$1006,D305))</f>
        <v>0</v>
      </c>
      <c r="F305" s="205"/>
      <c r="G305" s="295" t="str">
        <f t="shared" si="20"/>
        <v/>
      </c>
      <c r="H305" s="202"/>
      <c r="I305" s="202"/>
      <c r="J305" s="203"/>
      <c r="K305" s="203"/>
      <c r="L305" s="203"/>
      <c r="M305" s="203"/>
      <c r="N305" s="203"/>
      <c r="O305" s="203"/>
      <c r="P305" s="203"/>
      <c r="Q305" s="203"/>
      <c r="R305" s="204"/>
      <c r="S305" s="298" t="str">
        <f t="shared" si="18"/>
        <v/>
      </c>
      <c r="T305" s="299" t="str">
        <f t="shared" si="21"/>
        <v/>
      </c>
      <c r="U305" s="282"/>
    </row>
    <row r="306" spans="2:21" ht="24.75" customHeight="1">
      <c r="B306" s="176">
        <v>300</v>
      </c>
      <c r="C306" s="231"/>
      <c r="D306" s="290" t="str">
        <f t="shared" si="19"/>
        <v/>
      </c>
      <c r="E306" s="291">
        <f>IF(D306="",0,+COUNTIF('賃上げ後(1か月目)(様式3-6)'!$D$7:$D$1006,D306))</f>
        <v>0</v>
      </c>
      <c r="F306" s="205"/>
      <c r="G306" s="295" t="str">
        <f t="shared" si="20"/>
        <v/>
      </c>
      <c r="H306" s="202"/>
      <c r="I306" s="202"/>
      <c r="J306" s="203"/>
      <c r="K306" s="203"/>
      <c r="L306" s="203"/>
      <c r="M306" s="203"/>
      <c r="N306" s="203"/>
      <c r="O306" s="203"/>
      <c r="P306" s="203"/>
      <c r="Q306" s="203"/>
      <c r="R306" s="204"/>
      <c r="S306" s="298" t="str">
        <f t="shared" si="18"/>
        <v/>
      </c>
      <c r="T306" s="299" t="str">
        <f t="shared" si="21"/>
        <v/>
      </c>
      <c r="U306" s="282"/>
    </row>
    <row r="307" spans="2:21" ht="24.75" customHeight="1">
      <c r="B307" s="176">
        <v>301</v>
      </c>
      <c r="C307" s="231"/>
      <c r="D307" s="290" t="str">
        <f t="shared" si="19"/>
        <v/>
      </c>
      <c r="E307" s="291">
        <f>IF(D307="",0,+COUNTIF('賃上げ後(1か月目)(様式3-6)'!$D$7:$D$1006,D307))</f>
        <v>0</v>
      </c>
      <c r="F307" s="205"/>
      <c r="G307" s="295" t="str">
        <f t="shared" si="20"/>
        <v/>
      </c>
      <c r="H307" s="202"/>
      <c r="I307" s="202"/>
      <c r="J307" s="203"/>
      <c r="K307" s="203"/>
      <c r="L307" s="203"/>
      <c r="M307" s="203"/>
      <c r="N307" s="203"/>
      <c r="O307" s="203"/>
      <c r="P307" s="203"/>
      <c r="Q307" s="203"/>
      <c r="R307" s="204"/>
      <c r="S307" s="298" t="str">
        <f t="shared" si="18"/>
        <v/>
      </c>
      <c r="T307" s="299" t="str">
        <f t="shared" si="21"/>
        <v/>
      </c>
      <c r="U307" s="282"/>
    </row>
    <row r="308" spans="2:21" ht="24.75" customHeight="1">
      <c r="B308" s="176">
        <v>302</v>
      </c>
      <c r="C308" s="231"/>
      <c r="D308" s="290" t="str">
        <f t="shared" si="19"/>
        <v/>
      </c>
      <c r="E308" s="291">
        <f>IF(D308="",0,+COUNTIF('賃上げ後(1か月目)(様式3-6)'!$D$7:$D$1006,D308))</f>
        <v>0</v>
      </c>
      <c r="F308" s="205"/>
      <c r="G308" s="295" t="str">
        <f t="shared" si="20"/>
        <v/>
      </c>
      <c r="H308" s="202"/>
      <c r="I308" s="202"/>
      <c r="J308" s="203"/>
      <c r="K308" s="203"/>
      <c r="L308" s="203"/>
      <c r="M308" s="203"/>
      <c r="N308" s="203"/>
      <c r="O308" s="203"/>
      <c r="P308" s="203"/>
      <c r="Q308" s="203"/>
      <c r="R308" s="204"/>
      <c r="S308" s="298" t="str">
        <f t="shared" si="18"/>
        <v/>
      </c>
      <c r="T308" s="299" t="str">
        <f t="shared" si="21"/>
        <v/>
      </c>
      <c r="U308" s="282"/>
    </row>
    <row r="309" spans="2:21" ht="24.75" customHeight="1">
      <c r="B309" s="176">
        <v>303</v>
      </c>
      <c r="C309" s="231"/>
      <c r="D309" s="290" t="str">
        <f t="shared" si="19"/>
        <v/>
      </c>
      <c r="E309" s="291">
        <f>IF(D309="",0,+COUNTIF('賃上げ後(1か月目)(様式3-6)'!$D$7:$D$1006,D309))</f>
        <v>0</v>
      </c>
      <c r="F309" s="205"/>
      <c r="G309" s="295" t="str">
        <f t="shared" si="20"/>
        <v/>
      </c>
      <c r="H309" s="202"/>
      <c r="I309" s="202"/>
      <c r="J309" s="203"/>
      <c r="K309" s="203"/>
      <c r="L309" s="203"/>
      <c r="M309" s="203"/>
      <c r="N309" s="203"/>
      <c r="O309" s="203"/>
      <c r="P309" s="203"/>
      <c r="Q309" s="203"/>
      <c r="R309" s="204"/>
      <c r="S309" s="298" t="str">
        <f t="shared" si="18"/>
        <v/>
      </c>
      <c r="T309" s="299" t="str">
        <f t="shared" si="21"/>
        <v/>
      </c>
      <c r="U309" s="282"/>
    </row>
    <row r="310" spans="2:21" ht="24.75" customHeight="1">
      <c r="B310" s="176">
        <v>304</v>
      </c>
      <c r="C310" s="231"/>
      <c r="D310" s="290" t="str">
        <f t="shared" si="19"/>
        <v/>
      </c>
      <c r="E310" s="291">
        <f>IF(D310="",0,+COUNTIF('賃上げ後(1か月目)(様式3-6)'!$D$7:$D$1006,D310))</f>
        <v>0</v>
      </c>
      <c r="F310" s="205"/>
      <c r="G310" s="295" t="str">
        <f t="shared" si="20"/>
        <v/>
      </c>
      <c r="H310" s="202"/>
      <c r="I310" s="202"/>
      <c r="J310" s="203"/>
      <c r="K310" s="203"/>
      <c r="L310" s="203"/>
      <c r="M310" s="203"/>
      <c r="N310" s="203"/>
      <c r="O310" s="203"/>
      <c r="P310" s="203"/>
      <c r="Q310" s="203"/>
      <c r="R310" s="204"/>
      <c r="S310" s="298" t="str">
        <f t="shared" si="18"/>
        <v/>
      </c>
      <c r="T310" s="299" t="str">
        <f t="shared" si="21"/>
        <v/>
      </c>
      <c r="U310" s="282"/>
    </row>
    <row r="311" spans="2:21" ht="24.75" customHeight="1">
      <c r="B311" s="176">
        <v>305</v>
      </c>
      <c r="C311" s="231"/>
      <c r="D311" s="290" t="str">
        <f t="shared" si="19"/>
        <v/>
      </c>
      <c r="E311" s="291">
        <f>IF(D311="",0,+COUNTIF('賃上げ後(1か月目)(様式3-6)'!$D$7:$D$1006,D311))</f>
        <v>0</v>
      </c>
      <c r="F311" s="205"/>
      <c r="G311" s="295" t="str">
        <f t="shared" si="20"/>
        <v/>
      </c>
      <c r="H311" s="202"/>
      <c r="I311" s="202"/>
      <c r="J311" s="203"/>
      <c r="K311" s="203"/>
      <c r="L311" s="203"/>
      <c r="M311" s="203"/>
      <c r="N311" s="203"/>
      <c r="O311" s="203"/>
      <c r="P311" s="203"/>
      <c r="Q311" s="203"/>
      <c r="R311" s="204"/>
      <c r="S311" s="298" t="str">
        <f t="shared" si="18"/>
        <v/>
      </c>
      <c r="T311" s="299" t="str">
        <f t="shared" si="21"/>
        <v/>
      </c>
      <c r="U311" s="282"/>
    </row>
    <row r="312" spans="2:21" ht="24.75" customHeight="1">
      <c r="B312" s="176">
        <v>306</v>
      </c>
      <c r="C312" s="231"/>
      <c r="D312" s="290" t="str">
        <f t="shared" si="19"/>
        <v/>
      </c>
      <c r="E312" s="291">
        <f>IF(D312="",0,+COUNTIF('賃上げ後(1か月目)(様式3-6)'!$D$7:$D$1006,D312))</f>
        <v>0</v>
      </c>
      <c r="F312" s="205"/>
      <c r="G312" s="295" t="str">
        <f t="shared" si="20"/>
        <v/>
      </c>
      <c r="H312" s="202"/>
      <c r="I312" s="202"/>
      <c r="J312" s="203"/>
      <c r="K312" s="203"/>
      <c r="L312" s="203"/>
      <c r="M312" s="203"/>
      <c r="N312" s="203"/>
      <c r="O312" s="203"/>
      <c r="P312" s="203"/>
      <c r="Q312" s="203"/>
      <c r="R312" s="204"/>
      <c r="S312" s="298" t="str">
        <f t="shared" si="18"/>
        <v/>
      </c>
      <c r="T312" s="299" t="str">
        <f t="shared" si="21"/>
        <v/>
      </c>
      <c r="U312" s="282"/>
    </row>
    <row r="313" spans="2:21" ht="24.75" customHeight="1">
      <c r="B313" s="176">
        <v>307</v>
      </c>
      <c r="C313" s="231"/>
      <c r="D313" s="290" t="str">
        <f t="shared" si="19"/>
        <v/>
      </c>
      <c r="E313" s="291">
        <f>IF(D313="",0,+COUNTIF('賃上げ後(1か月目)(様式3-6)'!$D$7:$D$1006,D313))</f>
        <v>0</v>
      </c>
      <c r="F313" s="205"/>
      <c r="G313" s="295" t="str">
        <f t="shared" si="20"/>
        <v/>
      </c>
      <c r="H313" s="202"/>
      <c r="I313" s="202"/>
      <c r="J313" s="203"/>
      <c r="K313" s="203"/>
      <c r="L313" s="203"/>
      <c r="M313" s="203"/>
      <c r="N313" s="203"/>
      <c r="O313" s="203"/>
      <c r="P313" s="203"/>
      <c r="Q313" s="203"/>
      <c r="R313" s="204"/>
      <c r="S313" s="298" t="str">
        <f t="shared" si="18"/>
        <v/>
      </c>
      <c r="T313" s="299" t="str">
        <f t="shared" si="21"/>
        <v/>
      </c>
      <c r="U313" s="282"/>
    </row>
    <row r="314" spans="2:21" ht="24.75" customHeight="1">
      <c r="B314" s="176">
        <v>308</v>
      </c>
      <c r="C314" s="231"/>
      <c r="D314" s="290" t="str">
        <f t="shared" si="19"/>
        <v/>
      </c>
      <c r="E314" s="291">
        <f>IF(D314="",0,+COUNTIF('賃上げ後(1か月目)(様式3-6)'!$D$7:$D$1006,D314))</f>
        <v>0</v>
      </c>
      <c r="F314" s="205"/>
      <c r="G314" s="295" t="str">
        <f t="shared" si="20"/>
        <v/>
      </c>
      <c r="H314" s="202"/>
      <c r="I314" s="202"/>
      <c r="J314" s="203"/>
      <c r="K314" s="203"/>
      <c r="L314" s="203"/>
      <c r="M314" s="203"/>
      <c r="N314" s="203"/>
      <c r="O314" s="203"/>
      <c r="P314" s="203"/>
      <c r="Q314" s="203"/>
      <c r="R314" s="204"/>
      <c r="S314" s="298" t="str">
        <f t="shared" si="18"/>
        <v/>
      </c>
      <c r="T314" s="299" t="str">
        <f t="shared" si="21"/>
        <v/>
      </c>
      <c r="U314" s="282"/>
    </row>
    <row r="315" spans="2:21" ht="24.75" customHeight="1">
      <c r="B315" s="176">
        <v>309</v>
      </c>
      <c r="C315" s="231"/>
      <c r="D315" s="290" t="str">
        <f t="shared" si="19"/>
        <v/>
      </c>
      <c r="E315" s="291">
        <f>IF(D315="",0,+COUNTIF('賃上げ後(1か月目)(様式3-6)'!$D$7:$D$1006,D315))</f>
        <v>0</v>
      </c>
      <c r="F315" s="205"/>
      <c r="G315" s="295" t="str">
        <f t="shared" si="20"/>
        <v/>
      </c>
      <c r="H315" s="202"/>
      <c r="I315" s="202"/>
      <c r="J315" s="203"/>
      <c r="K315" s="203"/>
      <c r="L315" s="203"/>
      <c r="M315" s="203"/>
      <c r="N315" s="203"/>
      <c r="O315" s="203"/>
      <c r="P315" s="203"/>
      <c r="Q315" s="203"/>
      <c r="R315" s="204"/>
      <c r="S315" s="298" t="str">
        <f t="shared" si="18"/>
        <v/>
      </c>
      <c r="T315" s="299" t="str">
        <f t="shared" si="21"/>
        <v/>
      </c>
      <c r="U315" s="282"/>
    </row>
    <row r="316" spans="2:21" ht="24.75" customHeight="1">
      <c r="B316" s="176">
        <v>310</v>
      </c>
      <c r="C316" s="231"/>
      <c r="D316" s="290" t="str">
        <f t="shared" si="19"/>
        <v/>
      </c>
      <c r="E316" s="291">
        <f>IF(D316="",0,+COUNTIF('賃上げ後(1か月目)(様式3-6)'!$D$7:$D$1006,D316))</f>
        <v>0</v>
      </c>
      <c r="F316" s="205"/>
      <c r="G316" s="295" t="str">
        <f t="shared" si="20"/>
        <v/>
      </c>
      <c r="H316" s="202"/>
      <c r="I316" s="202"/>
      <c r="J316" s="203"/>
      <c r="K316" s="203"/>
      <c r="L316" s="203"/>
      <c r="M316" s="203"/>
      <c r="N316" s="203"/>
      <c r="O316" s="203"/>
      <c r="P316" s="203"/>
      <c r="Q316" s="203"/>
      <c r="R316" s="204"/>
      <c r="S316" s="298" t="str">
        <f t="shared" si="18"/>
        <v/>
      </c>
      <c r="T316" s="299" t="str">
        <f t="shared" si="21"/>
        <v/>
      </c>
      <c r="U316" s="282"/>
    </row>
    <row r="317" spans="2:21" ht="24.75" customHeight="1">
      <c r="B317" s="176">
        <v>311</v>
      </c>
      <c r="C317" s="231"/>
      <c r="D317" s="290" t="str">
        <f t="shared" si="19"/>
        <v/>
      </c>
      <c r="E317" s="291">
        <f>IF(D317="",0,+COUNTIF('賃上げ後(1か月目)(様式3-6)'!$D$7:$D$1006,D317))</f>
        <v>0</v>
      </c>
      <c r="F317" s="205"/>
      <c r="G317" s="295" t="str">
        <f t="shared" si="20"/>
        <v/>
      </c>
      <c r="H317" s="202"/>
      <c r="I317" s="202"/>
      <c r="J317" s="203"/>
      <c r="K317" s="203"/>
      <c r="L317" s="203"/>
      <c r="M317" s="203"/>
      <c r="N317" s="203"/>
      <c r="O317" s="203"/>
      <c r="P317" s="203"/>
      <c r="Q317" s="203"/>
      <c r="R317" s="204"/>
      <c r="S317" s="298" t="str">
        <f t="shared" si="18"/>
        <v/>
      </c>
      <c r="T317" s="299" t="str">
        <f t="shared" si="21"/>
        <v/>
      </c>
      <c r="U317" s="282"/>
    </row>
    <row r="318" spans="2:21" ht="24.75" customHeight="1">
      <c r="B318" s="176">
        <v>312</v>
      </c>
      <c r="C318" s="231"/>
      <c r="D318" s="290" t="str">
        <f t="shared" si="19"/>
        <v/>
      </c>
      <c r="E318" s="291">
        <f>IF(D318="",0,+COUNTIF('賃上げ後(1か月目)(様式3-6)'!$D$7:$D$1006,D318))</f>
        <v>0</v>
      </c>
      <c r="F318" s="205"/>
      <c r="G318" s="295" t="str">
        <f t="shared" si="20"/>
        <v/>
      </c>
      <c r="H318" s="202"/>
      <c r="I318" s="202"/>
      <c r="J318" s="203"/>
      <c r="K318" s="203"/>
      <c r="L318" s="203"/>
      <c r="M318" s="203"/>
      <c r="N318" s="203"/>
      <c r="O318" s="203"/>
      <c r="P318" s="203"/>
      <c r="Q318" s="203"/>
      <c r="R318" s="204"/>
      <c r="S318" s="298" t="str">
        <f t="shared" si="18"/>
        <v/>
      </c>
      <c r="T318" s="299" t="str">
        <f t="shared" si="21"/>
        <v/>
      </c>
      <c r="U318" s="282"/>
    </row>
    <row r="319" spans="2:21" ht="24.75" customHeight="1">
      <c r="B319" s="176">
        <v>313</v>
      </c>
      <c r="C319" s="231"/>
      <c r="D319" s="290" t="str">
        <f t="shared" si="19"/>
        <v/>
      </c>
      <c r="E319" s="291">
        <f>IF(D319="",0,+COUNTIF('賃上げ後(1か月目)(様式3-6)'!$D$7:$D$1006,D319))</f>
        <v>0</v>
      </c>
      <c r="F319" s="205"/>
      <c r="G319" s="295" t="str">
        <f t="shared" si="20"/>
        <v/>
      </c>
      <c r="H319" s="202"/>
      <c r="I319" s="202"/>
      <c r="J319" s="203"/>
      <c r="K319" s="203"/>
      <c r="L319" s="203"/>
      <c r="M319" s="203"/>
      <c r="N319" s="203"/>
      <c r="O319" s="203"/>
      <c r="P319" s="203"/>
      <c r="Q319" s="203"/>
      <c r="R319" s="204"/>
      <c r="S319" s="298" t="str">
        <f t="shared" si="18"/>
        <v/>
      </c>
      <c r="T319" s="299" t="str">
        <f t="shared" si="21"/>
        <v/>
      </c>
      <c r="U319" s="282"/>
    </row>
    <row r="320" spans="2:21" ht="24.75" customHeight="1">
      <c r="B320" s="176">
        <v>314</v>
      </c>
      <c r="C320" s="231"/>
      <c r="D320" s="290" t="str">
        <f t="shared" si="19"/>
        <v/>
      </c>
      <c r="E320" s="291">
        <f>IF(D320="",0,+COUNTIF('賃上げ後(1か月目)(様式3-6)'!$D$7:$D$1006,D320))</f>
        <v>0</v>
      </c>
      <c r="F320" s="205"/>
      <c r="G320" s="295" t="str">
        <f t="shared" si="20"/>
        <v/>
      </c>
      <c r="H320" s="202"/>
      <c r="I320" s="202"/>
      <c r="J320" s="203"/>
      <c r="K320" s="203"/>
      <c r="L320" s="203"/>
      <c r="M320" s="203"/>
      <c r="N320" s="203"/>
      <c r="O320" s="203"/>
      <c r="P320" s="203"/>
      <c r="Q320" s="203"/>
      <c r="R320" s="204"/>
      <c r="S320" s="298" t="str">
        <f t="shared" si="18"/>
        <v/>
      </c>
      <c r="T320" s="299" t="str">
        <f t="shared" si="21"/>
        <v/>
      </c>
      <c r="U320" s="282"/>
    </row>
    <row r="321" spans="2:21" ht="24.75" customHeight="1">
      <c r="B321" s="176">
        <v>315</v>
      </c>
      <c r="C321" s="231"/>
      <c r="D321" s="290" t="str">
        <f t="shared" si="19"/>
        <v/>
      </c>
      <c r="E321" s="291">
        <f>IF(D321="",0,+COUNTIF('賃上げ後(1か月目)(様式3-6)'!$D$7:$D$1006,D321))</f>
        <v>0</v>
      </c>
      <c r="F321" s="205"/>
      <c r="G321" s="295" t="str">
        <f t="shared" si="20"/>
        <v/>
      </c>
      <c r="H321" s="202"/>
      <c r="I321" s="202"/>
      <c r="J321" s="203"/>
      <c r="K321" s="203"/>
      <c r="L321" s="203"/>
      <c r="M321" s="203"/>
      <c r="N321" s="203"/>
      <c r="O321" s="203"/>
      <c r="P321" s="203"/>
      <c r="Q321" s="203"/>
      <c r="R321" s="204"/>
      <c r="S321" s="298" t="str">
        <f t="shared" si="18"/>
        <v/>
      </c>
      <c r="T321" s="299" t="str">
        <f t="shared" si="21"/>
        <v/>
      </c>
      <c r="U321" s="282"/>
    </row>
    <row r="322" spans="2:21" ht="24.75" customHeight="1">
      <c r="B322" s="176">
        <v>316</v>
      </c>
      <c r="C322" s="231"/>
      <c r="D322" s="290" t="str">
        <f t="shared" si="19"/>
        <v/>
      </c>
      <c r="E322" s="291">
        <f>IF(D322="",0,+COUNTIF('賃上げ後(1か月目)(様式3-6)'!$D$7:$D$1006,D322))</f>
        <v>0</v>
      </c>
      <c r="F322" s="205"/>
      <c r="G322" s="295" t="str">
        <f t="shared" si="20"/>
        <v/>
      </c>
      <c r="H322" s="202"/>
      <c r="I322" s="202"/>
      <c r="J322" s="203"/>
      <c r="K322" s="203"/>
      <c r="L322" s="203"/>
      <c r="M322" s="203"/>
      <c r="N322" s="203"/>
      <c r="O322" s="203"/>
      <c r="P322" s="203"/>
      <c r="Q322" s="203"/>
      <c r="R322" s="204"/>
      <c r="S322" s="298" t="str">
        <f t="shared" si="18"/>
        <v/>
      </c>
      <c r="T322" s="299" t="str">
        <f t="shared" si="21"/>
        <v/>
      </c>
      <c r="U322" s="282"/>
    </row>
    <row r="323" spans="2:21" ht="24.75" customHeight="1">
      <c r="B323" s="176">
        <v>317</v>
      </c>
      <c r="C323" s="231"/>
      <c r="D323" s="290" t="str">
        <f t="shared" si="19"/>
        <v/>
      </c>
      <c r="E323" s="291">
        <f>IF(D323="",0,+COUNTIF('賃上げ後(1か月目)(様式3-6)'!$D$7:$D$1006,D323))</f>
        <v>0</v>
      </c>
      <c r="F323" s="205"/>
      <c r="G323" s="295" t="str">
        <f t="shared" si="20"/>
        <v/>
      </c>
      <c r="H323" s="202"/>
      <c r="I323" s="202"/>
      <c r="J323" s="203"/>
      <c r="K323" s="203"/>
      <c r="L323" s="203"/>
      <c r="M323" s="203"/>
      <c r="N323" s="203"/>
      <c r="O323" s="203"/>
      <c r="P323" s="203"/>
      <c r="Q323" s="203"/>
      <c r="R323" s="204"/>
      <c r="S323" s="298" t="str">
        <f t="shared" si="18"/>
        <v/>
      </c>
      <c r="T323" s="299" t="str">
        <f t="shared" si="21"/>
        <v/>
      </c>
      <c r="U323" s="282"/>
    </row>
    <row r="324" spans="2:21" ht="24.75" customHeight="1">
      <c r="B324" s="176">
        <v>318</v>
      </c>
      <c r="C324" s="231"/>
      <c r="D324" s="290" t="str">
        <f t="shared" si="19"/>
        <v/>
      </c>
      <c r="E324" s="291">
        <f>IF(D324="",0,+COUNTIF('賃上げ後(1か月目)(様式3-6)'!$D$7:$D$1006,D324))</f>
        <v>0</v>
      </c>
      <c r="F324" s="205"/>
      <c r="G324" s="295" t="str">
        <f t="shared" si="20"/>
        <v/>
      </c>
      <c r="H324" s="202"/>
      <c r="I324" s="202"/>
      <c r="J324" s="203"/>
      <c r="K324" s="203"/>
      <c r="L324" s="203"/>
      <c r="M324" s="203"/>
      <c r="N324" s="203"/>
      <c r="O324" s="203"/>
      <c r="P324" s="203"/>
      <c r="Q324" s="203"/>
      <c r="R324" s="204"/>
      <c r="S324" s="298" t="str">
        <f t="shared" si="18"/>
        <v/>
      </c>
      <c r="T324" s="299" t="str">
        <f t="shared" si="21"/>
        <v/>
      </c>
      <c r="U324" s="282"/>
    </row>
    <row r="325" spans="2:21" ht="24.75" customHeight="1">
      <c r="B325" s="176">
        <v>319</v>
      </c>
      <c r="C325" s="231"/>
      <c r="D325" s="290" t="str">
        <f t="shared" si="19"/>
        <v/>
      </c>
      <c r="E325" s="291">
        <f>IF(D325="",0,+COUNTIF('賃上げ後(1か月目)(様式3-6)'!$D$7:$D$1006,D325))</f>
        <v>0</v>
      </c>
      <c r="F325" s="205"/>
      <c r="G325" s="295" t="str">
        <f t="shared" si="20"/>
        <v/>
      </c>
      <c r="H325" s="202"/>
      <c r="I325" s="202"/>
      <c r="J325" s="203"/>
      <c r="K325" s="203"/>
      <c r="L325" s="203"/>
      <c r="M325" s="203"/>
      <c r="N325" s="203"/>
      <c r="O325" s="203"/>
      <c r="P325" s="203"/>
      <c r="Q325" s="203"/>
      <c r="R325" s="204"/>
      <c r="S325" s="298" t="str">
        <f t="shared" si="18"/>
        <v/>
      </c>
      <c r="T325" s="299" t="str">
        <f t="shared" si="21"/>
        <v/>
      </c>
      <c r="U325" s="282"/>
    </row>
    <row r="326" spans="2:21" ht="24.75" customHeight="1">
      <c r="B326" s="176">
        <v>320</v>
      </c>
      <c r="C326" s="231"/>
      <c r="D326" s="290" t="str">
        <f t="shared" si="19"/>
        <v/>
      </c>
      <c r="E326" s="291">
        <f>IF(D326="",0,+COUNTIF('賃上げ後(1か月目)(様式3-6)'!$D$7:$D$1006,D326))</f>
        <v>0</v>
      </c>
      <c r="F326" s="205"/>
      <c r="G326" s="295" t="str">
        <f t="shared" si="20"/>
        <v/>
      </c>
      <c r="H326" s="202"/>
      <c r="I326" s="202"/>
      <c r="J326" s="203"/>
      <c r="K326" s="203"/>
      <c r="L326" s="203"/>
      <c r="M326" s="203"/>
      <c r="N326" s="203"/>
      <c r="O326" s="203"/>
      <c r="P326" s="203"/>
      <c r="Q326" s="203"/>
      <c r="R326" s="204"/>
      <c r="S326" s="298" t="str">
        <f t="shared" si="18"/>
        <v/>
      </c>
      <c r="T326" s="299" t="str">
        <f t="shared" si="21"/>
        <v/>
      </c>
      <c r="U326" s="282"/>
    </row>
    <row r="327" spans="2:21" ht="24.75" customHeight="1">
      <c r="B327" s="176">
        <v>321</v>
      </c>
      <c r="C327" s="231"/>
      <c r="D327" s="290" t="str">
        <f t="shared" si="19"/>
        <v/>
      </c>
      <c r="E327" s="291">
        <f>IF(D327="",0,+COUNTIF('賃上げ後(1か月目)(様式3-6)'!$D$7:$D$1006,D327))</f>
        <v>0</v>
      </c>
      <c r="F327" s="205"/>
      <c r="G327" s="295" t="str">
        <f t="shared" si="20"/>
        <v/>
      </c>
      <c r="H327" s="202"/>
      <c r="I327" s="202"/>
      <c r="J327" s="203"/>
      <c r="K327" s="203"/>
      <c r="L327" s="203"/>
      <c r="M327" s="203"/>
      <c r="N327" s="203"/>
      <c r="O327" s="203"/>
      <c r="P327" s="203"/>
      <c r="Q327" s="203"/>
      <c r="R327" s="204"/>
      <c r="S327" s="298" t="str">
        <f t="shared" si="18"/>
        <v/>
      </c>
      <c r="T327" s="299" t="str">
        <f t="shared" si="21"/>
        <v/>
      </c>
      <c r="U327" s="282"/>
    </row>
    <row r="328" spans="2:21" ht="24.75" customHeight="1">
      <c r="B328" s="176">
        <v>322</v>
      </c>
      <c r="C328" s="231"/>
      <c r="D328" s="290" t="str">
        <f t="shared" si="19"/>
        <v/>
      </c>
      <c r="E328" s="291">
        <f>IF(D328="",0,+COUNTIF('賃上げ後(1か月目)(様式3-6)'!$D$7:$D$1006,D328))</f>
        <v>0</v>
      </c>
      <c r="F328" s="205"/>
      <c r="G328" s="295" t="str">
        <f t="shared" si="20"/>
        <v/>
      </c>
      <c r="H328" s="202"/>
      <c r="I328" s="202"/>
      <c r="J328" s="203"/>
      <c r="K328" s="203"/>
      <c r="L328" s="203"/>
      <c r="M328" s="203"/>
      <c r="N328" s="203"/>
      <c r="O328" s="203"/>
      <c r="P328" s="203"/>
      <c r="Q328" s="203"/>
      <c r="R328" s="204"/>
      <c r="S328" s="298" t="str">
        <f t="shared" ref="S328:S391" si="22">IF(C328="","",+SUM(H328:R328))</f>
        <v/>
      </c>
      <c r="T328" s="299" t="str">
        <f t="shared" si="21"/>
        <v/>
      </c>
      <c r="U328" s="282"/>
    </row>
    <row r="329" spans="2:21" ht="24.75" customHeight="1">
      <c r="B329" s="176">
        <v>323</v>
      </c>
      <c r="C329" s="231"/>
      <c r="D329" s="290" t="str">
        <f t="shared" ref="D329:D392" si="23">SUBSTITUTE(SUBSTITUTE(C329,"　","")," ","")</f>
        <v/>
      </c>
      <c r="E329" s="291">
        <f>IF(D329="",0,+COUNTIF('賃上げ後(1か月目)(様式3-6)'!$D$7:$D$1006,D329))</f>
        <v>0</v>
      </c>
      <c r="F329" s="205"/>
      <c r="G329" s="295" t="str">
        <f t="shared" ref="G329:G392" si="24">IF(C329="","",+IF(OR(E329&lt;1,F329=""),"除外","対象"))</f>
        <v/>
      </c>
      <c r="H329" s="202"/>
      <c r="I329" s="202"/>
      <c r="J329" s="203"/>
      <c r="K329" s="203"/>
      <c r="L329" s="203"/>
      <c r="M329" s="203"/>
      <c r="N329" s="203"/>
      <c r="O329" s="203"/>
      <c r="P329" s="203"/>
      <c r="Q329" s="203"/>
      <c r="R329" s="204"/>
      <c r="S329" s="298" t="str">
        <f t="shared" si="22"/>
        <v/>
      </c>
      <c r="T329" s="299" t="str">
        <f t="shared" si="21"/>
        <v/>
      </c>
      <c r="U329" s="282"/>
    </row>
    <row r="330" spans="2:21" ht="24.75" customHeight="1">
      <c r="B330" s="176">
        <v>324</v>
      </c>
      <c r="C330" s="231"/>
      <c r="D330" s="290" t="str">
        <f t="shared" si="23"/>
        <v/>
      </c>
      <c r="E330" s="291">
        <f>IF(D330="",0,+COUNTIF('賃上げ後(1か月目)(様式3-6)'!$D$7:$D$1006,D330))</f>
        <v>0</v>
      </c>
      <c r="F330" s="205"/>
      <c r="G330" s="295" t="str">
        <f t="shared" si="24"/>
        <v/>
      </c>
      <c r="H330" s="202"/>
      <c r="I330" s="202"/>
      <c r="J330" s="203"/>
      <c r="K330" s="203"/>
      <c r="L330" s="203"/>
      <c r="M330" s="203"/>
      <c r="N330" s="203"/>
      <c r="O330" s="203"/>
      <c r="P330" s="203"/>
      <c r="Q330" s="203"/>
      <c r="R330" s="204"/>
      <c r="S330" s="298" t="str">
        <f t="shared" si="22"/>
        <v/>
      </c>
      <c r="T330" s="299" t="str">
        <f t="shared" si="21"/>
        <v/>
      </c>
      <c r="U330" s="282"/>
    </row>
    <row r="331" spans="2:21" ht="24.75" customHeight="1">
      <c r="B331" s="176">
        <v>325</v>
      </c>
      <c r="C331" s="231"/>
      <c r="D331" s="290" t="str">
        <f t="shared" si="23"/>
        <v/>
      </c>
      <c r="E331" s="291">
        <f>IF(D331="",0,+COUNTIF('賃上げ後(1か月目)(様式3-6)'!$D$7:$D$1006,D331))</f>
        <v>0</v>
      </c>
      <c r="F331" s="205"/>
      <c r="G331" s="295" t="str">
        <f t="shared" si="24"/>
        <v/>
      </c>
      <c r="H331" s="202"/>
      <c r="I331" s="202"/>
      <c r="J331" s="203"/>
      <c r="K331" s="203"/>
      <c r="L331" s="203"/>
      <c r="M331" s="203"/>
      <c r="N331" s="203"/>
      <c r="O331" s="203"/>
      <c r="P331" s="203"/>
      <c r="Q331" s="203"/>
      <c r="R331" s="204"/>
      <c r="S331" s="298" t="str">
        <f t="shared" si="22"/>
        <v/>
      </c>
      <c r="T331" s="299" t="str">
        <f t="shared" si="21"/>
        <v/>
      </c>
      <c r="U331" s="282"/>
    </row>
    <row r="332" spans="2:21" ht="24.75" customHeight="1">
      <c r="B332" s="176">
        <v>326</v>
      </c>
      <c r="C332" s="231"/>
      <c r="D332" s="290" t="str">
        <f t="shared" si="23"/>
        <v/>
      </c>
      <c r="E332" s="291">
        <f>IF(D332="",0,+COUNTIF('賃上げ後(1か月目)(様式3-6)'!$D$7:$D$1006,D332))</f>
        <v>0</v>
      </c>
      <c r="F332" s="205"/>
      <c r="G332" s="295" t="str">
        <f t="shared" si="24"/>
        <v/>
      </c>
      <c r="H332" s="202"/>
      <c r="I332" s="202"/>
      <c r="J332" s="203"/>
      <c r="K332" s="203"/>
      <c r="L332" s="203"/>
      <c r="M332" s="203"/>
      <c r="N332" s="203"/>
      <c r="O332" s="203"/>
      <c r="P332" s="203"/>
      <c r="Q332" s="203"/>
      <c r="R332" s="204"/>
      <c r="S332" s="298" t="str">
        <f t="shared" si="22"/>
        <v/>
      </c>
      <c r="T332" s="299" t="str">
        <f t="shared" si="21"/>
        <v/>
      </c>
      <c r="U332" s="282"/>
    </row>
    <row r="333" spans="2:21" ht="24.75" customHeight="1">
      <c r="B333" s="176">
        <v>327</v>
      </c>
      <c r="C333" s="231"/>
      <c r="D333" s="290" t="str">
        <f t="shared" si="23"/>
        <v/>
      </c>
      <c r="E333" s="291">
        <f>IF(D333="",0,+COUNTIF('賃上げ後(1か月目)(様式3-6)'!$D$7:$D$1006,D333))</f>
        <v>0</v>
      </c>
      <c r="F333" s="205"/>
      <c r="G333" s="295" t="str">
        <f t="shared" si="24"/>
        <v/>
      </c>
      <c r="H333" s="202"/>
      <c r="I333" s="202"/>
      <c r="J333" s="203"/>
      <c r="K333" s="203"/>
      <c r="L333" s="203"/>
      <c r="M333" s="203"/>
      <c r="N333" s="203"/>
      <c r="O333" s="203"/>
      <c r="P333" s="203"/>
      <c r="Q333" s="203"/>
      <c r="R333" s="204"/>
      <c r="S333" s="298" t="str">
        <f t="shared" si="22"/>
        <v/>
      </c>
      <c r="T333" s="299" t="str">
        <f t="shared" si="21"/>
        <v/>
      </c>
      <c r="U333" s="282"/>
    </row>
    <row r="334" spans="2:21" ht="24.75" customHeight="1">
      <c r="B334" s="176">
        <v>328</v>
      </c>
      <c r="C334" s="231"/>
      <c r="D334" s="290" t="str">
        <f t="shared" si="23"/>
        <v/>
      </c>
      <c r="E334" s="291">
        <f>IF(D334="",0,+COUNTIF('賃上げ後(1か月目)(様式3-6)'!$D$7:$D$1006,D334))</f>
        <v>0</v>
      </c>
      <c r="F334" s="205"/>
      <c r="G334" s="295" t="str">
        <f t="shared" si="24"/>
        <v/>
      </c>
      <c r="H334" s="202"/>
      <c r="I334" s="202"/>
      <c r="J334" s="203"/>
      <c r="K334" s="203"/>
      <c r="L334" s="203"/>
      <c r="M334" s="203"/>
      <c r="N334" s="203"/>
      <c r="O334" s="203"/>
      <c r="P334" s="203"/>
      <c r="Q334" s="203"/>
      <c r="R334" s="204"/>
      <c r="S334" s="298" t="str">
        <f t="shared" si="22"/>
        <v/>
      </c>
      <c r="T334" s="299" t="str">
        <f t="shared" ref="T334:T397" si="25">IF(C334="","",+IF(G334="対象",H334,0))</f>
        <v/>
      </c>
      <c r="U334" s="282"/>
    </row>
    <row r="335" spans="2:21" ht="24.75" customHeight="1">
      <c r="B335" s="176">
        <v>329</v>
      </c>
      <c r="C335" s="231"/>
      <c r="D335" s="290" t="str">
        <f t="shared" si="23"/>
        <v/>
      </c>
      <c r="E335" s="291">
        <f>IF(D335="",0,+COUNTIF('賃上げ後(1か月目)(様式3-6)'!$D$7:$D$1006,D335))</f>
        <v>0</v>
      </c>
      <c r="F335" s="205"/>
      <c r="G335" s="295" t="str">
        <f t="shared" si="24"/>
        <v/>
      </c>
      <c r="H335" s="202"/>
      <c r="I335" s="202"/>
      <c r="J335" s="203"/>
      <c r="K335" s="203"/>
      <c r="L335" s="203"/>
      <c r="M335" s="203"/>
      <c r="N335" s="203"/>
      <c r="O335" s="203"/>
      <c r="P335" s="203"/>
      <c r="Q335" s="203"/>
      <c r="R335" s="204"/>
      <c r="S335" s="298" t="str">
        <f t="shared" si="22"/>
        <v/>
      </c>
      <c r="T335" s="299" t="str">
        <f t="shared" si="25"/>
        <v/>
      </c>
      <c r="U335" s="282"/>
    </row>
    <row r="336" spans="2:21" ht="24.75" customHeight="1">
      <c r="B336" s="176">
        <v>330</v>
      </c>
      <c r="C336" s="231"/>
      <c r="D336" s="290" t="str">
        <f t="shared" si="23"/>
        <v/>
      </c>
      <c r="E336" s="291">
        <f>IF(D336="",0,+COUNTIF('賃上げ後(1か月目)(様式3-6)'!$D$7:$D$1006,D336))</f>
        <v>0</v>
      </c>
      <c r="F336" s="205"/>
      <c r="G336" s="295" t="str">
        <f t="shared" si="24"/>
        <v/>
      </c>
      <c r="H336" s="202"/>
      <c r="I336" s="202"/>
      <c r="J336" s="203"/>
      <c r="K336" s="203"/>
      <c r="L336" s="203"/>
      <c r="M336" s="203"/>
      <c r="N336" s="203"/>
      <c r="O336" s="203"/>
      <c r="P336" s="203"/>
      <c r="Q336" s="203"/>
      <c r="R336" s="204"/>
      <c r="S336" s="298" t="str">
        <f t="shared" si="22"/>
        <v/>
      </c>
      <c r="T336" s="299" t="str">
        <f t="shared" si="25"/>
        <v/>
      </c>
      <c r="U336" s="282"/>
    </row>
    <row r="337" spans="2:21" ht="24.75" customHeight="1">
      <c r="B337" s="176">
        <v>331</v>
      </c>
      <c r="C337" s="231"/>
      <c r="D337" s="290" t="str">
        <f t="shared" si="23"/>
        <v/>
      </c>
      <c r="E337" s="291">
        <f>IF(D337="",0,+COUNTIF('賃上げ後(1か月目)(様式3-6)'!$D$7:$D$1006,D337))</f>
        <v>0</v>
      </c>
      <c r="F337" s="205"/>
      <c r="G337" s="295" t="str">
        <f t="shared" si="24"/>
        <v/>
      </c>
      <c r="H337" s="202"/>
      <c r="I337" s="202"/>
      <c r="J337" s="203"/>
      <c r="K337" s="203"/>
      <c r="L337" s="203"/>
      <c r="M337" s="203"/>
      <c r="N337" s="203"/>
      <c r="O337" s="203"/>
      <c r="P337" s="203"/>
      <c r="Q337" s="203"/>
      <c r="R337" s="204"/>
      <c r="S337" s="298" t="str">
        <f t="shared" si="22"/>
        <v/>
      </c>
      <c r="T337" s="299" t="str">
        <f t="shared" si="25"/>
        <v/>
      </c>
      <c r="U337" s="282"/>
    </row>
    <row r="338" spans="2:21" ht="24.75" customHeight="1">
      <c r="B338" s="176">
        <v>332</v>
      </c>
      <c r="C338" s="231"/>
      <c r="D338" s="290" t="str">
        <f t="shared" si="23"/>
        <v/>
      </c>
      <c r="E338" s="291">
        <f>IF(D338="",0,+COUNTIF('賃上げ後(1か月目)(様式3-6)'!$D$7:$D$1006,D338))</f>
        <v>0</v>
      </c>
      <c r="F338" s="205"/>
      <c r="G338" s="295" t="str">
        <f t="shared" si="24"/>
        <v/>
      </c>
      <c r="H338" s="202"/>
      <c r="I338" s="202"/>
      <c r="J338" s="203"/>
      <c r="K338" s="203"/>
      <c r="L338" s="203"/>
      <c r="M338" s="203"/>
      <c r="N338" s="203"/>
      <c r="O338" s="203"/>
      <c r="P338" s="203"/>
      <c r="Q338" s="203"/>
      <c r="R338" s="204"/>
      <c r="S338" s="298" t="str">
        <f t="shared" si="22"/>
        <v/>
      </c>
      <c r="T338" s="299" t="str">
        <f t="shared" si="25"/>
        <v/>
      </c>
      <c r="U338" s="282"/>
    </row>
    <row r="339" spans="2:21" ht="24.75" customHeight="1">
      <c r="B339" s="176">
        <v>333</v>
      </c>
      <c r="C339" s="231"/>
      <c r="D339" s="290" t="str">
        <f t="shared" si="23"/>
        <v/>
      </c>
      <c r="E339" s="291">
        <f>IF(D339="",0,+COUNTIF('賃上げ後(1か月目)(様式3-6)'!$D$7:$D$1006,D339))</f>
        <v>0</v>
      </c>
      <c r="F339" s="205"/>
      <c r="G339" s="295" t="str">
        <f t="shared" si="24"/>
        <v/>
      </c>
      <c r="H339" s="202"/>
      <c r="I339" s="202"/>
      <c r="J339" s="203"/>
      <c r="K339" s="203"/>
      <c r="L339" s="203"/>
      <c r="M339" s="203"/>
      <c r="N339" s="203"/>
      <c r="O339" s="203"/>
      <c r="P339" s="203"/>
      <c r="Q339" s="203"/>
      <c r="R339" s="204"/>
      <c r="S339" s="298" t="str">
        <f t="shared" si="22"/>
        <v/>
      </c>
      <c r="T339" s="299" t="str">
        <f t="shared" si="25"/>
        <v/>
      </c>
      <c r="U339" s="282"/>
    </row>
    <row r="340" spans="2:21" ht="24.75" customHeight="1">
      <c r="B340" s="176">
        <v>334</v>
      </c>
      <c r="C340" s="231"/>
      <c r="D340" s="290" t="str">
        <f t="shared" si="23"/>
        <v/>
      </c>
      <c r="E340" s="291">
        <f>IF(D340="",0,+COUNTIF('賃上げ後(1か月目)(様式3-6)'!$D$7:$D$1006,D340))</f>
        <v>0</v>
      </c>
      <c r="F340" s="205"/>
      <c r="G340" s="295" t="str">
        <f t="shared" si="24"/>
        <v/>
      </c>
      <c r="H340" s="202"/>
      <c r="I340" s="202"/>
      <c r="J340" s="203"/>
      <c r="K340" s="203"/>
      <c r="L340" s="203"/>
      <c r="M340" s="203"/>
      <c r="N340" s="203"/>
      <c r="O340" s="203"/>
      <c r="P340" s="203"/>
      <c r="Q340" s="203"/>
      <c r="R340" s="204"/>
      <c r="S340" s="298" t="str">
        <f t="shared" si="22"/>
        <v/>
      </c>
      <c r="T340" s="299" t="str">
        <f t="shared" si="25"/>
        <v/>
      </c>
      <c r="U340" s="282"/>
    </row>
    <row r="341" spans="2:21" ht="24.75" customHeight="1">
      <c r="B341" s="176">
        <v>335</v>
      </c>
      <c r="C341" s="231"/>
      <c r="D341" s="290" t="str">
        <f t="shared" si="23"/>
        <v/>
      </c>
      <c r="E341" s="291">
        <f>IF(D341="",0,+COUNTIF('賃上げ後(1か月目)(様式3-6)'!$D$7:$D$1006,D341))</f>
        <v>0</v>
      </c>
      <c r="F341" s="205"/>
      <c r="G341" s="295" t="str">
        <f t="shared" si="24"/>
        <v/>
      </c>
      <c r="H341" s="202"/>
      <c r="I341" s="202"/>
      <c r="J341" s="203"/>
      <c r="K341" s="203"/>
      <c r="L341" s="203"/>
      <c r="M341" s="203"/>
      <c r="N341" s="203"/>
      <c r="O341" s="203"/>
      <c r="P341" s="203"/>
      <c r="Q341" s="203"/>
      <c r="R341" s="204"/>
      <c r="S341" s="298" t="str">
        <f t="shared" si="22"/>
        <v/>
      </c>
      <c r="T341" s="299" t="str">
        <f t="shared" si="25"/>
        <v/>
      </c>
      <c r="U341" s="282"/>
    </row>
    <row r="342" spans="2:21" ht="24.75" customHeight="1">
      <c r="B342" s="176">
        <v>336</v>
      </c>
      <c r="C342" s="231"/>
      <c r="D342" s="290" t="str">
        <f t="shared" si="23"/>
        <v/>
      </c>
      <c r="E342" s="291">
        <f>IF(D342="",0,+COUNTIF('賃上げ後(1か月目)(様式3-6)'!$D$7:$D$1006,D342))</f>
        <v>0</v>
      </c>
      <c r="F342" s="205"/>
      <c r="G342" s="295" t="str">
        <f t="shared" si="24"/>
        <v/>
      </c>
      <c r="H342" s="202"/>
      <c r="I342" s="202"/>
      <c r="J342" s="203"/>
      <c r="K342" s="203"/>
      <c r="L342" s="203"/>
      <c r="M342" s="203"/>
      <c r="N342" s="203"/>
      <c r="O342" s="203"/>
      <c r="P342" s="203"/>
      <c r="Q342" s="203"/>
      <c r="R342" s="204"/>
      <c r="S342" s="298" t="str">
        <f t="shared" si="22"/>
        <v/>
      </c>
      <c r="T342" s="299" t="str">
        <f t="shared" si="25"/>
        <v/>
      </c>
      <c r="U342" s="282"/>
    </row>
    <row r="343" spans="2:21" ht="24.75" customHeight="1">
      <c r="B343" s="176">
        <v>337</v>
      </c>
      <c r="C343" s="231"/>
      <c r="D343" s="290" t="str">
        <f t="shared" si="23"/>
        <v/>
      </c>
      <c r="E343" s="291">
        <f>IF(D343="",0,+COUNTIF('賃上げ後(1か月目)(様式3-6)'!$D$7:$D$1006,D343))</f>
        <v>0</v>
      </c>
      <c r="F343" s="205"/>
      <c r="G343" s="295" t="str">
        <f t="shared" si="24"/>
        <v/>
      </c>
      <c r="H343" s="202"/>
      <c r="I343" s="202"/>
      <c r="J343" s="203"/>
      <c r="K343" s="203"/>
      <c r="L343" s="203"/>
      <c r="M343" s="203"/>
      <c r="N343" s="203"/>
      <c r="O343" s="203"/>
      <c r="P343" s="203"/>
      <c r="Q343" s="203"/>
      <c r="R343" s="204"/>
      <c r="S343" s="298" t="str">
        <f t="shared" si="22"/>
        <v/>
      </c>
      <c r="T343" s="299" t="str">
        <f t="shared" si="25"/>
        <v/>
      </c>
      <c r="U343" s="282"/>
    </row>
    <row r="344" spans="2:21" ht="24.75" customHeight="1">
      <c r="B344" s="176">
        <v>338</v>
      </c>
      <c r="C344" s="231"/>
      <c r="D344" s="290" t="str">
        <f t="shared" si="23"/>
        <v/>
      </c>
      <c r="E344" s="291">
        <f>IF(D344="",0,+COUNTIF('賃上げ後(1か月目)(様式3-6)'!$D$7:$D$1006,D344))</f>
        <v>0</v>
      </c>
      <c r="F344" s="205"/>
      <c r="G344" s="295" t="str">
        <f t="shared" si="24"/>
        <v/>
      </c>
      <c r="H344" s="202"/>
      <c r="I344" s="202"/>
      <c r="J344" s="203"/>
      <c r="K344" s="203"/>
      <c r="L344" s="203"/>
      <c r="M344" s="203"/>
      <c r="N344" s="203"/>
      <c r="O344" s="203"/>
      <c r="P344" s="203"/>
      <c r="Q344" s="203"/>
      <c r="R344" s="204"/>
      <c r="S344" s="298" t="str">
        <f t="shared" si="22"/>
        <v/>
      </c>
      <c r="T344" s="299" t="str">
        <f t="shared" si="25"/>
        <v/>
      </c>
      <c r="U344" s="282"/>
    </row>
    <row r="345" spans="2:21" ht="24.75" customHeight="1">
      <c r="B345" s="176">
        <v>339</v>
      </c>
      <c r="C345" s="231"/>
      <c r="D345" s="290" t="str">
        <f t="shared" si="23"/>
        <v/>
      </c>
      <c r="E345" s="291">
        <f>IF(D345="",0,+COUNTIF('賃上げ後(1か月目)(様式3-6)'!$D$7:$D$1006,D345))</f>
        <v>0</v>
      </c>
      <c r="F345" s="205"/>
      <c r="G345" s="295" t="str">
        <f t="shared" si="24"/>
        <v/>
      </c>
      <c r="H345" s="202"/>
      <c r="I345" s="202"/>
      <c r="J345" s="203"/>
      <c r="K345" s="203"/>
      <c r="L345" s="203"/>
      <c r="M345" s="203"/>
      <c r="N345" s="203"/>
      <c r="O345" s="203"/>
      <c r="P345" s="203"/>
      <c r="Q345" s="203"/>
      <c r="R345" s="204"/>
      <c r="S345" s="298" t="str">
        <f t="shared" si="22"/>
        <v/>
      </c>
      <c r="T345" s="299" t="str">
        <f t="shared" si="25"/>
        <v/>
      </c>
      <c r="U345" s="282"/>
    </row>
    <row r="346" spans="2:21" ht="24.75" customHeight="1">
      <c r="B346" s="176">
        <v>340</v>
      </c>
      <c r="C346" s="231"/>
      <c r="D346" s="290" t="str">
        <f t="shared" si="23"/>
        <v/>
      </c>
      <c r="E346" s="291">
        <f>IF(D346="",0,+COUNTIF('賃上げ後(1か月目)(様式3-6)'!$D$7:$D$1006,D346))</f>
        <v>0</v>
      </c>
      <c r="F346" s="205"/>
      <c r="G346" s="295" t="str">
        <f t="shared" si="24"/>
        <v/>
      </c>
      <c r="H346" s="202"/>
      <c r="I346" s="202"/>
      <c r="J346" s="203"/>
      <c r="K346" s="203"/>
      <c r="L346" s="203"/>
      <c r="M346" s="203"/>
      <c r="N346" s="203"/>
      <c r="O346" s="203"/>
      <c r="P346" s="203"/>
      <c r="Q346" s="203"/>
      <c r="R346" s="204"/>
      <c r="S346" s="298" t="str">
        <f t="shared" si="22"/>
        <v/>
      </c>
      <c r="T346" s="299" t="str">
        <f t="shared" si="25"/>
        <v/>
      </c>
      <c r="U346" s="282"/>
    </row>
    <row r="347" spans="2:21" ht="24.75" customHeight="1">
      <c r="B347" s="176">
        <v>341</v>
      </c>
      <c r="C347" s="231"/>
      <c r="D347" s="290" t="str">
        <f t="shared" si="23"/>
        <v/>
      </c>
      <c r="E347" s="291">
        <f>IF(D347="",0,+COUNTIF('賃上げ後(1か月目)(様式3-6)'!$D$7:$D$1006,D347))</f>
        <v>0</v>
      </c>
      <c r="F347" s="205"/>
      <c r="G347" s="295" t="str">
        <f t="shared" si="24"/>
        <v/>
      </c>
      <c r="H347" s="202"/>
      <c r="I347" s="202"/>
      <c r="J347" s="203"/>
      <c r="K347" s="203"/>
      <c r="L347" s="203"/>
      <c r="M347" s="203"/>
      <c r="N347" s="203"/>
      <c r="O347" s="203"/>
      <c r="P347" s="203"/>
      <c r="Q347" s="203"/>
      <c r="R347" s="204"/>
      <c r="S347" s="298" t="str">
        <f t="shared" si="22"/>
        <v/>
      </c>
      <c r="T347" s="299" t="str">
        <f t="shared" si="25"/>
        <v/>
      </c>
      <c r="U347" s="282"/>
    </row>
    <row r="348" spans="2:21" ht="24.75" customHeight="1">
      <c r="B348" s="176">
        <v>342</v>
      </c>
      <c r="C348" s="231"/>
      <c r="D348" s="290" t="str">
        <f t="shared" si="23"/>
        <v/>
      </c>
      <c r="E348" s="291">
        <f>IF(D348="",0,+COUNTIF('賃上げ後(1か月目)(様式3-6)'!$D$7:$D$1006,D348))</f>
        <v>0</v>
      </c>
      <c r="F348" s="205"/>
      <c r="G348" s="295" t="str">
        <f t="shared" si="24"/>
        <v/>
      </c>
      <c r="H348" s="202"/>
      <c r="I348" s="202"/>
      <c r="J348" s="203"/>
      <c r="K348" s="203"/>
      <c r="L348" s="203"/>
      <c r="M348" s="203"/>
      <c r="N348" s="203"/>
      <c r="O348" s="203"/>
      <c r="P348" s="203"/>
      <c r="Q348" s="203"/>
      <c r="R348" s="204"/>
      <c r="S348" s="298" t="str">
        <f t="shared" si="22"/>
        <v/>
      </c>
      <c r="T348" s="299" t="str">
        <f t="shared" si="25"/>
        <v/>
      </c>
      <c r="U348" s="282"/>
    </row>
    <row r="349" spans="2:21" ht="24.75" customHeight="1">
      <c r="B349" s="176">
        <v>343</v>
      </c>
      <c r="C349" s="231"/>
      <c r="D349" s="290" t="str">
        <f t="shared" si="23"/>
        <v/>
      </c>
      <c r="E349" s="291">
        <f>IF(D349="",0,+COUNTIF('賃上げ後(1か月目)(様式3-6)'!$D$7:$D$1006,D349))</f>
        <v>0</v>
      </c>
      <c r="F349" s="205"/>
      <c r="G349" s="295" t="str">
        <f t="shared" si="24"/>
        <v/>
      </c>
      <c r="H349" s="202"/>
      <c r="I349" s="202"/>
      <c r="J349" s="203"/>
      <c r="K349" s="203"/>
      <c r="L349" s="203"/>
      <c r="M349" s="203"/>
      <c r="N349" s="203"/>
      <c r="O349" s="203"/>
      <c r="P349" s="203"/>
      <c r="Q349" s="203"/>
      <c r="R349" s="204"/>
      <c r="S349" s="298" t="str">
        <f t="shared" si="22"/>
        <v/>
      </c>
      <c r="T349" s="299" t="str">
        <f t="shared" si="25"/>
        <v/>
      </c>
      <c r="U349" s="282"/>
    </row>
    <row r="350" spans="2:21" ht="24.75" customHeight="1">
      <c r="B350" s="176">
        <v>344</v>
      </c>
      <c r="C350" s="231"/>
      <c r="D350" s="290" t="str">
        <f t="shared" si="23"/>
        <v/>
      </c>
      <c r="E350" s="291">
        <f>IF(D350="",0,+COUNTIF('賃上げ後(1か月目)(様式3-6)'!$D$7:$D$1006,D350))</f>
        <v>0</v>
      </c>
      <c r="F350" s="205"/>
      <c r="G350" s="295" t="str">
        <f t="shared" si="24"/>
        <v/>
      </c>
      <c r="H350" s="202"/>
      <c r="I350" s="202"/>
      <c r="J350" s="203"/>
      <c r="K350" s="203"/>
      <c r="L350" s="203"/>
      <c r="M350" s="203"/>
      <c r="N350" s="203"/>
      <c r="O350" s="203"/>
      <c r="P350" s="203"/>
      <c r="Q350" s="203"/>
      <c r="R350" s="204"/>
      <c r="S350" s="298" t="str">
        <f t="shared" si="22"/>
        <v/>
      </c>
      <c r="T350" s="299" t="str">
        <f t="shared" si="25"/>
        <v/>
      </c>
      <c r="U350" s="282"/>
    </row>
    <row r="351" spans="2:21" ht="24.75" customHeight="1">
      <c r="B351" s="176">
        <v>345</v>
      </c>
      <c r="C351" s="231"/>
      <c r="D351" s="290" t="str">
        <f t="shared" si="23"/>
        <v/>
      </c>
      <c r="E351" s="291">
        <f>IF(D351="",0,+COUNTIF('賃上げ後(1か月目)(様式3-6)'!$D$7:$D$1006,D351))</f>
        <v>0</v>
      </c>
      <c r="F351" s="205"/>
      <c r="G351" s="295" t="str">
        <f t="shared" si="24"/>
        <v/>
      </c>
      <c r="H351" s="202"/>
      <c r="I351" s="202"/>
      <c r="J351" s="203"/>
      <c r="K351" s="203"/>
      <c r="L351" s="203"/>
      <c r="M351" s="203"/>
      <c r="N351" s="203"/>
      <c r="O351" s="203"/>
      <c r="P351" s="203"/>
      <c r="Q351" s="203"/>
      <c r="R351" s="204"/>
      <c r="S351" s="298" t="str">
        <f t="shared" si="22"/>
        <v/>
      </c>
      <c r="T351" s="299" t="str">
        <f t="shared" si="25"/>
        <v/>
      </c>
      <c r="U351" s="282"/>
    </row>
    <row r="352" spans="2:21" ht="24.75" customHeight="1">
      <c r="B352" s="176">
        <v>346</v>
      </c>
      <c r="C352" s="231"/>
      <c r="D352" s="290" t="str">
        <f t="shared" si="23"/>
        <v/>
      </c>
      <c r="E352" s="291">
        <f>IF(D352="",0,+COUNTIF('賃上げ後(1か月目)(様式3-6)'!$D$7:$D$1006,D352))</f>
        <v>0</v>
      </c>
      <c r="F352" s="205"/>
      <c r="G352" s="295" t="str">
        <f t="shared" si="24"/>
        <v/>
      </c>
      <c r="H352" s="202"/>
      <c r="I352" s="202"/>
      <c r="J352" s="203"/>
      <c r="K352" s="203"/>
      <c r="L352" s="203"/>
      <c r="M352" s="203"/>
      <c r="N352" s="203"/>
      <c r="O352" s="203"/>
      <c r="P352" s="203"/>
      <c r="Q352" s="203"/>
      <c r="R352" s="204"/>
      <c r="S352" s="298" t="str">
        <f t="shared" si="22"/>
        <v/>
      </c>
      <c r="T352" s="299" t="str">
        <f t="shared" si="25"/>
        <v/>
      </c>
      <c r="U352" s="282"/>
    </row>
    <row r="353" spans="2:21" ht="24.75" customHeight="1">
      <c r="B353" s="176">
        <v>347</v>
      </c>
      <c r="C353" s="231"/>
      <c r="D353" s="290" t="str">
        <f t="shared" si="23"/>
        <v/>
      </c>
      <c r="E353" s="291">
        <f>IF(D353="",0,+COUNTIF('賃上げ後(1か月目)(様式3-6)'!$D$7:$D$1006,D353))</f>
        <v>0</v>
      </c>
      <c r="F353" s="205"/>
      <c r="G353" s="295" t="str">
        <f t="shared" si="24"/>
        <v/>
      </c>
      <c r="H353" s="202"/>
      <c r="I353" s="202"/>
      <c r="J353" s="203"/>
      <c r="K353" s="203"/>
      <c r="L353" s="203"/>
      <c r="M353" s="203"/>
      <c r="N353" s="203"/>
      <c r="O353" s="203"/>
      <c r="P353" s="203"/>
      <c r="Q353" s="203"/>
      <c r="R353" s="204"/>
      <c r="S353" s="298" t="str">
        <f t="shared" si="22"/>
        <v/>
      </c>
      <c r="T353" s="299" t="str">
        <f t="shared" si="25"/>
        <v/>
      </c>
      <c r="U353" s="282"/>
    </row>
    <row r="354" spans="2:21" ht="24.75" customHeight="1">
      <c r="B354" s="176">
        <v>348</v>
      </c>
      <c r="C354" s="231"/>
      <c r="D354" s="290" t="str">
        <f t="shared" si="23"/>
        <v/>
      </c>
      <c r="E354" s="291">
        <f>IF(D354="",0,+COUNTIF('賃上げ後(1か月目)(様式3-6)'!$D$7:$D$1006,D354))</f>
        <v>0</v>
      </c>
      <c r="F354" s="205"/>
      <c r="G354" s="295" t="str">
        <f t="shared" si="24"/>
        <v/>
      </c>
      <c r="H354" s="202"/>
      <c r="I354" s="202"/>
      <c r="J354" s="203"/>
      <c r="K354" s="203"/>
      <c r="L354" s="203"/>
      <c r="M354" s="203"/>
      <c r="N354" s="203"/>
      <c r="O354" s="203"/>
      <c r="P354" s="203"/>
      <c r="Q354" s="203"/>
      <c r="R354" s="204"/>
      <c r="S354" s="298" t="str">
        <f t="shared" si="22"/>
        <v/>
      </c>
      <c r="T354" s="299" t="str">
        <f t="shared" si="25"/>
        <v/>
      </c>
      <c r="U354" s="282"/>
    </row>
    <row r="355" spans="2:21" ht="24.75" customHeight="1">
      <c r="B355" s="176">
        <v>349</v>
      </c>
      <c r="C355" s="231"/>
      <c r="D355" s="290" t="str">
        <f t="shared" si="23"/>
        <v/>
      </c>
      <c r="E355" s="291">
        <f>IF(D355="",0,+COUNTIF('賃上げ後(1か月目)(様式3-6)'!$D$7:$D$1006,D355))</f>
        <v>0</v>
      </c>
      <c r="F355" s="205"/>
      <c r="G355" s="295" t="str">
        <f t="shared" si="24"/>
        <v/>
      </c>
      <c r="H355" s="202"/>
      <c r="I355" s="202"/>
      <c r="J355" s="203"/>
      <c r="K355" s="203"/>
      <c r="L355" s="203"/>
      <c r="M355" s="203"/>
      <c r="N355" s="203"/>
      <c r="O355" s="203"/>
      <c r="P355" s="203"/>
      <c r="Q355" s="203"/>
      <c r="R355" s="204"/>
      <c r="S355" s="298" t="str">
        <f t="shared" si="22"/>
        <v/>
      </c>
      <c r="T355" s="299" t="str">
        <f t="shared" si="25"/>
        <v/>
      </c>
      <c r="U355" s="282"/>
    </row>
    <row r="356" spans="2:21" ht="24.75" customHeight="1">
      <c r="B356" s="176">
        <v>350</v>
      </c>
      <c r="C356" s="231"/>
      <c r="D356" s="290" t="str">
        <f t="shared" si="23"/>
        <v/>
      </c>
      <c r="E356" s="291">
        <f>IF(D356="",0,+COUNTIF('賃上げ後(1か月目)(様式3-6)'!$D$7:$D$1006,D356))</f>
        <v>0</v>
      </c>
      <c r="F356" s="205"/>
      <c r="G356" s="295" t="str">
        <f t="shared" si="24"/>
        <v/>
      </c>
      <c r="H356" s="202"/>
      <c r="I356" s="202"/>
      <c r="J356" s="203"/>
      <c r="K356" s="203"/>
      <c r="L356" s="203"/>
      <c r="M356" s="203"/>
      <c r="N356" s="203"/>
      <c r="O356" s="203"/>
      <c r="P356" s="203"/>
      <c r="Q356" s="203"/>
      <c r="R356" s="204"/>
      <c r="S356" s="298" t="str">
        <f t="shared" si="22"/>
        <v/>
      </c>
      <c r="T356" s="299" t="str">
        <f t="shared" si="25"/>
        <v/>
      </c>
      <c r="U356" s="282"/>
    </row>
    <row r="357" spans="2:21" ht="24.75" customHeight="1">
      <c r="B357" s="176">
        <v>351</v>
      </c>
      <c r="C357" s="231"/>
      <c r="D357" s="290" t="str">
        <f t="shared" si="23"/>
        <v/>
      </c>
      <c r="E357" s="291">
        <f>IF(D357="",0,+COUNTIF('賃上げ後(1か月目)(様式3-6)'!$D$7:$D$1006,D357))</f>
        <v>0</v>
      </c>
      <c r="F357" s="205"/>
      <c r="G357" s="295" t="str">
        <f t="shared" si="24"/>
        <v/>
      </c>
      <c r="H357" s="202"/>
      <c r="I357" s="202"/>
      <c r="J357" s="203"/>
      <c r="K357" s="203"/>
      <c r="L357" s="203"/>
      <c r="M357" s="203"/>
      <c r="N357" s="203"/>
      <c r="O357" s="203"/>
      <c r="P357" s="203"/>
      <c r="Q357" s="203"/>
      <c r="R357" s="204"/>
      <c r="S357" s="298" t="str">
        <f t="shared" si="22"/>
        <v/>
      </c>
      <c r="T357" s="299" t="str">
        <f t="shared" si="25"/>
        <v/>
      </c>
      <c r="U357" s="282"/>
    </row>
    <row r="358" spans="2:21" ht="24.75" customHeight="1">
      <c r="B358" s="176">
        <v>352</v>
      </c>
      <c r="C358" s="231"/>
      <c r="D358" s="290" t="str">
        <f t="shared" si="23"/>
        <v/>
      </c>
      <c r="E358" s="291">
        <f>IF(D358="",0,+COUNTIF('賃上げ後(1か月目)(様式3-6)'!$D$7:$D$1006,D358))</f>
        <v>0</v>
      </c>
      <c r="F358" s="205"/>
      <c r="G358" s="295" t="str">
        <f t="shared" si="24"/>
        <v/>
      </c>
      <c r="H358" s="202"/>
      <c r="I358" s="202"/>
      <c r="J358" s="203"/>
      <c r="K358" s="203"/>
      <c r="L358" s="203"/>
      <c r="M358" s="203"/>
      <c r="N358" s="203"/>
      <c r="O358" s="203"/>
      <c r="P358" s="203"/>
      <c r="Q358" s="203"/>
      <c r="R358" s="204"/>
      <c r="S358" s="298" t="str">
        <f t="shared" si="22"/>
        <v/>
      </c>
      <c r="T358" s="299" t="str">
        <f t="shared" si="25"/>
        <v/>
      </c>
      <c r="U358" s="282"/>
    </row>
    <row r="359" spans="2:21" ht="24.75" customHeight="1">
      <c r="B359" s="176">
        <v>353</v>
      </c>
      <c r="C359" s="231"/>
      <c r="D359" s="290" t="str">
        <f t="shared" si="23"/>
        <v/>
      </c>
      <c r="E359" s="291">
        <f>IF(D359="",0,+COUNTIF('賃上げ後(1か月目)(様式3-6)'!$D$7:$D$1006,D359))</f>
        <v>0</v>
      </c>
      <c r="F359" s="205"/>
      <c r="G359" s="295" t="str">
        <f t="shared" si="24"/>
        <v/>
      </c>
      <c r="H359" s="202"/>
      <c r="I359" s="202"/>
      <c r="J359" s="203"/>
      <c r="K359" s="203"/>
      <c r="L359" s="203"/>
      <c r="M359" s="203"/>
      <c r="N359" s="203"/>
      <c r="O359" s="203"/>
      <c r="P359" s="203"/>
      <c r="Q359" s="203"/>
      <c r="R359" s="204"/>
      <c r="S359" s="298" t="str">
        <f t="shared" si="22"/>
        <v/>
      </c>
      <c r="T359" s="299" t="str">
        <f t="shared" si="25"/>
        <v/>
      </c>
      <c r="U359" s="282"/>
    </row>
    <row r="360" spans="2:21" ht="24.75" customHeight="1">
      <c r="B360" s="176">
        <v>354</v>
      </c>
      <c r="C360" s="231"/>
      <c r="D360" s="290" t="str">
        <f t="shared" si="23"/>
        <v/>
      </c>
      <c r="E360" s="291">
        <f>IF(D360="",0,+COUNTIF('賃上げ後(1か月目)(様式3-6)'!$D$7:$D$1006,D360))</f>
        <v>0</v>
      </c>
      <c r="F360" s="205"/>
      <c r="G360" s="295" t="str">
        <f t="shared" si="24"/>
        <v/>
      </c>
      <c r="H360" s="202"/>
      <c r="I360" s="202"/>
      <c r="J360" s="203"/>
      <c r="K360" s="203"/>
      <c r="L360" s="203"/>
      <c r="M360" s="203"/>
      <c r="N360" s="203"/>
      <c r="O360" s="203"/>
      <c r="P360" s="203"/>
      <c r="Q360" s="203"/>
      <c r="R360" s="204"/>
      <c r="S360" s="298" t="str">
        <f t="shared" si="22"/>
        <v/>
      </c>
      <c r="T360" s="299" t="str">
        <f t="shared" si="25"/>
        <v/>
      </c>
      <c r="U360" s="282"/>
    </row>
    <row r="361" spans="2:21" ht="24.75" customHeight="1">
      <c r="B361" s="176">
        <v>355</v>
      </c>
      <c r="C361" s="231"/>
      <c r="D361" s="290" t="str">
        <f t="shared" si="23"/>
        <v/>
      </c>
      <c r="E361" s="291">
        <f>IF(D361="",0,+COUNTIF('賃上げ後(1か月目)(様式3-6)'!$D$7:$D$1006,D361))</f>
        <v>0</v>
      </c>
      <c r="F361" s="205"/>
      <c r="G361" s="295" t="str">
        <f t="shared" si="24"/>
        <v/>
      </c>
      <c r="H361" s="202"/>
      <c r="I361" s="202"/>
      <c r="J361" s="203"/>
      <c r="K361" s="203"/>
      <c r="L361" s="203"/>
      <c r="M361" s="203"/>
      <c r="N361" s="203"/>
      <c r="O361" s="203"/>
      <c r="P361" s="203"/>
      <c r="Q361" s="203"/>
      <c r="R361" s="204"/>
      <c r="S361" s="298" t="str">
        <f t="shared" si="22"/>
        <v/>
      </c>
      <c r="T361" s="299" t="str">
        <f t="shared" si="25"/>
        <v/>
      </c>
      <c r="U361" s="282"/>
    </row>
    <row r="362" spans="2:21" ht="24.75" customHeight="1">
      <c r="B362" s="176">
        <v>356</v>
      </c>
      <c r="C362" s="231"/>
      <c r="D362" s="290" t="str">
        <f t="shared" si="23"/>
        <v/>
      </c>
      <c r="E362" s="291">
        <f>IF(D362="",0,+COUNTIF('賃上げ後(1か月目)(様式3-6)'!$D$7:$D$1006,D362))</f>
        <v>0</v>
      </c>
      <c r="F362" s="205"/>
      <c r="G362" s="295" t="str">
        <f t="shared" si="24"/>
        <v/>
      </c>
      <c r="H362" s="202"/>
      <c r="I362" s="202"/>
      <c r="J362" s="203"/>
      <c r="K362" s="203"/>
      <c r="L362" s="203"/>
      <c r="M362" s="203"/>
      <c r="N362" s="203"/>
      <c r="O362" s="203"/>
      <c r="P362" s="203"/>
      <c r="Q362" s="203"/>
      <c r="R362" s="204"/>
      <c r="S362" s="298" t="str">
        <f t="shared" si="22"/>
        <v/>
      </c>
      <c r="T362" s="299" t="str">
        <f t="shared" si="25"/>
        <v/>
      </c>
      <c r="U362" s="282"/>
    </row>
    <row r="363" spans="2:21" ht="24.75" customHeight="1">
      <c r="B363" s="176">
        <v>357</v>
      </c>
      <c r="C363" s="231"/>
      <c r="D363" s="290" t="str">
        <f t="shared" si="23"/>
        <v/>
      </c>
      <c r="E363" s="291">
        <f>IF(D363="",0,+COUNTIF('賃上げ後(1か月目)(様式3-6)'!$D$7:$D$1006,D363))</f>
        <v>0</v>
      </c>
      <c r="F363" s="205"/>
      <c r="G363" s="295" t="str">
        <f t="shared" si="24"/>
        <v/>
      </c>
      <c r="H363" s="202"/>
      <c r="I363" s="202"/>
      <c r="J363" s="203"/>
      <c r="K363" s="203"/>
      <c r="L363" s="203"/>
      <c r="M363" s="203"/>
      <c r="N363" s="203"/>
      <c r="O363" s="203"/>
      <c r="P363" s="203"/>
      <c r="Q363" s="203"/>
      <c r="R363" s="204"/>
      <c r="S363" s="298" t="str">
        <f t="shared" si="22"/>
        <v/>
      </c>
      <c r="T363" s="299" t="str">
        <f t="shared" si="25"/>
        <v/>
      </c>
      <c r="U363" s="282"/>
    </row>
    <row r="364" spans="2:21" ht="24.75" customHeight="1">
      <c r="B364" s="176">
        <v>358</v>
      </c>
      <c r="C364" s="231"/>
      <c r="D364" s="290" t="str">
        <f t="shared" si="23"/>
        <v/>
      </c>
      <c r="E364" s="291">
        <f>IF(D364="",0,+COUNTIF('賃上げ後(1か月目)(様式3-6)'!$D$7:$D$1006,D364))</f>
        <v>0</v>
      </c>
      <c r="F364" s="205"/>
      <c r="G364" s="295" t="str">
        <f t="shared" si="24"/>
        <v/>
      </c>
      <c r="H364" s="202"/>
      <c r="I364" s="202"/>
      <c r="J364" s="203"/>
      <c r="K364" s="203"/>
      <c r="L364" s="203"/>
      <c r="M364" s="203"/>
      <c r="N364" s="203"/>
      <c r="O364" s="203"/>
      <c r="P364" s="203"/>
      <c r="Q364" s="203"/>
      <c r="R364" s="204"/>
      <c r="S364" s="298" t="str">
        <f t="shared" si="22"/>
        <v/>
      </c>
      <c r="T364" s="299" t="str">
        <f t="shared" si="25"/>
        <v/>
      </c>
      <c r="U364" s="282"/>
    </row>
    <row r="365" spans="2:21" ht="24.75" customHeight="1">
      <c r="B365" s="176">
        <v>359</v>
      </c>
      <c r="C365" s="231"/>
      <c r="D365" s="290" t="str">
        <f t="shared" si="23"/>
        <v/>
      </c>
      <c r="E365" s="291">
        <f>IF(D365="",0,+COUNTIF('賃上げ後(1か月目)(様式3-6)'!$D$7:$D$1006,D365))</f>
        <v>0</v>
      </c>
      <c r="F365" s="205"/>
      <c r="G365" s="295" t="str">
        <f t="shared" si="24"/>
        <v/>
      </c>
      <c r="H365" s="202"/>
      <c r="I365" s="202"/>
      <c r="J365" s="203"/>
      <c r="K365" s="203"/>
      <c r="L365" s="203"/>
      <c r="M365" s="203"/>
      <c r="N365" s="203"/>
      <c r="O365" s="203"/>
      <c r="P365" s="203"/>
      <c r="Q365" s="203"/>
      <c r="R365" s="204"/>
      <c r="S365" s="298" t="str">
        <f t="shared" si="22"/>
        <v/>
      </c>
      <c r="T365" s="299" t="str">
        <f t="shared" si="25"/>
        <v/>
      </c>
      <c r="U365" s="282"/>
    </row>
    <row r="366" spans="2:21" ht="24.75" customHeight="1">
      <c r="B366" s="176">
        <v>360</v>
      </c>
      <c r="C366" s="231"/>
      <c r="D366" s="290" t="str">
        <f t="shared" si="23"/>
        <v/>
      </c>
      <c r="E366" s="291">
        <f>IF(D366="",0,+COUNTIF('賃上げ後(1か月目)(様式3-6)'!$D$7:$D$1006,D366))</f>
        <v>0</v>
      </c>
      <c r="F366" s="205"/>
      <c r="G366" s="295" t="str">
        <f t="shared" si="24"/>
        <v/>
      </c>
      <c r="H366" s="202"/>
      <c r="I366" s="202"/>
      <c r="J366" s="203"/>
      <c r="K366" s="203"/>
      <c r="L366" s="203"/>
      <c r="M366" s="203"/>
      <c r="N366" s="203"/>
      <c r="O366" s="203"/>
      <c r="P366" s="203"/>
      <c r="Q366" s="203"/>
      <c r="R366" s="204"/>
      <c r="S366" s="298" t="str">
        <f t="shared" si="22"/>
        <v/>
      </c>
      <c r="T366" s="299" t="str">
        <f t="shared" si="25"/>
        <v/>
      </c>
      <c r="U366" s="282"/>
    </row>
    <row r="367" spans="2:21" ht="24.75" customHeight="1">
      <c r="B367" s="176">
        <v>361</v>
      </c>
      <c r="C367" s="231"/>
      <c r="D367" s="290" t="str">
        <f t="shared" si="23"/>
        <v/>
      </c>
      <c r="E367" s="291">
        <f>IF(D367="",0,+COUNTIF('賃上げ後(1か月目)(様式3-6)'!$D$7:$D$1006,D367))</f>
        <v>0</v>
      </c>
      <c r="F367" s="205"/>
      <c r="G367" s="295" t="str">
        <f t="shared" si="24"/>
        <v/>
      </c>
      <c r="H367" s="202"/>
      <c r="I367" s="202"/>
      <c r="J367" s="203"/>
      <c r="K367" s="203"/>
      <c r="L367" s="203"/>
      <c r="M367" s="203"/>
      <c r="N367" s="203"/>
      <c r="O367" s="203"/>
      <c r="P367" s="203"/>
      <c r="Q367" s="203"/>
      <c r="R367" s="204"/>
      <c r="S367" s="298" t="str">
        <f t="shared" si="22"/>
        <v/>
      </c>
      <c r="T367" s="299" t="str">
        <f t="shared" si="25"/>
        <v/>
      </c>
      <c r="U367" s="282"/>
    </row>
    <row r="368" spans="2:21" ht="24.75" customHeight="1">
      <c r="B368" s="176">
        <v>362</v>
      </c>
      <c r="C368" s="231"/>
      <c r="D368" s="290" t="str">
        <f t="shared" si="23"/>
        <v/>
      </c>
      <c r="E368" s="291">
        <f>IF(D368="",0,+COUNTIF('賃上げ後(1か月目)(様式3-6)'!$D$7:$D$1006,D368))</f>
        <v>0</v>
      </c>
      <c r="F368" s="205"/>
      <c r="G368" s="295" t="str">
        <f t="shared" si="24"/>
        <v/>
      </c>
      <c r="H368" s="202"/>
      <c r="I368" s="202"/>
      <c r="J368" s="203"/>
      <c r="K368" s="203"/>
      <c r="L368" s="203"/>
      <c r="M368" s="203"/>
      <c r="N368" s="203"/>
      <c r="O368" s="203"/>
      <c r="P368" s="203"/>
      <c r="Q368" s="203"/>
      <c r="R368" s="204"/>
      <c r="S368" s="298" t="str">
        <f t="shared" si="22"/>
        <v/>
      </c>
      <c r="T368" s="299" t="str">
        <f t="shared" si="25"/>
        <v/>
      </c>
      <c r="U368" s="282"/>
    </row>
    <row r="369" spans="2:21" ht="24.75" customHeight="1">
      <c r="B369" s="176">
        <v>363</v>
      </c>
      <c r="C369" s="231"/>
      <c r="D369" s="290" t="str">
        <f t="shared" si="23"/>
        <v/>
      </c>
      <c r="E369" s="291">
        <f>IF(D369="",0,+COUNTIF('賃上げ後(1か月目)(様式3-6)'!$D$7:$D$1006,D369))</f>
        <v>0</v>
      </c>
      <c r="F369" s="205"/>
      <c r="G369" s="295" t="str">
        <f t="shared" si="24"/>
        <v/>
      </c>
      <c r="H369" s="202"/>
      <c r="I369" s="202"/>
      <c r="J369" s="203"/>
      <c r="K369" s="203"/>
      <c r="L369" s="203"/>
      <c r="M369" s="203"/>
      <c r="N369" s="203"/>
      <c r="O369" s="203"/>
      <c r="P369" s="203"/>
      <c r="Q369" s="203"/>
      <c r="R369" s="204"/>
      <c r="S369" s="298" t="str">
        <f t="shared" si="22"/>
        <v/>
      </c>
      <c r="T369" s="299" t="str">
        <f t="shared" si="25"/>
        <v/>
      </c>
      <c r="U369" s="282"/>
    </row>
    <row r="370" spans="2:21" ht="24.75" customHeight="1">
      <c r="B370" s="176">
        <v>364</v>
      </c>
      <c r="C370" s="231"/>
      <c r="D370" s="290" t="str">
        <f t="shared" si="23"/>
        <v/>
      </c>
      <c r="E370" s="291">
        <f>IF(D370="",0,+COUNTIF('賃上げ後(1か月目)(様式3-6)'!$D$7:$D$1006,D370))</f>
        <v>0</v>
      </c>
      <c r="F370" s="205"/>
      <c r="G370" s="295" t="str">
        <f t="shared" si="24"/>
        <v/>
      </c>
      <c r="H370" s="202"/>
      <c r="I370" s="202"/>
      <c r="J370" s="203"/>
      <c r="K370" s="203"/>
      <c r="L370" s="203"/>
      <c r="M370" s="203"/>
      <c r="N370" s="203"/>
      <c r="O370" s="203"/>
      <c r="P370" s="203"/>
      <c r="Q370" s="203"/>
      <c r="R370" s="204"/>
      <c r="S370" s="298" t="str">
        <f t="shared" si="22"/>
        <v/>
      </c>
      <c r="T370" s="299" t="str">
        <f t="shared" si="25"/>
        <v/>
      </c>
      <c r="U370" s="282"/>
    </row>
    <row r="371" spans="2:21" ht="24.75" customHeight="1">
      <c r="B371" s="176">
        <v>365</v>
      </c>
      <c r="C371" s="231"/>
      <c r="D371" s="290" t="str">
        <f t="shared" si="23"/>
        <v/>
      </c>
      <c r="E371" s="291">
        <f>IF(D371="",0,+COUNTIF('賃上げ後(1か月目)(様式3-6)'!$D$7:$D$1006,D371))</f>
        <v>0</v>
      </c>
      <c r="F371" s="205"/>
      <c r="G371" s="295" t="str">
        <f t="shared" si="24"/>
        <v/>
      </c>
      <c r="H371" s="202"/>
      <c r="I371" s="202"/>
      <c r="J371" s="203"/>
      <c r="K371" s="203"/>
      <c r="L371" s="203"/>
      <c r="M371" s="203"/>
      <c r="N371" s="203"/>
      <c r="O371" s="203"/>
      <c r="P371" s="203"/>
      <c r="Q371" s="203"/>
      <c r="R371" s="204"/>
      <c r="S371" s="298" t="str">
        <f t="shared" si="22"/>
        <v/>
      </c>
      <c r="T371" s="299" t="str">
        <f t="shared" si="25"/>
        <v/>
      </c>
      <c r="U371" s="282"/>
    </row>
    <row r="372" spans="2:21" ht="24.75" customHeight="1">
      <c r="B372" s="176">
        <v>366</v>
      </c>
      <c r="C372" s="231"/>
      <c r="D372" s="290" t="str">
        <f t="shared" si="23"/>
        <v/>
      </c>
      <c r="E372" s="291">
        <f>IF(D372="",0,+COUNTIF('賃上げ後(1か月目)(様式3-6)'!$D$7:$D$1006,D372))</f>
        <v>0</v>
      </c>
      <c r="F372" s="205"/>
      <c r="G372" s="295" t="str">
        <f t="shared" si="24"/>
        <v/>
      </c>
      <c r="H372" s="202"/>
      <c r="I372" s="202"/>
      <c r="J372" s="203"/>
      <c r="K372" s="203"/>
      <c r="L372" s="203"/>
      <c r="M372" s="203"/>
      <c r="N372" s="203"/>
      <c r="O372" s="203"/>
      <c r="P372" s="203"/>
      <c r="Q372" s="203"/>
      <c r="R372" s="204"/>
      <c r="S372" s="298" t="str">
        <f t="shared" si="22"/>
        <v/>
      </c>
      <c r="T372" s="299" t="str">
        <f t="shared" si="25"/>
        <v/>
      </c>
      <c r="U372" s="282"/>
    </row>
    <row r="373" spans="2:21" ht="24.75" customHeight="1">
      <c r="B373" s="176">
        <v>367</v>
      </c>
      <c r="C373" s="231"/>
      <c r="D373" s="290" t="str">
        <f t="shared" si="23"/>
        <v/>
      </c>
      <c r="E373" s="291">
        <f>IF(D373="",0,+COUNTIF('賃上げ後(1か月目)(様式3-6)'!$D$7:$D$1006,D373))</f>
        <v>0</v>
      </c>
      <c r="F373" s="205"/>
      <c r="G373" s="295" t="str">
        <f t="shared" si="24"/>
        <v/>
      </c>
      <c r="H373" s="202"/>
      <c r="I373" s="202"/>
      <c r="J373" s="203"/>
      <c r="K373" s="203"/>
      <c r="L373" s="203"/>
      <c r="M373" s="203"/>
      <c r="N373" s="203"/>
      <c r="O373" s="203"/>
      <c r="P373" s="203"/>
      <c r="Q373" s="203"/>
      <c r="R373" s="204"/>
      <c r="S373" s="298" t="str">
        <f t="shared" si="22"/>
        <v/>
      </c>
      <c r="T373" s="299" t="str">
        <f t="shared" si="25"/>
        <v/>
      </c>
      <c r="U373" s="282"/>
    </row>
    <row r="374" spans="2:21" ht="24.75" customHeight="1">
      <c r="B374" s="176">
        <v>368</v>
      </c>
      <c r="C374" s="231"/>
      <c r="D374" s="290" t="str">
        <f t="shared" si="23"/>
        <v/>
      </c>
      <c r="E374" s="291">
        <f>IF(D374="",0,+COUNTIF('賃上げ後(1か月目)(様式3-6)'!$D$7:$D$1006,D374))</f>
        <v>0</v>
      </c>
      <c r="F374" s="205"/>
      <c r="G374" s="295" t="str">
        <f t="shared" si="24"/>
        <v/>
      </c>
      <c r="H374" s="202"/>
      <c r="I374" s="202"/>
      <c r="J374" s="203"/>
      <c r="K374" s="203"/>
      <c r="L374" s="203"/>
      <c r="M374" s="203"/>
      <c r="N374" s="203"/>
      <c r="O374" s="203"/>
      <c r="P374" s="203"/>
      <c r="Q374" s="203"/>
      <c r="R374" s="204"/>
      <c r="S374" s="298" t="str">
        <f t="shared" si="22"/>
        <v/>
      </c>
      <c r="T374" s="299" t="str">
        <f t="shared" si="25"/>
        <v/>
      </c>
      <c r="U374" s="282"/>
    </row>
    <row r="375" spans="2:21" ht="24.75" customHeight="1">
      <c r="B375" s="176">
        <v>369</v>
      </c>
      <c r="C375" s="231"/>
      <c r="D375" s="290" t="str">
        <f t="shared" si="23"/>
        <v/>
      </c>
      <c r="E375" s="291">
        <f>IF(D375="",0,+COUNTIF('賃上げ後(1か月目)(様式3-6)'!$D$7:$D$1006,D375))</f>
        <v>0</v>
      </c>
      <c r="F375" s="205"/>
      <c r="G375" s="295" t="str">
        <f t="shared" si="24"/>
        <v/>
      </c>
      <c r="H375" s="202"/>
      <c r="I375" s="202"/>
      <c r="J375" s="203"/>
      <c r="K375" s="203"/>
      <c r="L375" s="203"/>
      <c r="M375" s="203"/>
      <c r="N375" s="203"/>
      <c r="O375" s="203"/>
      <c r="P375" s="203"/>
      <c r="Q375" s="203"/>
      <c r="R375" s="204"/>
      <c r="S375" s="298" t="str">
        <f t="shared" si="22"/>
        <v/>
      </c>
      <c r="T375" s="299" t="str">
        <f t="shared" si="25"/>
        <v/>
      </c>
      <c r="U375" s="282"/>
    </row>
    <row r="376" spans="2:21" ht="24.75" customHeight="1">
      <c r="B376" s="176">
        <v>370</v>
      </c>
      <c r="C376" s="231"/>
      <c r="D376" s="290" t="str">
        <f t="shared" si="23"/>
        <v/>
      </c>
      <c r="E376" s="291">
        <f>IF(D376="",0,+COUNTIF('賃上げ後(1か月目)(様式3-6)'!$D$7:$D$1006,D376))</f>
        <v>0</v>
      </c>
      <c r="F376" s="205"/>
      <c r="G376" s="295" t="str">
        <f t="shared" si="24"/>
        <v/>
      </c>
      <c r="H376" s="202"/>
      <c r="I376" s="202"/>
      <c r="J376" s="203"/>
      <c r="K376" s="203"/>
      <c r="L376" s="203"/>
      <c r="M376" s="203"/>
      <c r="N376" s="203"/>
      <c r="O376" s="203"/>
      <c r="P376" s="203"/>
      <c r="Q376" s="203"/>
      <c r="R376" s="204"/>
      <c r="S376" s="298" t="str">
        <f t="shared" si="22"/>
        <v/>
      </c>
      <c r="T376" s="299" t="str">
        <f t="shared" si="25"/>
        <v/>
      </c>
      <c r="U376" s="282"/>
    </row>
    <row r="377" spans="2:21" ht="24.75" customHeight="1">
      <c r="B377" s="176">
        <v>371</v>
      </c>
      <c r="C377" s="231"/>
      <c r="D377" s="290" t="str">
        <f t="shared" si="23"/>
        <v/>
      </c>
      <c r="E377" s="291">
        <f>IF(D377="",0,+COUNTIF('賃上げ後(1か月目)(様式3-6)'!$D$7:$D$1006,D377))</f>
        <v>0</v>
      </c>
      <c r="F377" s="205"/>
      <c r="G377" s="295" t="str">
        <f t="shared" si="24"/>
        <v/>
      </c>
      <c r="H377" s="202"/>
      <c r="I377" s="202"/>
      <c r="J377" s="203"/>
      <c r="K377" s="203"/>
      <c r="L377" s="203"/>
      <c r="M377" s="203"/>
      <c r="N377" s="203"/>
      <c r="O377" s="203"/>
      <c r="P377" s="203"/>
      <c r="Q377" s="203"/>
      <c r="R377" s="204"/>
      <c r="S377" s="298" t="str">
        <f t="shared" si="22"/>
        <v/>
      </c>
      <c r="T377" s="299" t="str">
        <f t="shared" si="25"/>
        <v/>
      </c>
      <c r="U377" s="282"/>
    </row>
    <row r="378" spans="2:21" ht="24.75" customHeight="1">
      <c r="B378" s="176">
        <v>372</v>
      </c>
      <c r="C378" s="231"/>
      <c r="D378" s="290" t="str">
        <f t="shared" si="23"/>
        <v/>
      </c>
      <c r="E378" s="291">
        <f>IF(D378="",0,+COUNTIF('賃上げ後(1か月目)(様式3-6)'!$D$7:$D$1006,D378))</f>
        <v>0</v>
      </c>
      <c r="F378" s="205"/>
      <c r="G378" s="295" t="str">
        <f t="shared" si="24"/>
        <v/>
      </c>
      <c r="H378" s="202"/>
      <c r="I378" s="202"/>
      <c r="J378" s="203"/>
      <c r="K378" s="203"/>
      <c r="L378" s="203"/>
      <c r="M378" s="203"/>
      <c r="N378" s="203"/>
      <c r="O378" s="203"/>
      <c r="P378" s="203"/>
      <c r="Q378" s="203"/>
      <c r="R378" s="204"/>
      <c r="S378" s="298" t="str">
        <f t="shared" si="22"/>
        <v/>
      </c>
      <c r="T378" s="299" t="str">
        <f t="shared" si="25"/>
        <v/>
      </c>
      <c r="U378" s="282"/>
    </row>
    <row r="379" spans="2:21" ht="24.75" customHeight="1">
      <c r="B379" s="176">
        <v>373</v>
      </c>
      <c r="C379" s="231"/>
      <c r="D379" s="290" t="str">
        <f t="shared" si="23"/>
        <v/>
      </c>
      <c r="E379" s="291">
        <f>IF(D379="",0,+COUNTIF('賃上げ後(1か月目)(様式3-6)'!$D$7:$D$1006,D379))</f>
        <v>0</v>
      </c>
      <c r="F379" s="205"/>
      <c r="G379" s="295" t="str">
        <f t="shared" si="24"/>
        <v/>
      </c>
      <c r="H379" s="202"/>
      <c r="I379" s="202"/>
      <c r="J379" s="203"/>
      <c r="K379" s="203"/>
      <c r="L379" s="203"/>
      <c r="M379" s="203"/>
      <c r="N379" s="203"/>
      <c r="O379" s="203"/>
      <c r="P379" s="203"/>
      <c r="Q379" s="203"/>
      <c r="R379" s="204"/>
      <c r="S379" s="298" t="str">
        <f t="shared" si="22"/>
        <v/>
      </c>
      <c r="T379" s="299" t="str">
        <f t="shared" si="25"/>
        <v/>
      </c>
      <c r="U379" s="282"/>
    </row>
    <row r="380" spans="2:21" ht="24.75" customHeight="1">
      <c r="B380" s="176">
        <v>374</v>
      </c>
      <c r="C380" s="231"/>
      <c r="D380" s="290" t="str">
        <f t="shared" si="23"/>
        <v/>
      </c>
      <c r="E380" s="291">
        <f>IF(D380="",0,+COUNTIF('賃上げ後(1か月目)(様式3-6)'!$D$7:$D$1006,D380))</f>
        <v>0</v>
      </c>
      <c r="F380" s="205"/>
      <c r="G380" s="295" t="str">
        <f t="shared" si="24"/>
        <v/>
      </c>
      <c r="H380" s="202"/>
      <c r="I380" s="202"/>
      <c r="J380" s="203"/>
      <c r="K380" s="203"/>
      <c r="L380" s="203"/>
      <c r="M380" s="203"/>
      <c r="N380" s="203"/>
      <c r="O380" s="203"/>
      <c r="P380" s="203"/>
      <c r="Q380" s="203"/>
      <c r="R380" s="204"/>
      <c r="S380" s="298" t="str">
        <f t="shared" si="22"/>
        <v/>
      </c>
      <c r="T380" s="299" t="str">
        <f t="shared" si="25"/>
        <v/>
      </c>
      <c r="U380" s="282"/>
    </row>
    <row r="381" spans="2:21" ht="24.75" customHeight="1">
      <c r="B381" s="176">
        <v>375</v>
      </c>
      <c r="C381" s="231"/>
      <c r="D381" s="290" t="str">
        <f t="shared" si="23"/>
        <v/>
      </c>
      <c r="E381" s="291">
        <f>IF(D381="",0,+COUNTIF('賃上げ後(1か月目)(様式3-6)'!$D$7:$D$1006,D381))</f>
        <v>0</v>
      </c>
      <c r="F381" s="205"/>
      <c r="G381" s="295" t="str">
        <f t="shared" si="24"/>
        <v/>
      </c>
      <c r="H381" s="202"/>
      <c r="I381" s="202"/>
      <c r="J381" s="203"/>
      <c r="K381" s="203"/>
      <c r="L381" s="203"/>
      <c r="M381" s="203"/>
      <c r="N381" s="203"/>
      <c r="O381" s="203"/>
      <c r="P381" s="203"/>
      <c r="Q381" s="203"/>
      <c r="R381" s="204"/>
      <c r="S381" s="298" t="str">
        <f t="shared" si="22"/>
        <v/>
      </c>
      <c r="T381" s="299" t="str">
        <f t="shared" si="25"/>
        <v/>
      </c>
      <c r="U381" s="282"/>
    </row>
    <row r="382" spans="2:21" ht="24.75" customHeight="1">
      <c r="B382" s="176">
        <v>376</v>
      </c>
      <c r="C382" s="231"/>
      <c r="D382" s="290" t="str">
        <f t="shared" si="23"/>
        <v/>
      </c>
      <c r="E382" s="291">
        <f>IF(D382="",0,+COUNTIF('賃上げ後(1か月目)(様式3-6)'!$D$7:$D$1006,D382))</f>
        <v>0</v>
      </c>
      <c r="F382" s="205"/>
      <c r="G382" s="295" t="str">
        <f t="shared" si="24"/>
        <v/>
      </c>
      <c r="H382" s="202"/>
      <c r="I382" s="202"/>
      <c r="J382" s="203"/>
      <c r="K382" s="203"/>
      <c r="L382" s="203"/>
      <c r="M382" s="203"/>
      <c r="N382" s="203"/>
      <c r="O382" s="203"/>
      <c r="P382" s="203"/>
      <c r="Q382" s="203"/>
      <c r="R382" s="204"/>
      <c r="S382" s="298" t="str">
        <f t="shared" si="22"/>
        <v/>
      </c>
      <c r="T382" s="299" t="str">
        <f t="shared" si="25"/>
        <v/>
      </c>
      <c r="U382" s="282"/>
    </row>
    <row r="383" spans="2:21" ht="24.75" customHeight="1">
      <c r="B383" s="176">
        <v>377</v>
      </c>
      <c r="C383" s="231"/>
      <c r="D383" s="290" t="str">
        <f t="shared" si="23"/>
        <v/>
      </c>
      <c r="E383" s="291">
        <f>IF(D383="",0,+COUNTIF('賃上げ後(1か月目)(様式3-6)'!$D$7:$D$1006,D383))</f>
        <v>0</v>
      </c>
      <c r="F383" s="205"/>
      <c r="G383" s="295" t="str">
        <f t="shared" si="24"/>
        <v/>
      </c>
      <c r="H383" s="202"/>
      <c r="I383" s="202"/>
      <c r="J383" s="203"/>
      <c r="K383" s="203"/>
      <c r="L383" s="203"/>
      <c r="M383" s="203"/>
      <c r="N383" s="203"/>
      <c r="O383" s="203"/>
      <c r="P383" s="203"/>
      <c r="Q383" s="203"/>
      <c r="R383" s="204"/>
      <c r="S383" s="298" t="str">
        <f t="shared" si="22"/>
        <v/>
      </c>
      <c r="T383" s="299" t="str">
        <f t="shared" si="25"/>
        <v/>
      </c>
      <c r="U383" s="282"/>
    </row>
    <row r="384" spans="2:21" ht="24.75" customHeight="1">
      <c r="B384" s="176">
        <v>378</v>
      </c>
      <c r="C384" s="231"/>
      <c r="D384" s="290" t="str">
        <f t="shared" si="23"/>
        <v/>
      </c>
      <c r="E384" s="291">
        <f>IF(D384="",0,+COUNTIF('賃上げ後(1か月目)(様式3-6)'!$D$7:$D$1006,D384))</f>
        <v>0</v>
      </c>
      <c r="F384" s="205"/>
      <c r="G384" s="295" t="str">
        <f t="shared" si="24"/>
        <v/>
      </c>
      <c r="H384" s="202"/>
      <c r="I384" s="202"/>
      <c r="J384" s="203"/>
      <c r="K384" s="203"/>
      <c r="L384" s="203"/>
      <c r="M384" s="203"/>
      <c r="N384" s="203"/>
      <c r="O384" s="203"/>
      <c r="P384" s="203"/>
      <c r="Q384" s="203"/>
      <c r="R384" s="204"/>
      <c r="S384" s="298" t="str">
        <f t="shared" si="22"/>
        <v/>
      </c>
      <c r="T384" s="299" t="str">
        <f t="shared" si="25"/>
        <v/>
      </c>
      <c r="U384" s="282"/>
    </row>
    <row r="385" spans="2:21" ht="24.75" customHeight="1">
      <c r="B385" s="176">
        <v>379</v>
      </c>
      <c r="C385" s="231"/>
      <c r="D385" s="290" t="str">
        <f t="shared" si="23"/>
        <v/>
      </c>
      <c r="E385" s="291">
        <f>IF(D385="",0,+COUNTIF('賃上げ後(1か月目)(様式3-6)'!$D$7:$D$1006,D385))</f>
        <v>0</v>
      </c>
      <c r="F385" s="205"/>
      <c r="G385" s="295" t="str">
        <f t="shared" si="24"/>
        <v/>
      </c>
      <c r="H385" s="202"/>
      <c r="I385" s="202"/>
      <c r="J385" s="203"/>
      <c r="K385" s="203"/>
      <c r="L385" s="203"/>
      <c r="M385" s="203"/>
      <c r="N385" s="203"/>
      <c r="O385" s="203"/>
      <c r="P385" s="203"/>
      <c r="Q385" s="203"/>
      <c r="R385" s="204"/>
      <c r="S385" s="298" t="str">
        <f t="shared" si="22"/>
        <v/>
      </c>
      <c r="T385" s="299" t="str">
        <f t="shared" si="25"/>
        <v/>
      </c>
      <c r="U385" s="282"/>
    </row>
    <row r="386" spans="2:21" ht="24.75" customHeight="1">
      <c r="B386" s="176">
        <v>380</v>
      </c>
      <c r="C386" s="231"/>
      <c r="D386" s="290" t="str">
        <f t="shared" si="23"/>
        <v/>
      </c>
      <c r="E386" s="291">
        <f>IF(D386="",0,+COUNTIF('賃上げ後(1か月目)(様式3-6)'!$D$7:$D$1006,D386))</f>
        <v>0</v>
      </c>
      <c r="F386" s="205"/>
      <c r="G386" s="295" t="str">
        <f t="shared" si="24"/>
        <v/>
      </c>
      <c r="H386" s="202"/>
      <c r="I386" s="202"/>
      <c r="J386" s="203"/>
      <c r="K386" s="203"/>
      <c r="L386" s="203"/>
      <c r="M386" s="203"/>
      <c r="N386" s="203"/>
      <c r="O386" s="203"/>
      <c r="P386" s="203"/>
      <c r="Q386" s="203"/>
      <c r="R386" s="204"/>
      <c r="S386" s="298" t="str">
        <f t="shared" si="22"/>
        <v/>
      </c>
      <c r="T386" s="299" t="str">
        <f t="shared" si="25"/>
        <v/>
      </c>
      <c r="U386" s="282"/>
    </row>
    <row r="387" spans="2:21" ht="24.75" customHeight="1">
      <c r="B387" s="176">
        <v>381</v>
      </c>
      <c r="C387" s="231"/>
      <c r="D387" s="290" t="str">
        <f t="shared" si="23"/>
        <v/>
      </c>
      <c r="E387" s="291">
        <f>IF(D387="",0,+COUNTIF('賃上げ後(1か月目)(様式3-6)'!$D$7:$D$1006,D387))</f>
        <v>0</v>
      </c>
      <c r="F387" s="205"/>
      <c r="G387" s="295" t="str">
        <f t="shared" si="24"/>
        <v/>
      </c>
      <c r="H387" s="202"/>
      <c r="I387" s="202"/>
      <c r="J387" s="203"/>
      <c r="K387" s="203"/>
      <c r="L387" s="203"/>
      <c r="M387" s="203"/>
      <c r="N387" s="203"/>
      <c r="O387" s="203"/>
      <c r="P387" s="203"/>
      <c r="Q387" s="203"/>
      <c r="R387" s="204"/>
      <c r="S387" s="298" t="str">
        <f t="shared" si="22"/>
        <v/>
      </c>
      <c r="T387" s="299" t="str">
        <f t="shared" si="25"/>
        <v/>
      </c>
      <c r="U387" s="282"/>
    </row>
    <row r="388" spans="2:21" ht="24.75" customHeight="1">
      <c r="B388" s="176">
        <v>382</v>
      </c>
      <c r="C388" s="231"/>
      <c r="D388" s="290" t="str">
        <f t="shared" si="23"/>
        <v/>
      </c>
      <c r="E388" s="291">
        <f>IF(D388="",0,+COUNTIF('賃上げ後(1か月目)(様式3-6)'!$D$7:$D$1006,D388))</f>
        <v>0</v>
      </c>
      <c r="F388" s="205"/>
      <c r="G388" s="295" t="str">
        <f t="shared" si="24"/>
        <v/>
      </c>
      <c r="H388" s="202"/>
      <c r="I388" s="202"/>
      <c r="J388" s="203"/>
      <c r="K388" s="203"/>
      <c r="L388" s="203"/>
      <c r="M388" s="203"/>
      <c r="N388" s="203"/>
      <c r="O388" s="203"/>
      <c r="P388" s="203"/>
      <c r="Q388" s="203"/>
      <c r="R388" s="204"/>
      <c r="S388" s="298" t="str">
        <f t="shared" si="22"/>
        <v/>
      </c>
      <c r="T388" s="299" t="str">
        <f t="shared" si="25"/>
        <v/>
      </c>
      <c r="U388" s="282"/>
    </row>
    <row r="389" spans="2:21" ht="24.75" customHeight="1">
      <c r="B389" s="176">
        <v>383</v>
      </c>
      <c r="C389" s="231"/>
      <c r="D389" s="290" t="str">
        <f t="shared" si="23"/>
        <v/>
      </c>
      <c r="E389" s="291">
        <f>IF(D389="",0,+COUNTIF('賃上げ後(1か月目)(様式3-6)'!$D$7:$D$1006,D389))</f>
        <v>0</v>
      </c>
      <c r="F389" s="205"/>
      <c r="G389" s="295" t="str">
        <f t="shared" si="24"/>
        <v/>
      </c>
      <c r="H389" s="202"/>
      <c r="I389" s="202"/>
      <c r="J389" s="203"/>
      <c r="K389" s="203"/>
      <c r="L389" s="203"/>
      <c r="M389" s="203"/>
      <c r="N389" s="203"/>
      <c r="O389" s="203"/>
      <c r="P389" s="203"/>
      <c r="Q389" s="203"/>
      <c r="R389" s="204"/>
      <c r="S389" s="298" t="str">
        <f t="shared" si="22"/>
        <v/>
      </c>
      <c r="T389" s="299" t="str">
        <f t="shared" si="25"/>
        <v/>
      </c>
      <c r="U389" s="282"/>
    </row>
    <row r="390" spans="2:21" ht="24.75" customHeight="1">
      <c r="B390" s="176">
        <v>384</v>
      </c>
      <c r="C390" s="231"/>
      <c r="D390" s="290" t="str">
        <f t="shared" si="23"/>
        <v/>
      </c>
      <c r="E390" s="291">
        <f>IF(D390="",0,+COUNTIF('賃上げ後(1か月目)(様式3-6)'!$D$7:$D$1006,D390))</f>
        <v>0</v>
      </c>
      <c r="F390" s="205"/>
      <c r="G390" s="295" t="str">
        <f t="shared" si="24"/>
        <v/>
      </c>
      <c r="H390" s="202"/>
      <c r="I390" s="202"/>
      <c r="J390" s="203"/>
      <c r="K390" s="203"/>
      <c r="L390" s="203"/>
      <c r="M390" s="203"/>
      <c r="N390" s="203"/>
      <c r="O390" s="203"/>
      <c r="P390" s="203"/>
      <c r="Q390" s="203"/>
      <c r="R390" s="204"/>
      <c r="S390" s="298" t="str">
        <f t="shared" si="22"/>
        <v/>
      </c>
      <c r="T390" s="299" t="str">
        <f t="shared" si="25"/>
        <v/>
      </c>
      <c r="U390" s="282"/>
    </row>
    <row r="391" spans="2:21" ht="24.75" customHeight="1">
      <c r="B391" s="176">
        <v>385</v>
      </c>
      <c r="C391" s="231"/>
      <c r="D391" s="290" t="str">
        <f t="shared" si="23"/>
        <v/>
      </c>
      <c r="E391" s="291">
        <f>IF(D391="",0,+COUNTIF('賃上げ後(1か月目)(様式3-6)'!$D$7:$D$1006,D391))</f>
        <v>0</v>
      </c>
      <c r="F391" s="205"/>
      <c r="G391" s="295" t="str">
        <f t="shared" si="24"/>
        <v/>
      </c>
      <c r="H391" s="202"/>
      <c r="I391" s="202"/>
      <c r="J391" s="203"/>
      <c r="K391" s="203"/>
      <c r="L391" s="203"/>
      <c r="M391" s="203"/>
      <c r="N391" s="203"/>
      <c r="O391" s="203"/>
      <c r="P391" s="203"/>
      <c r="Q391" s="203"/>
      <c r="R391" s="204"/>
      <c r="S391" s="298" t="str">
        <f t="shared" si="22"/>
        <v/>
      </c>
      <c r="T391" s="299" t="str">
        <f t="shared" si="25"/>
        <v/>
      </c>
      <c r="U391" s="282"/>
    </row>
    <row r="392" spans="2:21" ht="24.75" customHeight="1">
      <c r="B392" s="176">
        <v>386</v>
      </c>
      <c r="C392" s="231"/>
      <c r="D392" s="290" t="str">
        <f t="shared" si="23"/>
        <v/>
      </c>
      <c r="E392" s="291">
        <f>IF(D392="",0,+COUNTIF('賃上げ後(1か月目)(様式3-6)'!$D$7:$D$1006,D392))</f>
        <v>0</v>
      </c>
      <c r="F392" s="205"/>
      <c r="G392" s="295" t="str">
        <f t="shared" si="24"/>
        <v/>
      </c>
      <c r="H392" s="202"/>
      <c r="I392" s="202"/>
      <c r="J392" s="203"/>
      <c r="K392" s="203"/>
      <c r="L392" s="203"/>
      <c r="M392" s="203"/>
      <c r="N392" s="203"/>
      <c r="O392" s="203"/>
      <c r="P392" s="203"/>
      <c r="Q392" s="203"/>
      <c r="R392" s="204"/>
      <c r="S392" s="298" t="str">
        <f t="shared" ref="S392:S455" si="26">IF(C392="","",+SUM(H392:R392))</f>
        <v/>
      </c>
      <c r="T392" s="299" t="str">
        <f t="shared" si="25"/>
        <v/>
      </c>
      <c r="U392" s="282"/>
    </row>
    <row r="393" spans="2:21" ht="24.75" customHeight="1">
      <c r="B393" s="176">
        <v>387</v>
      </c>
      <c r="C393" s="231"/>
      <c r="D393" s="290" t="str">
        <f t="shared" ref="D393:D456" si="27">SUBSTITUTE(SUBSTITUTE(C393,"　","")," ","")</f>
        <v/>
      </c>
      <c r="E393" s="291">
        <f>IF(D393="",0,+COUNTIF('賃上げ後(1か月目)(様式3-6)'!$D$7:$D$1006,D393))</f>
        <v>0</v>
      </c>
      <c r="F393" s="205"/>
      <c r="G393" s="295" t="str">
        <f t="shared" ref="G393:G456" si="28">IF(C393="","",+IF(OR(E393&lt;1,F393=""),"除外","対象"))</f>
        <v/>
      </c>
      <c r="H393" s="202"/>
      <c r="I393" s="202"/>
      <c r="J393" s="203"/>
      <c r="K393" s="203"/>
      <c r="L393" s="203"/>
      <c r="M393" s="203"/>
      <c r="N393" s="203"/>
      <c r="O393" s="203"/>
      <c r="P393" s="203"/>
      <c r="Q393" s="203"/>
      <c r="R393" s="204"/>
      <c r="S393" s="298" t="str">
        <f t="shared" si="26"/>
        <v/>
      </c>
      <c r="T393" s="299" t="str">
        <f t="shared" si="25"/>
        <v/>
      </c>
      <c r="U393" s="282"/>
    </row>
    <row r="394" spans="2:21" ht="24.75" customHeight="1">
      <c r="B394" s="176">
        <v>388</v>
      </c>
      <c r="C394" s="231"/>
      <c r="D394" s="290" t="str">
        <f t="shared" si="27"/>
        <v/>
      </c>
      <c r="E394" s="291">
        <f>IF(D394="",0,+COUNTIF('賃上げ後(1か月目)(様式3-6)'!$D$7:$D$1006,D394))</f>
        <v>0</v>
      </c>
      <c r="F394" s="205"/>
      <c r="G394" s="295" t="str">
        <f t="shared" si="28"/>
        <v/>
      </c>
      <c r="H394" s="202"/>
      <c r="I394" s="202"/>
      <c r="J394" s="203"/>
      <c r="K394" s="203"/>
      <c r="L394" s="203"/>
      <c r="M394" s="203"/>
      <c r="N394" s="203"/>
      <c r="O394" s="203"/>
      <c r="P394" s="203"/>
      <c r="Q394" s="203"/>
      <c r="R394" s="204"/>
      <c r="S394" s="298" t="str">
        <f t="shared" si="26"/>
        <v/>
      </c>
      <c r="T394" s="299" t="str">
        <f t="shared" si="25"/>
        <v/>
      </c>
      <c r="U394" s="282"/>
    </row>
    <row r="395" spans="2:21" ht="24.75" customHeight="1">
      <c r="B395" s="176">
        <v>389</v>
      </c>
      <c r="C395" s="231"/>
      <c r="D395" s="290" t="str">
        <f t="shared" si="27"/>
        <v/>
      </c>
      <c r="E395" s="291">
        <f>IF(D395="",0,+COUNTIF('賃上げ後(1か月目)(様式3-6)'!$D$7:$D$1006,D395))</f>
        <v>0</v>
      </c>
      <c r="F395" s="205"/>
      <c r="G395" s="295" t="str">
        <f t="shared" si="28"/>
        <v/>
      </c>
      <c r="H395" s="202"/>
      <c r="I395" s="202"/>
      <c r="J395" s="203"/>
      <c r="K395" s="203"/>
      <c r="L395" s="203"/>
      <c r="M395" s="203"/>
      <c r="N395" s="203"/>
      <c r="O395" s="203"/>
      <c r="P395" s="203"/>
      <c r="Q395" s="203"/>
      <c r="R395" s="204"/>
      <c r="S395" s="298" t="str">
        <f t="shared" si="26"/>
        <v/>
      </c>
      <c r="T395" s="299" t="str">
        <f t="shared" si="25"/>
        <v/>
      </c>
      <c r="U395" s="282"/>
    </row>
    <row r="396" spans="2:21" ht="24.75" customHeight="1">
      <c r="B396" s="176">
        <v>390</v>
      </c>
      <c r="C396" s="231"/>
      <c r="D396" s="290" t="str">
        <f t="shared" si="27"/>
        <v/>
      </c>
      <c r="E396" s="291">
        <f>IF(D396="",0,+COUNTIF('賃上げ後(1か月目)(様式3-6)'!$D$7:$D$1006,D396))</f>
        <v>0</v>
      </c>
      <c r="F396" s="205"/>
      <c r="G396" s="295" t="str">
        <f t="shared" si="28"/>
        <v/>
      </c>
      <c r="H396" s="202"/>
      <c r="I396" s="202"/>
      <c r="J396" s="203"/>
      <c r="K396" s="203"/>
      <c r="L396" s="203"/>
      <c r="M396" s="203"/>
      <c r="N396" s="203"/>
      <c r="O396" s="203"/>
      <c r="P396" s="203"/>
      <c r="Q396" s="203"/>
      <c r="R396" s="204"/>
      <c r="S396" s="298" t="str">
        <f t="shared" si="26"/>
        <v/>
      </c>
      <c r="T396" s="299" t="str">
        <f t="shared" si="25"/>
        <v/>
      </c>
      <c r="U396" s="282"/>
    </row>
    <row r="397" spans="2:21" ht="24.75" customHeight="1">
      <c r="B397" s="176">
        <v>391</v>
      </c>
      <c r="C397" s="231"/>
      <c r="D397" s="290" t="str">
        <f t="shared" si="27"/>
        <v/>
      </c>
      <c r="E397" s="291">
        <f>IF(D397="",0,+COUNTIF('賃上げ後(1か月目)(様式3-6)'!$D$7:$D$1006,D397))</f>
        <v>0</v>
      </c>
      <c r="F397" s="205"/>
      <c r="G397" s="295" t="str">
        <f t="shared" si="28"/>
        <v/>
      </c>
      <c r="H397" s="202"/>
      <c r="I397" s="202"/>
      <c r="J397" s="203"/>
      <c r="K397" s="203"/>
      <c r="L397" s="203"/>
      <c r="M397" s="203"/>
      <c r="N397" s="203"/>
      <c r="O397" s="203"/>
      <c r="P397" s="203"/>
      <c r="Q397" s="203"/>
      <c r="R397" s="204"/>
      <c r="S397" s="298" t="str">
        <f t="shared" si="26"/>
        <v/>
      </c>
      <c r="T397" s="299" t="str">
        <f t="shared" si="25"/>
        <v/>
      </c>
      <c r="U397" s="282"/>
    </row>
    <row r="398" spans="2:21" ht="24.75" customHeight="1">
      <c r="B398" s="176">
        <v>392</v>
      </c>
      <c r="C398" s="231"/>
      <c r="D398" s="290" t="str">
        <f t="shared" si="27"/>
        <v/>
      </c>
      <c r="E398" s="291">
        <f>IF(D398="",0,+COUNTIF('賃上げ後(1か月目)(様式3-6)'!$D$7:$D$1006,D398))</f>
        <v>0</v>
      </c>
      <c r="F398" s="205"/>
      <c r="G398" s="295" t="str">
        <f t="shared" si="28"/>
        <v/>
      </c>
      <c r="H398" s="202"/>
      <c r="I398" s="202"/>
      <c r="J398" s="203"/>
      <c r="K398" s="203"/>
      <c r="L398" s="203"/>
      <c r="M398" s="203"/>
      <c r="N398" s="203"/>
      <c r="O398" s="203"/>
      <c r="P398" s="203"/>
      <c r="Q398" s="203"/>
      <c r="R398" s="204"/>
      <c r="S398" s="298" t="str">
        <f t="shared" si="26"/>
        <v/>
      </c>
      <c r="T398" s="299" t="str">
        <f t="shared" ref="T398:T461" si="29">IF(C398="","",+IF(G398="対象",H398,0))</f>
        <v/>
      </c>
      <c r="U398" s="282"/>
    </row>
    <row r="399" spans="2:21" ht="24.75" customHeight="1">
      <c r="B399" s="176">
        <v>393</v>
      </c>
      <c r="C399" s="231"/>
      <c r="D399" s="290" t="str">
        <f t="shared" si="27"/>
        <v/>
      </c>
      <c r="E399" s="291">
        <f>IF(D399="",0,+COUNTIF('賃上げ後(1か月目)(様式3-6)'!$D$7:$D$1006,D399))</f>
        <v>0</v>
      </c>
      <c r="F399" s="205"/>
      <c r="G399" s="295" t="str">
        <f t="shared" si="28"/>
        <v/>
      </c>
      <c r="H399" s="202"/>
      <c r="I399" s="202"/>
      <c r="J399" s="203"/>
      <c r="K399" s="203"/>
      <c r="L399" s="203"/>
      <c r="M399" s="203"/>
      <c r="N399" s="203"/>
      <c r="O399" s="203"/>
      <c r="P399" s="203"/>
      <c r="Q399" s="203"/>
      <c r="R399" s="204"/>
      <c r="S399" s="298" t="str">
        <f t="shared" si="26"/>
        <v/>
      </c>
      <c r="T399" s="299" t="str">
        <f t="shared" si="29"/>
        <v/>
      </c>
      <c r="U399" s="282"/>
    </row>
    <row r="400" spans="2:21" ht="24.75" customHeight="1">
      <c r="B400" s="176">
        <v>394</v>
      </c>
      <c r="C400" s="231"/>
      <c r="D400" s="290" t="str">
        <f t="shared" si="27"/>
        <v/>
      </c>
      <c r="E400" s="291">
        <f>IF(D400="",0,+COUNTIF('賃上げ後(1か月目)(様式3-6)'!$D$7:$D$1006,D400))</f>
        <v>0</v>
      </c>
      <c r="F400" s="205"/>
      <c r="G400" s="295" t="str">
        <f t="shared" si="28"/>
        <v/>
      </c>
      <c r="H400" s="202"/>
      <c r="I400" s="202"/>
      <c r="J400" s="203"/>
      <c r="K400" s="203"/>
      <c r="L400" s="203"/>
      <c r="M400" s="203"/>
      <c r="N400" s="203"/>
      <c r="O400" s="203"/>
      <c r="P400" s="203"/>
      <c r="Q400" s="203"/>
      <c r="R400" s="204"/>
      <c r="S400" s="298" t="str">
        <f t="shared" si="26"/>
        <v/>
      </c>
      <c r="T400" s="299" t="str">
        <f t="shared" si="29"/>
        <v/>
      </c>
      <c r="U400" s="282"/>
    </row>
    <row r="401" spans="2:21" ht="24.75" customHeight="1">
      <c r="B401" s="176">
        <v>395</v>
      </c>
      <c r="C401" s="231"/>
      <c r="D401" s="290" t="str">
        <f t="shared" si="27"/>
        <v/>
      </c>
      <c r="E401" s="291">
        <f>IF(D401="",0,+COUNTIF('賃上げ後(1か月目)(様式3-6)'!$D$7:$D$1006,D401))</f>
        <v>0</v>
      </c>
      <c r="F401" s="205"/>
      <c r="G401" s="295" t="str">
        <f t="shared" si="28"/>
        <v/>
      </c>
      <c r="H401" s="202"/>
      <c r="I401" s="202"/>
      <c r="J401" s="203"/>
      <c r="K401" s="203"/>
      <c r="L401" s="203"/>
      <c r="M401" s="203"/>
      <c r="N401" s="203"/>
      <c r="O401" s="203"/>
      <c r="P401" s="203"/>
      <c r="Q401" s="203"/>
      <c r="R401" s="204"/>
      <c r="S401" s="298" t="str">
        <f t="shared" si="26"/>
        <v/>
      </c>
      <c r="T401" s="299" t="str">
        <f t="shared" si="29"/>
        <v/>
      </c>
      <c r="U401" s="282"/>
    </row>
    <row r="402" spans="2:21" ht="24.75" customHeight="1">
      <c r="B402" s="176">
        <v>396</v>
      </c>
      <c r="C402" s="231"/>
      <c r="D402" s="290" t="str">
        <f t="shared" si="27"/>
        <v/>
      </c>
      <c r="E402" s="291">
        <f>IF(D402="",0,+COUNTIF('賃上げ後(1か月目)(様式3-6)'!$D$7:$D$1006,D402))</f>
        <v>0</v>
      </c>
      <c r="F402" s="205"/>
      <c r="G402" s="295" t="str">
        <f t="shared" si="28"/>
        <v/>
      </c>
      <c r="H402" s="202"/>
      <c r="I402" s="202"/>
      <c r="J402" s="203"/>
      <c r="K402" s="203"/>
      <c r="L402" s="203"/>
      <c r="M402" s="203"/>
      <c r="N402" s="203"/>
      <c r="O402" s="203"/>
      <c r="P402" s="203"/>
      <c r="Q402" s="203"/>
      <c r="R402" s="204"/>
      <c r="S402" s="298" t="str">
        <f t="shared" si="26"/>
        <v/>
      </c>
      <c r="T402" s="299" t="str">
        <f t="shared" si="29"/>
        <v/>
      </c>
      <c r="U402" s="282"/>
    </row>
    <row r="403" spans="2:21" ht="24.75" customHeight="1">
      <c r="B403" s="176">
        <v>397</v>
      </c>
      <c r="C403" s="231"/>
      <c r="D403" s="290" t="str">
        <f t="shared" si="27"/>
        <v/>
      </c>
      <c r="E403" s="291">
        <f>IF(D403="",0,+COUNTIF('賃上げ後(1か月目)(様式3-6)'!$D$7:$D$1006,D403))</f>
        <v>0</v>
      </c>
      <c r="F403" s="205"/>
      <c r="G403" s="295" t="str">
        <f t="shared" si="28"/>
        <v/>
      </c>
      <c r="H403" s="202"/>
      <c r="I403" s="202"/>
      <c r="J403" s="203"/>
      <c r="K403" s="203"/>
      <c r="L403" s="203"/>
      <c r="M403" s="203"/>
      <c r="N403" s="203"/>
      <c r="O403" s="203"/>
      <c r="P403" s="203"/>
      <c r="Q403" s="203"/>
      <c r="R403" s="204"/>
      <c r="S403" s="298" t="str">
        <f t="shared" si="26"/>
        <v/>
      </c>
      <c r="T403" s="299" t="str">
        <f t="shared" si="29"/>
        <v/>
      </c>
      <c r="U403" s="282"/>
    </row>
    <row r="404" spans="2:21" ht="24.75" customHeight="1">
      <c r="B404" s="176">
        <v>398</v>
      </c>
      <c r="C404" s="231"/>
      <c r="D404" s="290" t="str">
        <f t="shared" si="27"/>
        <v/>
      </c>
      <c r="E404" s="291">
        <f>IF(D404="",0,+COUNTIF('賃上げ後(1か月目)(様式3-6)'!$D$7:$D$1006,D404))</f>
        <v>0</v>
      </c>
      <c r="F404" s="205"/>
      <c r="G404" s="295" t="str">
        <f t="shared" si="28"/>
        <v/>
      </c>
      <c r="H404" s="202"/>
      <c r="I404" s="202"/>
      <c r="J404" s="203"/>
      <c r="K404" s="203"/>
      <c r="L404" s="203"/>
      <c r="M404" s="203"/>
      <c r="N404" s="203"/>
      <c r="O404" s="203"/>
      <c r="P404" s="203"/>
      <c r="Q404" s="203"/>
      <c r="R404" s="204"/>
      <c r="S404" s="298" t="str">
        <f t="shared" si="26"/>
        <v/>
      </c>
      <c r="T404" s="299" t="str">
        <f t="shared" si="29"/>
        <v/>
      </c>
      <c r="U404" s="282"/>
    </row>
    <row r="405" spans="2:21" ht="24.75" customHeight="1">
      <c r="B405" s="176">
        <v>399</v>
      </c>
      <c r="C405" s="231"/>
      <c r="D405" s="290" t="str">
        <f t="shared" si="27"/>
        <v/>
      </c>
      <c r="E405" s="291">
        <f>IF(D405="",0,+COUNTIF('賃上げ後(1か月目)(様式3-6)'!$D$7:$D$1006,D405))</f>
        <v>0</v>
      </c>
      <c r="F405" s="205"/>
      <c r="G405" s="295" t="str">
        <f t="shared" si="28"/>
        <v/>
      </c>
      <c r="H405" s="202"/>
      <c r="I405" s="202"/>
      <c r="J405" s="203"/>
      <c r="K405" s="203"/>
      <c r="L405" s="203"/>
      <c r="M405" s="203"/>
      <c r="N405" s="203"/>
      <c r="O405" s="203"/>
      <c r="P405" s="203"/>
      <c r="Q405" s="203"/>
      <c r="R405" s="204"/>
      <c r="S405" s="298" t="str">
        <f t="shared" si="26"/>
        <v/>
      </c>
      <c r="T405" s="299" t="str">
        <f t="shared" si="29"/>
        <v/>
      </c>
      <c r="U405" s="282"/>
    </row>
    <row r="406" spans="2:21" ht="24.75" customHeight="1">
      <c r="B406" s="176">
        <v>400</v>
      </c>
      <c r="C406" s="231"/>
      <c r="D406" s="290" t="str">
        <f t="shared" si="27"/>
        <v/>
      </c>
      <c r="E406" s="291">
        <f>IF(D406="",0,+COUNTIF('賃上げ後(1か月目)(様式3-6)'!$D$7:$D$1006,D406))</f>
        <v>0</v>
      </c>
      <c r="F406" s="205"/>
      <c r="G406" s="295" t="str">
        <f t="shared" si="28"/>
        <v/>
      </c>
      <c r="H406" s="202"/>
      <c r="I406" s="202"/>
      <c r="J406" s="203"/>
      <c r="K406" s="203"/>
      <c r="L406" s="203"/>
      <c r="M406" s="203"/>
      <c r="N406" s="203"/>
      <c r="O406" s="203"/>
      <c r="P406" s="203"/>
      <c r="Q406" s="203"/>
      <c r="R406" s="204"/>
      <c r="S406" s="298" t="str">
        <f t="shared" si="26"/>
        <v/>
      </c>
      <c r="T406" s="299" t="str">
        <f t="shared" si="29"/>
        <v/>
      </c>
      <c r="U406" s="282"/>
    </row>
    <row r="407" spans="2:21" ht="24.75" customHeight="1">
      <c r="B407" s="176">
        <v>401</v>
      </c>
      <c r="C407" s="231"/>
      <c r="D407" s="290" t="str">
        <f t="shared" si="27"/>
        <v/>
      </c>
      <c r="E407" s="291">
        <f>IF(D407="",0,+COUNTIF('賃上げ後(1か月目)(様式3-6)'!$D$7:$D$1006,D407))</f>
        <v>0</v>
      </c>
      <c r="F407" s="205"/>
      <c r="G407" s="295" t="str">
        <f t="shared" si="28"/>
        <v/>
      </c>
      <c r="H407" s="202"/>
      <c r="I407" s="202"/>
      <c r="J407" s="203"/>
      <c r="K407" s="203"/>
      <c r="L407" s="203"/>
      <c r="M407" s="203"/>
      <c r="N407" s="203"/>
      <c r="O407" s="203"/>
      <c r="P407" s="203"/>
      <c r="Q407" s="203"/>
      <c r="R407" s="204"/>
      <c r="S407" s="298" t="str">
        <f t="shared" si="26"/>
        <v/>
      </c>
      <c r="T407" s="299" t="str">
        <f t="shared" si="29"/>
        <v/>
      </c>
      <c r="U407" s="282"/>
    </row>
    <row r="408" spans="2:21" ht="24.75" customHeight="1">
      <c r="B408" s="176">
        <v>402</v>
      </c>
      <c r="C408" s="231"/>
      <c r="D408" s="290" t="str">
        <f t="shared" si="27"/>
        <v/>
      </c>
      <c r="E408" s="291">
        <f>IF(D408="",0,+COUNTIF('賃上げ後(1か月目)(様式3-6)'!$D$7:$D$1006,D408))</f>
        <v>0</v>
      </c>
      <c r="F408" s="205"/>
      <c r="G408" s="295" t="str">
        <f t="shared" si="28"/>
        <v/>
      </c>
      <c r="H408" s="202"/>
      <c r="I408" s="202"/>
      <c r="J408" s="203"/>
      <c r="K408" s="203"/>
      <c r="L408" s="203"/>
      <c r="M408" s="203"/>
      <c r="N408" s="203"/>
      <c r="O408" s="203"/>
      <c r="P408" s="203"/>
      <c r="Q408" s="203"/>
      <c r="R408" s="204"/>
      <c r="S408" s="298" t="str">
        <f t="shared" si="26"/>
        <v/>
      </c>
      <c r="T408" s="299" t="str">
        <f t="shared" si="29"/>
        <v/>
      </c>
      <c r="U408" s="282"/>
    </row>
    <row r="409" spans="2:21" ht="24.75" customHeight="1">
      <c r="B409" s="176">
        <v>403</v>
      </c>
      <c r="C409" s="231"/>
      <c r="D409" s="290" t="str">
        <f t="shared" si="27"/>
        <v/>
      </c>
      <c r="E409" s="291">
        <f>IF(D409="",0,+COUNTIF('賃上げ後(1か月目)(様式3-6)'!$D$7:$D$1006,D409))</f>
        <v>0</v>
      </c>
      <c r="F409" s="205"/>
      <c r="G409" s="295" t="str">
        <f t="shared" si="28"/>
        <v/>
      </c>
      <c r="H409" s="202"/>
      <c r="I409" s="202"/>
      <c r="J409" s="203"/>
      <c r="K409" s="203"/>
      <c r="L409" s="203"/>
      <c r="M409" s="203"/>
      <c r="N409" s="203"/>
      <c r="O409" s="203"/>
      <c r="P409" s="203"/>
      <c r="Q409" s="203"/>
      <c r="R409" s="204"/>
      <c r="S409" s="298" t="str">
        <f t="shared" si="26"/>
        <v/>
      </c>
      <c r="T409" s="299" t="str">
        <f t="shared" si="29"/>
        <v/>
      </c>
      <c r="U409" s="282"/>
    </row>
    <row r="410" spans="2:21" ht="24.75" customHeight="1">
      <c r="B410" s="176">
        <v>404</v>
      </c>
      <c r="C410" s="231"/>
      <c r="D410" s="290" t="str">
        <f t="shared" si="27"/>
        <v/>
      </c>
      <c r="E410" s="291">
        <f>IF(D410="",0,+COUNTIF('賃上げ後(1か月目)(様式3-6)'!$D$7:$D$1006,D410))</f>
        <v>0</v>
      </c>
      <c r="F410" s="205"/>
      <c r="G410" s="295" t="str">
        <f t="shared" si="28"/>
        <v/>
      </c>
      <c r="H410" s="202"/>
      <c r="I410" s="202"/>
      <c r="J410" s="203"/>
      <c r="K410" s="203"/>
      <c r="L410" s="203"/>
      <c r="M410" s="203"/>
      <c r="N410" s="203"/>
      <c r="O410" s="203"/>
      <c r="P410" s="203"/>
      <c r="Q410" s="203"/>
      <c r="R410" s="204"/>
      <c r="S410" s="298" t="str">
        <f t="shared" si="26"/>
        <v/>
      </c>
      <c r="T410" s="299" t="str">
        <f t="shared" si="29"/>
        <v/>
      </c>
      <c r="U410" s="282"/>
    </row>
    <row r="411" spans="2:21" ht="24.75" customHeight="1">
      <c r="B411" s="176">
        <v>405</v>
      </c>
      <c r="C411" s="231"/>
      <c r="D411" s="290" t="str">
        <f t="shared" si="27"/>
        <v/>
      </c>
      <c r="E411" s="291">
        <f>IF(D411="",0,+COUNTIF('賃上げ後(1か月目)(様式3-6)'!$D$7:$D$1006,D411))</f>
        <v>0</v>
      </c>
      <c r="F411" s="205"/>
      <c r="G411" s="295" t="str">
        <f t="shared" si="28"/>
        <v/>
      </c>
      <c r="H411" s="202"/>
      <c r="I411" s="202"/>
      <c r="J411" s="203"/>
      <c r="K411" s="203"/>
      <c r="L411" s="203"/>
      <c r="M411" s="203"/>
      <c r="N411" s="203"/>
      <c r="O411" s="203"/>
      <c r="P411" s="203"/>
      <c r="Q411" s="203"/>
      <c r="R411" s="204"/>
      <c r="S411" s="298" t="str">
        <f t="shared" si="26"/>
        <v/>
      </c>
      <c r="T411" s="299" t="str">
        <f t="shared" si="29"/>
        <v/>
      </c>
      <c r="U411" s="282"/>
    </row>
    <row r="412" spans="2:21" ht="24.75" customHeight="1">
      <c r="B412" s="176">
        <v>406</v>
      </c>
      <c r="C412" s="231"/>
      <c r="D412" s="290" t="str">
        <f t="shared" si="27"/>
        <v/>
      </c>
      <c r="E412" s="291">
        <f>IF(D412="",0,+COUNTIF('賃上げ後(1か月目)(様式3-6)'!$D$7:$D$1006,D412))</f>
        <v>0</v>
      </c>
      <c r="F412" s="205"/>
      <c r="G412" s="295" t="str">
        <f t="shared" si="28"/>
        <v/>
      </c>
      <c r="H412" s="202"/>
      <c r="I412" s="202"/>
      <c r="J412" s="203"/>
      <c r="K412" s="203"/>
      <c r="L412" s="203"/>
      <c r="M412" s="203"/>
      <c r="N412" s="203"/>
      <c r="O412" s="203"/>
      <c r="P412" s="203"/>
      <c r="Q412" s="203"/>
      <c r="R412" s="204"/>
      <c r="S412" s="298" t="str">
        <f t="shared" si="26"/>
        <v/>
      </c>
      <c r="T412" s="299" t="str">
        <f t="shared" si="29"/>
        <v/>
      </c>
      <c r="U412" s="282"/>
    </row>
    <row r="413" spans="2:21" ht="24.75" customHeight="1">
      <c r="B413" s="176">
        <v>407</v>
      </c>
      <c r="C413" s="231"/>
      <c r="D413" s="290" t="str">
        <f t="shared" si="27"/>
        <v/>
      </c>
      <c r="E413" s="291">
        <f>IF(D413="",0,+COUNTIF('賃上げ後(1か月目)(様式3-6)'!$D$7:$D$1006,D413))</f>
        <v>0</v>
      </c>
      <c r="F413" s="205"/>
      <c r="G413" s="295" t="str">
        <f t="shared" si="28"/>
        <v/>
      </c>
      <c r="H413" s="202"/>
      <c r="I413" s="202"/>
      <c r="J413" s="203"/>
      <c r="K413" s="203"/>
      <c r="L413" s="203"/>
      <c r="M413" s="203"/>
      <c r="N413" s="203"/>
      <c r="O413" s="203"/>
      <c r="P413" s="203"/>
      <c r="Q413" s="203"/>
      <c r="R413" s="204"/>
      <c r="S413" s="298" t="str">
        <f t="shared" si="26"/>
        <v/>
      </c>
      <c r="T413" s="299" t="str">
        <f t="shared" si="29"/>
        <v/>
      </c>
      <c r="U413" s="282"/>
    </row>
    <row r="414" spans="2:21" ht="24.75" customHeight="1">
      <c r="B414" s="176">
        <v>408</v>
      </c>
      <c r="C414" s="231"/>
      <c r="D414" s="290" t="str">
        <f t="shared" si="27"/>
        <v/>
      </c>
      <c r="E414" s="291">
        <f>IF(D414="",0,+COUNTIF('賃上げ後(1か月目)(様式3-6)'!$D$7:$D$1006,D414))</f>
        <v>0</v>
      </c>
      <c r="F414" s="205"/>
      <c r="G414" s="295" t="str">
        <f t="shared" si="28"/>
        <v/>
      </c>
      <c r="H414" s="202"/>
      <c r="I414" s="202"/>
      <c r="J414" s="203"/>
      <c r="K414" s="203"/>
      <c r="L414" s="203"/>
      <c r="M414" s="203"/>
      <c r="N414" s="203"/>
      <c r="O414" s="203"/>
      <c r="P414" s="203"/>
      <c r="Q414" s="203"/>
      <c r="R414" s="204"/>
      <c r="S414" s="298" t="str">
        <f t="shared" si="26"/>
        <v/>
      </c>
      <c r="T414" s="299" t="str">
        <f t="shared" si="29"/>
        <v/>
      </c>
      <c r="U414" s="282"/>
    </row>
    <row r="415" spans="2:21" ht="24.75" customHeight="1">
      <c r="B415" s="176">
        <v>409</v>
      </c>
      <c r="C415" s="231"/>
      <c r="D415" s="290" t="str">
        <f t="shared" si="27"/>
        <v/>
      </c>
      <c r="E415" s="291">
        <f>IF(D415="",0,+COUNTIF('賃上げ後(1か月目)(様式3-6)'!$D$7:$D$1006,D415))</f>
        <v>0</v>
      </c>
      <c r="F415" s="205"/>
      <c r="G415" s="295" t="str">
        <f t="shared" si="28"/>
        <v/>
      </c>
      <c r="H415" s="202"/>
      <c r="I415" s="202"/>
      <c r="J415" s="203"/>
      <c r="K415" s="203"/>
      <c r="L415" s="203"/>
      <c r="M415" s="203"/>
      <c r="N415" s="203"/>
      <c r="O415" s="203"/>
      <c r="P415" s="203"/>
      <c r="Q415" s="203"/>
      <c r="R415" s="204"/>
      <c r="S415" s="298" t="str">
        <f t="shared" si="26"/>
        <v/>
      </c>
      <c r="T415" s="299" t="str">
        <f t="shared" si="29"/>
        <v/>
      </c>
      <c r="U415" s="282"/>
    </row>
    <row r="416" spans="2:21" ht="24.75" customHeight="1">
      <c r="B416" s="176">
        <v>410</v>
      </c>
      <c r="C416" s="231"/>
      <c r="D416" s="290" t="str">
        <f t="shared" si="27"/>
        <v/>
      </c>
      <c r="E416" s="291">
        <f>IF(D416="",0,+COUNTIF('賃上げ後(1か月目)(様式3-6)'!$D$7:$D$1006,D416))</f>
        <v>0</v>
      </c>
      <c r="F416" s="205"/>
      <c r="G416" s="295" t="str">
        <f t="shared" si="28"/>
        <v/>
      </c>
      <c r="H416" s="202"/>
      <c r="I416" s="202"/>
      <c r="J416" s="203"/>
      <c r="K416" s="203"/>
      <c r="L416" s="203"/>
      <c r="M416" s="203"/>
      <c r="N416" s="203"/>
      <c r="O416" s="203"/>
      <c r="P416" s="203"/>
      <c r="Q416" s="203"/>
      <c r="R416" s="204"/>
      <c r="S416" s="298" t="str">
        <f t="shared" si="26"/>
        <v/>
      </c>
      <c r="T416" s="299" t="str">
        <f t="shared" si="29"/>
        <v/>
      </c>
      <c r="U416" s="282"/>
    </row>
    <row r="417" spans="2:21" ht="24.75" customHeight="1">
      <c r="B417" s="176">
        <v>411</v>
      </c>
      <c r="C417" s="231"/>
      <c r="D417" s="290" t="str">
        <f t="shared" si="27"/>
        <v/>
      </c>
      <c r="E417" s="291">
        <f>IF(D417="",0,+COUNTIF('賃上げ後(1か月目)(様式3-6)'!$D$7:$D$1006,D417))</f>
        <v>0</v>
      </c>
      <c r="F417" s="205"/>
      <c r="G417" s="295" t="str">
        <f t="shared" si="28"/>
        <v/>
      </c>
      <c r="H417" s="202"/>
      <c r="I417" s="202"/>
      <c r="J417" s="203"/>
      <c r="K417" s="203"/>
      <c r="L417" s="203"/>
      <c r="M417" s="203"/>
      <c r="N417" s="203"/>
      <c r="O417" s="203"/>
      <c r="P417" s="203"/>
      <c r="Q417" s="203"/>
      <c r="R417" s="204"/>
      <c r="S417" s="298" t="str">
        <f t="shared" si="26"/>
        <v/>
      </c>
      <c r="T417" s="299" t="str">
        <f t="shared" si="29"/>
        <v/>
      </c>
      <c r="U417" s="282"/>
    </row>
    <row r="418" spans="2:21" ht="24.75" customHeight="1">
      <c r="B418" s="176">
        <v>412</v>
      </c>
      <c r="C418" s="231"/>
      <c r="D418" s="290" t="str">
        <f t="shared" si="27"/>
        <v/>
      </c>
      <c r="E418" s="291">
        <f>IF(D418="",0,+COUNTIF('賃上げ後(1か月目)(様式3-6)'!$D$7:$D$1006,D418))</f>
        <v>0</v>
      </c>
      <c r="F418" s="205"/>
      <c r="G418" s="295" t="str">
        <f t="shared" si="28"/>
        <v/>
      </c>
      <c r="H418" s="202"/>
      <c r="I418" s="202"/>
      <c r="J418" s="203"/>
      <c r="K418" s="203"/>
      <c r="L418" s="203"/>
      <c r="M418" s="203"/>
      <c r="N418" s="203"/>
      <c r="O418" s="203"/>
      <c r="P418" s="203"/>
      <c r="Q418" s="203"/>
      <c r="R418" s="204"/>
      <c r="S418" s="298" t="str">
        <f t="shared" si="26"/>
        <v/>
      </c>
      <c r="T418" s="299" t="str">
        <f t="shared" si="29"/>
        <v/>
      </c>
      <c r="U418" s="282"/>
    </row>
    <row r="419" spans="2:21" ht="24.75" customHeight="1">
      <c r="B419" s="176">
        <v>413</v>
      </c>
      <c r="C419" s="231"/>
      <c r="D419" s="290" t="str">
        <f t="shared" si="27"/>
        <v/>
      </c>
      <c r="E419" s="291">
        <f>IF(D419="",0,+COUNTIF('賃上げ後(1か月目)(様式3-6)'!$D$7:$D$1006,D419))</f>
        <v>0</v>
      </c>
      <c r="F419" s="205"/>
      <c r="G419" s="295" t="str">
        <f t="shared" si="28"/>
        <v/>
      </c>
      <c r="H419" s="202"/>
      <c r="I419" s="202"/>
      <c r="J419" s="203"/>
      <c r="K419" s="203"/>
      <c r="L419" s="203"/>
      <c r="M419" s="203"/>
      <c r="N419" s="203"/>
      <c r="O419" s="203"/>
      <c r="P419" s="203"/>
      <c r="Q419" s="203"/>
      <c r="R419" s="204"/>
      <c r="S419" s="298" t="str">
        <f t="shared" si="26"/>
        <v/>
      </c>
      <c r="T419" s="299" t="str">
        <f t="shared" si="29"/>
        <v/>
      </c>
      <c r="U419" s="282"/>
    </row>
    <row r="420" spans="2:21" ht="24.75" customHeight="1">
      <c r="B420" s="176">
        <v>414</v>
      </c>
      <c r="C420" s="231"/>
      <c r="D420" s="290" t="str">
        <f t="shared" si="27"/>
        <v/>
      </c>
      <c r="E420" s="291">
        <f>IF(D420="",0,+COUNTIF('賃上げ後(1か月目)(様式3-6)'!$D$7:$D$1006,D420))</f>
        <v>0</v>
      </c>
      <c r="F420" s="205"/>
      <c r="G420" s="295" t="str">
        <f t="shared" si="28"/>
        <v/>
      </c>
      <c r="H420" s="202"/>
      <c r="I420" s="202"/>
      <c r="J420" s="203"/>
      <c r="K420" s="203"/>
      <c r="L420" s="203"/>
      <c r="M420" s="203"/>
      <c r="N420" s="203"/>
      <c r="O420" s="203"/>
      <c r="P420" s="203"/>
      <c r="Q420" s="203"/>
      <c r="R420" s="204"/>
      <c r="S420" s="298" t="str">
        <f t="shared" si="26"/>
        <v/>
      </c>
      <c r="T420" s="299" t="str">
        <f t="shared" si="29"/>
        <v/>
      </c>
      <c r="U420" s="282"/>
    </row>
    <row r="421" spans="2:21" ht="24.75" customHeight="1">
      <c r="B421" s="176">
        <v>415</v>
      </c>
      <c r="C421" s="231"/>
      <c r="D421" s="290" t="str">
        <f t="shared" si="27"/>
        <v/>
      </c>
      <c r="E421" s="291">
        <f>IF(D421="",0,+COUNTIF('賃上げ後(1か月目)(様式3-6)'!$D$7:$D$1006,D421))</f>
        <v>0</v>
      </c>
      <c r="F421" s="205"/>
      <c r="G421" s="295" t="str">
        <f t="shared" si="28"/>
        <v/>
      </c>
      <c r="H421" s="202"/>
      <c r="I421" s="202"/>
      <c r="J421" s="203"/>
      <c r="K421" s="203"/>
      <c r="L421" s="203"/>
      <c r="M421" s="203"/>
      <c r="N421" s="203"/>
      <c r="O421" s="203"/>
      <c r="P421" s="203"/>
      <c r="Q421" s="203"/>
      <c r="R421" s="204"/>
      <c r="S421" s="298" t="str">
        <f t="shared" si="26"/>
        <v/>
      </c>
      <c r="T421" s="299" t="str">
        <f t="shared" si="29"/>
        <v/>
      </c>
      <c r="U421" s="282"/>
    </row>
    <row r="422" spans="2:21" ht="24.75" customHeight="1">
      <c r="B422" s="176">
        <v>416</v>
      </c>
      <c r="C422" s="231"/>
      <c r="D422" s="290" t="str">
        <f t="shared" si="27"/>
        <v/>
      </c>
      <c r="E422" s="291">
        <f>IF(D422="",0,+COUNTIF('賃上げ後(1か月目)(様式3-6)'!$D$7:$D$1006,D422))</f>
        <v>0</v>
      </c>
      <c r="F422" s="205"/>
      <c r="G422" s="295" t="str">
        <f t="shared" si="28"/>
        <v/>
      </c>
      <c r="H422" s="202"/>
      <c r="I422" s="202"/>
      <c r="J422" s="203"/>
      <c r="K422" s="203"/>
      <c r="L422" s="203"/>
      <c r="M422" s="203"/>
      <c r="N422" s="203"/>
      <c r="O422" s="203"/>
      <c r="P422" s="203"/>
      <c r="Q422" s="203"/>
      <c r="R422" s="204"/>
      <c r="S422" s="298" t="str">
        <f t="shared" si="26"/>
        <v/>
      </c>
      <c r="T422" s="299" t="str">
        <f t="shared" si="29"/>
        <v/>
      </c>
      <c r="U422" s="282"/>
    </row>
    <row r="423" spans="2:21" ht="24.75" customHeight="1">
      <c r="B423" s="176">
        <v>417</v>
      </c>
      <c r="C423" s="231"/>
      <c r="D423" s="290" t="str">
        <f t="shared" si="27"/>
        <v/>
      </c>
      <c r="E423" s="291">
        <f>IF(D423="",0,+COUNTIF('賃上げ後(1か月目)(様式3-6)'!$D$7:$D$1006,D423))</f>
        <v>0</v>
      </c>
      <c r="F423" s="205"/>
      <c r="G423" s="295" t="str">
        <f t="shared" si="28"/>
        <v/>
      </c>
      <c r="H423" s="202"/>
      <c r="I423" s="202"/>
      <c r="J423" s="203"/>
      <c r="K423" s="203"/>
      <c r="L423" s="203"/>
      <c r="M423" s="203"/>
      <c r="N423" s="203"/>
      <c r="O423" s="203"/>
      <c r="P423" s="203"/>
      <c r="Q423" s="203"/>
      <c r="R423" s="204"/>
      <c r="S423" s="298" t="str">
        <f t="shared" si="26"/>
        <v/>
      </c>
      <c r="T423" s="299" t="str">
        <f t="shared" si="29"/>
        <v/>
      </c>
      <c r="U423" s="282"/>
    </row>
    <row r="424" spans="2:21" ht="24.75" customHeight="1">
      <c r="B424" s="176">
        <v>418</v>
      </c>
      <c r="C424" s="231"/>
      <c r="D424" s="290" t="str">
        <f t="shared" si="27"/>
        <v/>
      </c>
      <c r="E424" s="291">
        <f>IF(D424="",0,+COUNTIF('賃上げ後(1か月目)(様式3-6)'!$D$7:$D$1006,D424))</f>
        <v>0</v>
      </c>
      <c r="F424" s="205"/>
      <c r="G424" s="295" t="str">
        <f t="shared" si="28"/>
        <v/>
      </c>
      <c r="H424" s="202"/>
      <c r="I424" s="202"/>
      <c r="J424" s="203"/>
      <c r="K424" s="203"/>
      <c r="L424" s="203"/>
      <c r="M424" s="203"/>
      <c r="N424" s="203"/>
      <c r="O424" s="203"/>
      <c r="P424" s="203"/>
      <c r="Q424" s="203"/>
      <c r="R424" s="204"/>
      <c r="S424" s="298" t="str">
        <f t="shared" si="26"/>
        <v/>
      </c>
      <c r="T424" s="299" t="str">
        <f t="shared" si="29"/>
        <v/>
      </c>
      <c r="U424" s="282"/>
    </row>
    <row r="425" spans="2:21" ht="24.75" customHeight="1">
      <c r="B425" s="176">
        <v>419</v>
      </c>
      <c r="C425" s="231"/>
      <c r="D425" s="290" t="str">
        <f t="shared" si="27"/>
        <v/>
      </c>
      <c r="E425" s="291">
        <f>IF(D425="",0,+COUNTIF('賃上げ後(1か月目)(様式3-6)'!$D$7:$D$1006,D425))</f>
        <v>0</v>
      </c>
      <c r="F425" s="205"/>
      <c r="G425" s="295" t="str">
        <f t="shared" si="28"/>
        <v/>
      </c>
      <c r="H425" s="202"/>
      <c r="I425" s="202"/>
      <c r="J425" s="203"/>
      <c r="K425" s="203"/>
      <c r="L425" s="203"/>
      <c r="M425" s="203"/>
      <c r="N425" s="203"/>
      <c r="O425" s="203"/>
      <c r="P425" s="203"/>
      <c r="Q425" s="203"/>
      <c r="R425" s="204"/>
      <c r="S425" s="298" t="str">
        <f t="shared" si="26"/>
        <v/>
      </c>
      <c r="T425" s="299" t="str">
        <f t="shared" si="29"/>
        <v/>
      </c>
      <c r="U425" s="282"/>
    </row>
    <row r="426" spans="2:21" ht="24.75" customHeight="1">
      <c r="B426" s="176">
        <v>420</v>
      </c>
      <c r="C426" s="231"/>
      <c r="D426" s="290" t="str">
        <f t="shared" si="27"/>
        <v/>
      </c>
      <c r="E426" s="291">
        <f>IF(D426="",0,+COUNTIF('賃上げ後(1か月目)(様式3-6)'!$D$7:$D$1006,D426))</f>
        <v>0</v>
      </c>
      <c r="F426" s="205"/>
      <c r="G426" s="295" t="str">
        <f t="shared" si="28"/>
        <v/>
      </c>
      <c r="H426" s="202"/>
      <c r="I426" s="202"/>
      <c r="J426" s="203"/>
      <c r="K426" s="203"/>
      <c r="L426" s="203"/>
      <c r="M426" s="203"/>
      <c r="N426" s="203"/>
      <c r="O426" s="203"/>
      <c r="P426" s="203"/>
      <c r="Q426" s="203"/>
      <c r="R426" s="204"/>
      <c r="S426" s="298" t="str">
        <f t="shared" si="26"/>
        <v/>
      </c>
      <c r="T426" s="299" t="str">
        <f t="shared" si="29"/>
        <v/>
      </c>
      <c r="U426" s="282"/>
    </row>
    <row r="427" spans="2:21" ht="24.75" customHeight="1">
      <c r="B427" s="176">
        <v>421</v>
      </c>
      <c r="C427" s="231"/>
      <c r="D427" s="290" t="str">
        <f t="shared" si="27"/>
        <v/>
      </c>
      <c r="E427" s="291">
        <f>IF(D427="",0,+COUNTIF('賃上げ後(1か月目)(様式3-6)'!$D$7:$D$1006,D427))</f>
        <v>0</v>
      </c>
      <c r="F427" s="205"/>
      <c r="G427" s="295" t="str">
        <f t="shared" si="28"/>
        <v/>
      </c>
      <c r="H427" s="202"/>
      <c r="I427" s="202"/>
      <c r="J427" s="203"/>
      <c r="K427" s="203"/>
      <c r="L427" s="203"/>
      <c r="M427" s="203"/>
      <c r="N427" s="203"/>
      <c r="O427" s="203"/>
      <c r="P427" s="203"/>
      <c r="Q427" s="203"/>
      <c r="R427" s="204"/>
      <c r="S427" s="298" t="str">
        <f t="shared" si="26"/>
        <v/>
      </c>
      <c r="T427" s="299" t="str">
        <f t="shared" si="29"/>
        <v/>
      </c>
      <c r="U427" s="282"/>
    </row>
    <row r="428" spans="2:21" ht="24.75" customHeight="1">
      <c r="B428" s="176">
        <v>422</v>
      </c>
      <c r="C428" s="231"/>
      <c r="D428" s="290" t="str">
        <f t="shared" si="27"/>
        <v/>
      </c>
      <c r="E428" s="291">
        <f>IF(D428="",0,+COUNTIF('賃上げ後(1か月目)(様式3-6)'!$D$7:$D$1006,D428))</f>
        <v>0</v>
      </c>
      <c r="F428" s="205"/>
      <c r="G428" s="295" t="str">
        <f t="shared" si="28"/>
        <v/>
      </c>
      <c r="H428" s="202"/>
      <c r="I428" s="202"/>
      <c r="J428" s="203"/>
      <c r="K428" s="203"/>
      <c r="L428" s="203"/>
      <c r="M428" s="203"/>
      <c r="N428" s="203"/>
      <c r="O428" s="203"/>
      <c r="P428" s="203"/>
      <c r="Q428" s="203"/>
      <c r="R428" s="204"/>
      <c r="S428" s="298" t="str">
        <f t="shared" si="26"/>
        <v/>
      </c>
      <c r="T428" s="299" t="str">
        <f t="shared" si="29"/>
        <v/>
      </c>
      <c r="U428" s="282"/>
    </row>
    <row r="429" spans="2:21" ht="24.75" customHeight="1">
      <c r="B429" s="176">
        <v>423</v>
      </c>
      <c r="C429" s="231"/>
      <c r="D429" s="290" t="str">
        <f t="shared" si="27"/>
        <v/>
      </c>
      <c r="E429" s="291">
        <f>IF(D429="",0,+COUNTIF('賃上げ後(1か月目)(様式3-6)'!$D$7:$D$1006,D429))</f>
        <v>0</v>
      </c>
      <c r="F429" s="205"/>
      <c r="G429" s="295" t="str">
        <f t="shared" si="28"/>
        <v/>
      </c>
      <c r="H429" s="202"/>
      <c r="I429" s="202"/>
      <c r="J429" s="203"/>
      <c r="K429" s="203"/>
      <c r="L429" s="203"/>
      <c r="M429" s="203"/>
      <c r="N429" s="203"/>
      <c r="O429" s="203"/>
      <c r="P429" s="203"/>
      <c r="Q429" s="203"/>
      <c r="R429" s="204"/>
      <c r="S429" s="298" t="str">
        <f t="shared" si="26"/>
        <v/>
      </c>
      <c r="T429" s="299" t="str">
        <f t="shared" si="29"/>
        <v/>
      </c>
      <c r="U429" s="282"/>
    </row>
    <row r="430" spans="2:21" ht="24.75" customHeight="1">
      <c r="B430" s="176">
        <v>424</v>
      </c>
      <c r="C430" s="231"/>
      <c r="D430" s="290" t="str">
        <f t="shared" si="27"/>
        <v/>
      </c>
      <c r="E430" s="291">
        <f>IF(D430="",0,+COUNTIF('賃上げ後(1か月目)(様式3-6)'!$D$7:$D$1006,D430))</f>
        <v>0</v>
      </c>
      <c r="F430" s="205"/>
      <c r="G430" s="295" t="str">
        <f t="shared" si="28"/>
        <v/>
      </c>
      <c r="H430" s="202"/>
      <c r="I430" s="202"/>
      <c r="J430" s="203"/>
      <c r="K430" s="203"/>
      <c r="L430" s="203"/>
      <c r="M430" s="203"/>
      <c r="N430" s="203"/>
      <c r="O430" s="203"/>
      <c r="P430" s="203"/>
      <c r="Q430" s="203"/>
      <c r="R430" s="204"/>
      <c r="S430" s="298" t="str">
        <f t="shared" si="26"/>
        <v/>
      </c>
      <c r="T430" s="299" t="str">
        <f t="shared" si="29"/>
        <v/>
      </c>
      <c r="U430" s="282"/>
    </row>
    <row r="431" spans="2:21" ht="24.75" customHeight="1">
      <c r="B431" s="176">
        <v>425</v>
      </c>
      <c r="C431" s="231"/>
      <c r="D431" s="290" t="str">
        <f t="shared" si="27"/>
        <v/>
      </c>
      <c r="E431" s="291">
        <f>IF(D431="",0,+COUNTIF('賃上げ後(1か月目)(様式3-6)'!$D$7:$D$1006,D431))</f>
        <v>0</v>
      </c>
      <c r="F431" s="205"/>
      <c r="G431" s="295" t="str">
        <f t="shared" si="28"/>
        <v/>
      </c>
      <c r="H431" s="202"/>
      <c r="I431" s="202"/>
      <c r="J431" s="203"/>
      <c r="K431" s="203"/>
      <c r="L431" s="203"/>
      <c r="M431" s="203"/>
      <c r="N431" s="203"/>
      <c r="O431" s="203"/>
      <c r="P431" s="203"/>
      <c r="Q431" s="203"/>
      <c r="R431" s="204"/>
      <c r="S431" s="298" t="str">
        <f t="shared" si="26"/>
        <v/>
      </c>
      <c r="T431" s="299" t="str">
        <f t="shared" si="29"/>
        <v/>
      </c>
      <c r="U431" s="282"/>
    </row>
    <row r="432" spans="2:21" ht="24.75" customHeight="1">
      <c r="B432" s="176">
        <v>426</v>
      </c>
      <c r="C432" s="231"/>
      <c r="D432" s="290" t="str">
        <f t="shared" si="27"/>
        <v/>
      </c>
      <c r="E432" s="291">
        <f>IF(D432="",0,+COUNTIF('賃上げ後(1か月目)(様式3-6)'!$D$7:$D$1006,D432))</f>
        <v>0</v>
      </c>
      <c r="F432" s="205"/>
      <c r="G432" s="295" t="str">
        <f t="shared" si="28"/>
        <v/>
      </c>
      <c r="H432" s="202"/>
      <c r="I432" s="202"/>
      <c r="J432" s="203"/>
      <c r="K432" s="203"/>
      <c r="L432" s="203"/>
      <c r="M432" s="203"/>
      <c r="N432" s="203"/>
      <c r="O432" s="203"/>
      <c r="P432" s="203"/>
      <c r="Q432" s="203"/>
      <c r="R432" s="204"/>
      <c r="S432" s="298" t="str">
        <f t="shared" si="26"/>
        <v/>
      </c>
      <c r="T432" s="299" t="str">
        <f t="shared" si="29"/>
        <v/>
      </c>
      <c r="U432" s="282"/>
    </row>
    <row r="433" spans="2:21" ht="24.75" customHeight="1">
      <c r="B433" s="176">
        <v>427</v>
      </c>
      <c r="C433" s="231"/>
      <c r="D433" s="290" t="str">
        <f t="shared" si="27"/>
        <v/>
      </c>
      <c r="E433" s="291">
        <f>IF(D433="",0,+COUNTIF('賃上げ後(1か月目)(様式3-6)'!$D$7:$D$1006,D433))</f>
        <v>0</v>
      </c>
      <c r="F433" s="205"/>
      <c r="G433" s="295" t="str">
        <f t="shared" si="28"/>
        <v/>
      </c>
      <c r="H433" s="202"/>
      <c r="I433" s="202"/>
      <c r="J433" s="203"/>
      <c r="K433" s="203"/>
      <c r="L433" s="203"/>
      <c r="M433" s="203"/>
      <c r="N433" s="203"/>
      <c r="O433" s="203"/>
      <c r="P433" s="203"/>
      <c r="Q433" s="203"/>
      <c r="R433" s="204"/>
      <c r="S433" s="298" t="str">
        <f t="shared" si="26"/>
        <v/>
      </c>
      <c r="T433" s="299" t="str">
        <f t="shared" si="29"/>
        <v/>
      </c>
      <c r="U433" s="282"/>
    </row>
    <row r="434" spans="2:21" ht="24.75" customHeight="1">
      <c r="B434" s="176">
        <v>428</v>
      </c>
      <c r="C434" s="231"/>
      <c r="D434" s="290" t="str">
        <f t="shared" si="27"/>
        <v/>
      </c>
      <c r="E434" s="291">
        <f>IF(D434="",0,+COUNTIF('賃上げ後(1か月目)(様式3-6)'!$D$7:$D$1006,D434))</f>
        <v>0</v>
      </c>
      <c r="F434" s="205"/>
      <c r="G434" s="295" t="str">
        <f t="shared" si="28"/>
        <v/>
      </c>
      <c r="H434" s="202"/>
      <c r="I434" s="202"/>
      <c r="J434" s="203"/>
      <c r="K434" s="203"/>
      <c r="L434" s="203"/>
      <c r="M434" s="203"/>
      <c r="N434" s="203"/>
      <c r="O434" s="203"/>
      <c r="P434" s="203"/>
      <c r="Q434" s="203"/>
      <c r="R434" s="204"/>
      <c r="S434" s="298" t="str">
        <f t="shared" si="26"/>
        <v/>
      </c>
      <c r="T434" s="299" t="str">
        <f t="shared" si="29"/>
        <v/>
      </c>
      <c r="U434" s="282"/>
    </row>
    <row r="435" spans="2:21" ht="24.75" customHeight="1">
      <c r="B435" s="176">
        <v>429</v>
      </c>
      <c r="C435" s="231"/>
      <c r="D435" s="290" t="str">
        <f t="shared" si="27"/>
        <v/>
      </c>
      <c r="E435" s="291">
        <f>IF(D435="",0,+COUNTIF('賃上げ後(1か月目)(様式3-6)'!$D$7:$D$1006,D435))</f>
        <v>0</v>
      </c>
      <c r="F435" s="205"/>
      <c r="G435" s="295" t="str">
        <f t="shared" si="28"/>
        <v/>
      </c>
      <c r="H435" s="202"/>
      <c r="I435" s="202"/>
      <c r="J435" s="203"/>
      <c r="K435" s="203"/>
      <c r="L435" s="203"/>
      <c r="M435" s="203"/>
      <c r="N435" s="203"/>
      <c r="O435" s="203"/>
      <c r="P435" s="203"/>
      <c r="Q435" s="203"/>
      <c r="R435" s="204"/>
      <c r="S435" s="298" t="str">
        <f t="shared" si="26"/>
        <v/>
      </c>
      <c r="T435" s="299" t="str">
        <f t="shared" si="29"/>
        <v/>
      </c>
      <c r="U435" s="282"/>
    </row>
    <row r="436" spans="2:21" ht="24.75" customHeight="1">
      <c r="B436" s="176">
        <v>430</v>
      </c>
      <c r="C436" s="231"/>
      <c r="D436" s="290" t="str">
        <f t="shared" si="27"/>
        <v/>
      </c>
      <c r="E436" s="291">
        <f>IF(D436="",0,+COUNTIF('賃上げ後(1か月目)(様式3-6)'!$D$7:$D$1006,D436))</f>
        <v>0</v>
      </c>
      <c r="F436" s="205"/>
      <c r="G436" s="295" t="str">
        <f t="shared" si="28"/>
        <v/>
      </c>
      <c r="H436" s="202"/>
      <c r="I436" s="202"/>
      <c r="J436" s="203"/>
      <c r="K436" s="203"/>
      <c r="L436" s="203"/>
      <c r="M436" s="203"/>
      <c r="N436" s="203"/>
      <c r="O436" s="203"/>
      <c r="P436" s="203"/>
      <c r="Q436" s="203"/>
      <c r="R436" s="204"/>
      <c r="S436" s="298" t="str">
        <f t="shared" si="26"/>
        <v/>
      </c>
      <c r="T436" s="299" t="str">
        <f t="shared" si="29"/>
        <v/>
      </c>
      <c r="U436" s="282"/>
    </row>
    <row r="437" spans="2:21" ht="24.75" customHeight="1">
      <c r="B437" s="176">
        <v>431</v>
      </c>
      <c r="C437" s="231"/>
      <c r="D437" s="290" t="str">
        <f t="shared" si="27"/>
        <v/>
      </c>
      <c r="E437" s="291">
        <f>IF(D437="",0,+COUNTIF('賃上げ後(1か月目)(様式3-6)'!$D$7:$D$1006,D437))</f>
        <v>0</v>
      </c>
      <c r="F437" s="205"/>
      <c r="G437" s="295" t="str">
        <f t="shared" si="28"/>
        <v/>
      </c>
      <c r="H437" s="202"/>
      <c r="I437" s="202"/>
      <c r="J437" s="203"/>
      <c r="K437" s="203"/>
      <c r="L437" s="203"/>
      <c r="M437" s="203"/>
      <c r="N437" s="203"/>
      <c r="O437" s="203"/>
      <c r="P437" s="203"/>
      <c r="Q437" s="203"/>
      <c r="R437" s="204"/>
      <c r="S437" s="298" t="str">
        <f t="shared" si="26"/>
        <v/>
      </c>
      <c r="T437" s="299" t="str">
        <f t="shared" si="29"/>
        <v/>
      </c>
      <c r="U437" s="282"/>
    </row>
    <row r="438" spans="2:21" ht="24.75" customHeight="1">
      <c r="B438" s="176">
        <v>432</v>
      </c>
      <c r="C438" s="231"/>
      <c r="D438" s="290" t="str">
        <f t="shared" si="27"/>
        <v/>
      </c>
      <c r="E438" s="291">
        <f>IF(D438="",0,+COUNTIF('賃上げ後(1か月目)(様式3-6)'!$D$7:$D$1006,D438))</f>
        <v>0</v>
      </c>
      <c r="F438" s="205"/>
      <c r="G438" s="295" t="str">
        <f t="shared" si="28"/>
        <v/>
      </c>
      <c r="H438" s="202"/>
      <c r="I438" s="202"/>
      <c r="J438" s="203"/>
      <c r="K438" s="203"/>
      <c r="L438" s="203"/>
      <c r="M438" s="203"/>
      <c r="N438" s="203"/>
      <c r="O438" s="203"/>
      <c r="P438" s="203"/>
      <c r="Q438" s="203"/>
      <c r="R438" s="204"/>
      <c r="S438" s="298" t="str">
        <f t="shared" si="26"/>
        <v/>
      </c>
      <c r="T438" s="299" t="str">
        <f t="shared" si="29"/>
        <v/>
      </c>
      <c r="U438" s="282"/>
    </row>
    <row r="439" spans="2:21" ht="24.75" customHeight="1">
      <c r="B439" s="176">
        <v>433</v>
      </c>
      <c r="C439" s="231"/>
      <c r="D439" s="290" t="str">
        <f t="shared" si="27"/>
        <v/>
      </c>
      <c r="E439" s="291">
        <f>IF(D439="",0,+COUNTIF('賃上げ後(1か月目)(様式3-6)'!$D$7:$D$1006,D439))</f>
        <v>0</v>
      </c>
      <c r="F439" s="205"/>
      <c r="G439" s="295" t="str">
        <f t="shared" si="28"/>
        <v/>
      </c>
      <c r="H439" s="202"/>
      <c r="I439" s="202"/>
      <c r="J439" s="203"/>
      <c r="K439" s="203"/>
      <c r="L439" s="203"/>
      <c r="M439" s="203"/>
      <c r="N439" s="203"/>
      <c r="O439" s="203"/>
      <c r="P439" s="203"/>
      <c r="Q439" s="203"/>
      <c r="R439" s="204"/>
      <c r="S439" s="298" t="str">
        <f t="shared" si="26"/>
        <v/>
      </c>
      <c r="T439" s="299" t="str">
        <f t="shared" si="29"/>
        <v/>
      </c>
      <c r="U439" s="282"/>
    </row>
    <row r="440" spans="2:21" ht="24.75" customHeight="1">
      <c r="B440" s="176">
        <v>434</v>
      </c>
      <c r="C440" s="231"/>
      <c r="D440" s="290" t="str">
        <f t="shared" si="27"/>
        <v/>
      </c>
      <c r="E440" s="291">
        <f>IF(D440="",0,+COUNTIF('賃上げ後(1か月目)(様式3-6)'!$D$7:$D$1006,D440))</f>
        <v>0</v>
      </c>
      <c r="F440" s="205"/>
      <c r="G440" s="295" t="str">
        <f t="shared" si="28"/>
        <v/>
      </c>
      <c r="H440" s="202"/>
      <c r="I440" s="202"/>
      <c r="J440" s="203"/>
      <c r="K440" s="203"/>
      <c r="L440" s="203"/>
      <c r="M440" s="203"/>
      <c r="N440" s="203"/>
      <c r="O440" s="203"/>
      <c r="P440" s="203"/>
      <c r="Q440" s="203"/>
      <c r="R440" s="204"/>
      <c r="S440" s="298" t="str">
        <f t="shared" si="26"/>
        <v/>
      </c>
      <c r="T440" s="299" t="str">
        <f t="shared" si="29"/>
        <v/>
      </c>
      <c r="U440" s="282"/>
    </row>
    <row r="441" spans="2:21" ht="24.75" customHeight="1">
      <c r="B441" s="176">
        <v>435</v>
      </c>
      <c r="C441" s="231"/>
      <c r="D441" s="290" t="str">
        <f t="shared" si="27"/>
        <v/>
      </c>
      <c r="E441" s="291">
        <f>IF(D441="",0,+COUNTIF('賃上げ後(1か月目)(様式3-6)'!$D$7:$D$1006,D441))</f>
        <v>0</v>
      </c>
      <c r="F441" s="205"/>
      <c r="G441" s="295" t="str">
        <f t="shared" si="28"/>
        <v/>
      </c>
      <c r="H441" s="202"/>
      <c r="I441" s="202"/>
      <c r="J441" s="203"/>
      <c r="K441" s="203"/>
      <c r="L441" s="203"/>
      <c r="M441" s="203"/>
      <c r="N441" s="203"/>
      <c r="O441" s="203"/>
      <c r="P441" s="203"/>
      <c r="Q441" s="203"/>
      <c r="R441" s="204"/>
      <c r="S441" s="298" t="str">
        <f t="shared" si="26"/>
        <v/>
      </c>
      <c r="T441" s="299" t="str">
        <f t="shared" si="29"/>
        <v/>
      </c>
      <c r="U441" s="282"/>
    </row>
    <row r="442" spans="2:21" ht="24.75" customHeight="1">
      <c r="B442" s="176">
        <v>436</v>
      </c>
      <c r="C442" s="231"/>
      <c r="D442" s="290" t="str">
        <f t="shared" si="27"/>
        <v/>
      </c>
      <c r="E442" s="291">
        <f>IF(D442="",0,+COUNTIF('賃上げ後(1か月目)(様式3-6)'!$D$7:$D$1006,D442))</f>
        <v>0</v>
      </c>
      <c r="F442" s="205"/>
      <c r="G442" s="295" t="str">
        <f t="shared" si="28"/>
        <v/>
      </c>
      <c r="H442" s="202"/>
      <c r="I442" s="202"/>
      <c r="J442" s="203"/>
      <c r="K442" s="203"/>
      <c r="L442" s="203"/>
      <c r="M442" s="203"/>
      <c r="N442" s="203"/>
      <c r="O442" s="203"/>
      <c r="P442" s="203"/>
      <c r="Q442" s="203"/>
      <c r="R442" s="204"/>
      <c r="S442" s="298" t="str">
        <f t="shared" si="26"/>
        <v/>
      </c>
      <c r="T442" s="299" t="str">
        <f t="shared" si="29"/>
        <v/>
      </c>
      <c r="U442" s="282"/>
    </row>
    <row r="443" spans="2:21" ht="24.75" customHeight="1">
      <c r="B443" s="176">
        <v>437</v>
      </c>
      <c r="C443" s="231"/>
      <c r="D443" s="290" t="str">
        <f t="shared" si="27"/>
        <v/>
      </c>
      <c r="E443" s="291">
        <f>IF(D443="",0,+COUNTIF('賃上げ後(1か月目)(様式3-6)'!$D$7:$D$1006,D443))</f>
        <v>0</v>
      </c>
      <c r="F443" s="205"/>
      <c r="G443" s="295" t="str">
        <f t="shared" si="28"/>
        <v/>
      </c>
      <c r="H443" s="202"/>
      <c r="I443" s="202"/>
      <c r="J443" s="203"/>
      <c r="K443" s="203"/>
      <c r="L443" s="203"/>
      <c r="M443" s="203"/>
      <c r="N443" s="203"/>
      <c r="O443" s="203"/>
      <c r="P443" s="203"/>
      <c r="Q443" s="203"/>
      <c r="R443" s="204"/>
      <c r="S443" s="298" t="str">
        <f t="shared" si="26"/>
        <v/>
      </c>
      <c r="T443" s="299" t="str">
        <f t="shared" si="29"/>
        <v/>
      </c>
      <c r="U443" s="282"/>
    </row>
    <row r="444" spans="2:21" ht="24.75" customHeight="1">
      <c r="B444" s="176">
        <v>438</v>
      </c>
      <c r="C444" s="231"/>
      <c r="D444" s="290" t="str">
        <f t="shared" si="27"/>
        <v/>
      </c>
      <c r="E444" s="291">
        <f>IF(D444="",0,+COUNTIF('賃上げ後(1か月目)(様式3-6)'!$D$7:$D$1006,D444))</f>
        <v>0</v>
      </c>
      <c r="F444" s="205"/>
      <c r="G444" s="295" t="str">
        <f t="shared" si="28"/>
        <v/>
      </c>
      <c r="H444" s="202"/>
      <c r="I444" s="202"/>
      <c r="J444" s="203"/>
      <c r="K444" s="203"/>
      <c r="L444" s="203"/>
      <c r="M444" s="203"/>
      <c r="N444" s="203"/>
      <c r="O444" s="203"/>
      <c r="P444" s="203"/>
      <c r="Q444" s="203"/>
      <c r="R444" s="204"/>
      <c r="S444" s="298" t="str">
        <f t="shared" si="26"/>
        <v/>
      </c>
      <c r="T444" s="299" t="str">
        <f t="shared" si="29"/>
        <v/>
      </c>
      <c r="U444" s="282"/>
    </row>
    <row r="445" spans="2:21" ht="24.75" customHeight="1">
      <c r="B445" s="176">
        <v>439</v>
      </c>
      <c r="C445" s="231"/>
      <c r="D445" s="290" t="str">
        <f t="shared" si="27"/>
        <v/>
      </c>
      <c r="E445" s="291">
        <f>IF(D445="",0,+COUNTIF('賃上げ後(1か月目)(様式3-6)'!$D$7:$D$1006,D445))</f>
        <v>0</v>
      </c>
      <c r="F445" s="205"/>
      <c r="G445" s="295" t="str">
        <f t="shared" si="28"/>
        <v/>
      </c>
      <c r="H445" s="202"/>
      <c r="I445" s="202"/>
      <c r="J445" s="203"/>
      <c r="K445" s="203"/>
      <c r="L445" s="203"/>
      <c r="M445" s="203"/>
      <c r="N445" s="203"/>
      <c r="O445" s="203"/>
      <c r="P445" s="203"/>
      <c r="Q445" s="203"/>
      <c r="R445" s="204"/>
      <c r="S445" s="298" t="str">
        <f t="shared" si="26"/>
        <v/>
      </c>
      <c r="T445" s="299" t="str">
        <f t="shared" si="29"/>
        <v/>
      </c>
      <c r="U445" s="282"/>
    </row>
    <row r="446" spans="2:21" ht="24.75" customHeight="1">
      <c r="B446" s="176">
        <v>440</v>
      </c>
      <c r="C446" s="231"/>
      <c r="D446" s="290" t="str">
        <f t="shared" si="27"/>
        <v/>
      </c>
      <c r="E446" s="291">
        <f>IF(D446="",0,+COUNTIF('賃上げ後(1か月目)(様式3-6)'!$D$7:$D$1006,D446))</f>
        <v>0</v>
      </c>
      <c r="F446" s="205"/>
      <c r="G446" s="295" t="str">
        <f t="shared" si="28"/>
        <v/>
      </c>
      <c r="H446" s="202"/>
      <c r="I446" s="202"/>
      <c r="J446" s="203"/>
      <c r="K446" s="203"/>
      <c r="L446" s="203"/>
      <c r="M446" s="203"/>
      <c r="N446" s="203"/>
      <c r="O446" s="203"/>
      <c r="P446" s="203"/>
      <c r="Q446" s="203"/>
      <c r="R446" s="204"/>
      <c r="S446" s="298" t="str">
        <f t="shared" si="26"/>
        <v/>
      </c>
      <c r="T446" s="299" t="str">
        <f t="shared" si="29"/>
        <v/>
      </c>
      <c r="U446" s="282"/>
    </row>
    <row r="447" spans="2:21" ht="24.75" customHeight="1">
      <c r="B447" s="176">
        <v>441</v>
      </c>
      <c r="C447" s="231"/>
      <c r="D447" s="290" t="str">
        <f t="shared" si="27"/>
        <v/>
      </c>
      <c r="E447" s="291">
        <f>IF(D447="",0,+COUNTIF('賃上げ後(1か月目)(様式3-6)'!$D$7:$D$1006,D447))</f>
        <v>0</v>
      </c>
      <c r="F447" s="205"/>
      <c r="G447" s="295" t="str">
        <f t="shared" si="28"/>
        <v/>
      </c>
      <c r="H447" s="202"/>
      <c r="I447" s="202"/>
      <c r="J447" s="203"/>
      <c r="K447" s="203"/>
      <c r="L447" s="203"/>
      <c r="M447" s="203"/>
      <c r="N447" s="203"/>
      <c r="O447" s="203"/>
      <c r="P447" s="203"/>
      <c r="Q447" s="203"/>
      <c r="R447" s="204"/>
      <c r="S447" s="298" t="str">
        <f t="shared" si="26"/>
        <v/>
      </c>
      <c r="T447" s="299" t="str">
        <f t="shared" si="29"/>
        <v/>
      </c>
      <c r="U447" s="282"/>
    </row>
    <row r="448" spans="2:21" ht="24.75" customHeight="1">
      <c r="B448" s="176">
        <v>442</v>
      </c>
      <c r="C448" s="231"/>
      <c r="D448" s="290" t="str">
        <f t="shared" si="27"/>
        <v/>
      </c>
      <c r="E448" s="291">
        <f>IF(D448="",0,+COUNTIF('賃上げ後(1か月目)(様式3-6)'!$D$7:$D$1006,D448))</f>
        <v>0</v>
      </c>
      <c r="F448" s="205"/>
      <c r="G448" s="295" t="str">
        <f t="shared" si="28"/>
        <v/>
      </c>
      <c r="H448" s="202"/>
      <c r="I448" s="202"/>
      <c r="J448" s="203"/>
      <c r="K448" s="203"/>
      <c r="L448" s="203"/>
      <c r="M448" s="203"/>
      <c r="N448" s="203"/>
      <c r="O448" s="203"/>
      <c r="P448" s="203"/>
      <c r="Q448" s="203"/>
      <c r="R448" s="204"/>
      <c r="S448" s="298" t="str">
        <f t="shared" si="26"/>
        <v/>
      </c>
      <c r="T448" s="299" t="str">
        <f t="shared" si="29"/>
        <v/>
      </c>
      <c r="U448" s="282"/>
    </row>
    <row r="449" spans="2:21" ht="24.75" customHeight="1">
      <c r="B449" s="176">
        <v>443</v>
      </c>
      <c r="C449" s="231"/>
      <c r="D449" s="290" t="str">
        <f t="shared" si="27"/>
        <v/>
      </c>
      <c r="E449" s="291">
        <f>IF(D449="",0,+COUNTIF('賃上げ後(1か月目)(様式3-6)'!$D$7:$D$1006,D449))</f>
        <v>0</v>
      </c>
      <c r="F449" s="205"/>
      <c r="G449" s="295" t="str">
        <f t="shared" si="28"/>
        <v/>
      </c>
      <c r="H449" s="202"/>
      <c r="I449" s="202"/>
      <c r="J449" s="203"/>
      <c r="K449" s="203"/>
      <c r="L449" s="203"/>
      <c r="M449" s="203"/>
      <c r="N449" s="203"/>
      <c r="O449" s="203"/>
      <c r="P449" s="203"/>
      <c r="Q449" s="203"/>
      <c r="R449" s="204"/>
      <c r="S449" s="298" t="str">
        <f t="shared" si="26"/>
        <v/>
      </c>
      <c r="T449" s="299" t="str">
        <f t="shared" si="29"/>
        <v/>
      </c>
      <c r="U449" s="282"/>
    </row>
    <row r="450" spans="2:21" ht="24.75" customHeight="1">
      <c r="B450" s="176">
        <v>444</v>
      </c>
      <c r="C450" s="231"/>
      <c r="D450" s="290" t="str">
        <f t="shared" si="27"/>
        <v/>
      </c>
      <c r="E450" s="291">
        <f>IF(D450="",0,+COUNTIF('賃上げ後(1か月目)(様式3-6)'!$D$7:$D$1006,D450))</f>
        <v>0</v>
      </c>
      <c r="F450" s="205"/>
      <c r="G450" s="295" t="str">
        <f t="shared" si="28"/>
        <v/>
      </c>
      <c r="H450" s="202"/>
      <c r="I450" s="202"/>
      <c r="J450" s="203"/>
      <c r="K450" s="203"/>
      <c r="L450" s="203"/>
      <c r="M450" s="203"/>
      <c r="N450" s="203"/>
      <c r="O450" s="203"/>
      <c r="P450" s="203"/>
      <c r="Q450" s="203"/>
      <c r="R450" s="204"/>
      <c r="S450" s="298" t="str">
        <f t="shared" si="26"/>
        <v/>
      </c>
      <c r="T450" s="299" t="str">
        <f t="shared" si="29"/>
        <v/>
      </c>
      <c r="U450" s="282"/>
    </row>
    <row r="451" spans="2:21" ht="24.75" customHeight="1">
      <c r="B451" s="176">
        <v>445</v>
      </c>
      <c r="C451" s="231"/>
      <c r="D451" s="290" t="str">
        <f t="shared" si="27"/>
        <v/>
      </c>
      <c r="E451" s="291">
        <f>IF(D451="",0,+COUNTIF('賃上げ後(1か月目)(様式3-6)'!$D$7:$D$1006,D451))</f>
        <v>0</v>
      </c>
      <c r="F451" s="205"/>
      <c r="G451" s="295" t="str">
        <f t="shared" si="28"/>
        <v/>
      </c>
      <c r="H451" s="202"/>
      <c r="I451" s="202"/>
      <c r="J451" s="203"/>
      <c r="K451" s="203"/>
      <c r="L451" s="203"/>
      <c r="M451" s="203"/>
      <c r="N451" s="203"/>
      <c r="O451" s="203"/>
      <c r="P451" s="203"/>
      <c r="Q451" s="203"/>
      <c r="R451" s="204"/>
      <c r="S451" s="298" t="str">
        <f t="shared" si="26"/>
        <v/>
      </c>
      <c r="T451" s="299" t="str">
        <f t="shared" si="29"/>
        <v/>
      </c>
      <c r="U451" s="282"/>
    </row>
    <row r="452" spans="2:21" ht="24.75" customHeight="1">
      <c r="B452" s="176">
        <v>446</v>
      </c>
      <c r="C452" s="231"/>
      <c r="D452" s="290" t="str">
        <f t="shared" si="27"/>
        <v/>
      </c>
      <c r="E452" s="291">
        <f>IF(D452="",0,+COUNTIF('賃上げ後(1か月目)(様式3-6)'!$D$7:$D$1006,D452))</f>
        <v>0</v>
      </c>
      <c r="F452" s="205"/>
      <c r="G452" s="295" t="str">
        <f t="shared" si="28"/>
        <v/>
      </c>
      <c r="H452" s="202"/>
      <c r="I452" s="202"/>
      <c r="J452" s="203"/>
      <c r="K452" s="203"/>
      <c r="L452" s="203"/>
      <c r="M452" s="203"/>
      <c r="N452" s="203"/>
      <c r="O452" s="203"/>
      <c r="P452" s="203"/>
      <c r="Q452" s="203"/>
      <c r="R452" s="204"/>
      <c r="S452" s="298" t="str">
        <f t="shared" si="26"/>
        <v/>
      </c>
      <c r="T452" s="299" t="str">
        <f t="shared" si="29"/>
        <v/>
      </c>
      <c r="U452" s="282"/>
    </row>
    <row r="453" spans="2:21" ht="24.75" customHeight="1">
      <c r="B453" s="176">
        <v>447</v>
      </c>
      <c r="C453" s="231"/>
      <c r="D453" s="290" t="str">
        <f t="shared" si="27"/>
        <v/>
      </c>
      <c r="E453" s="291">
        <f>IF(D453="",0,+COUNTIF('賃上げ後(1か月目)(様式3-6)'!$D$7:$D$1006,D453))</f>
        <v>0</v>
      </c>
      <c r="F453" s="205"/>
      <c r="G453" s="295" t="str">
        <f t="shared" si="28"/>
        <v/>
      </c>
      <c r="H453" s="202"/>
      <c r="I453" s="202"/>
      <c r="J453" s="203"/>
      <c r="K453" s="203"/>
      <c r="L453" s="203"/>
      <c r="M453" s="203"/>
      <c r="N453" s="203"/>
      <c r="O453" s="203"/>
      <c r="P453" s="203"/>
      <c r="Q453" s="203"/>
      <c r="R453" s="204"/>
      <c r="S453" s="298" t="str">
        <f t="shared" si="26"/>
        <v/>
      </c>
      <c r="T453" s="299" t="str">
        <f t="shared" si="29"/>
        <v/>
      </c>
      <c r="U453" s="282"/>
    </row>
    <row r="454" spans="2:21" ht="24.75" customHeight="1">
      <c r="B454" s="176">
        <v>448</v>
      </c>
      <c r="C454" s="231"/>
      <c r="D454" s="290" t="str">
        <f t="shared" si="27"/>
        <v/>
      </c>
      <c r="E454" s="291">
        <f>IF(D454="",0,+COUNTIF('賃上げ後(1か月目)(様式3-6)'!$D$7:$D$1006,D454))</f>
        <v>0</v>
      </c>
      <c r="F454" s="205"/>
      <c r="G454" s="295" t="str">
        <f t="shared" si="28"/>
        <v/>
      </c>
      <c r="H454" s="202"/>
      <c r="I454" s="202"/>
      <c r="J454" s="203"/>
      <c r="K454" s="203"/>
      <c r="L454" s="203"/>
      <c r="M454" s="203"/>
      <c r="N454" s="203"/>
      <c r="O454" s="203"/>
      <c r="P454" s="203"/>
      <c r="Q454" s="203"/>
      <c r="R454" s="204"/>
      <c r="S454" s="298" t="str">
        <f t="shared" si="26"/>
        <v/>
      </c>
      <c r="T454" s="299" t="str">
        <f t="shared" si="29"/>
        <v/>
      </c>
      <c r="U454" s="282"/>
    </row>
    <row r="455" spans="2:21" ht="24.75" customHeight="1">
      <c r="B455" s="176">
        <v>449</v>
      </c>
      <c r="C455" s="231"/>
      <c r="D455" s="290" t="str">
        <f t="shared" si="27"/>
        <v/>
      </c>
      <c r="E455" s="291">
        <f>IF(D455="",0,+COUNTIF('賃上げ後(1か月目)(様式3-6)'!$D$7:$D$1006,D455))</f>
        <v>0</v>
      </c>
      <c r="F455" s="205"/>
      <c r="G455" s="295" t="str">
        <f t="shared" si="28"/>
        <v/>
      </c>
      <c r="H455" s="202"/>
      <c r="I455" s="202"/>
      <c r="J455" s="203"/>
      <c r="K455" s="203"/>
      <c r="L455" s="203"/>
      <c r="M455" s="203"/>
      <c r="N455" s="203"/>
      <c r="O455" s="203"/>
      <c r="P455" s="203"/>
      <c r="Q455" s="203"/>
      <c r="R455" s="204"/>
      <c r="S455" s="298" t="str">
        <f t="shared" si="26"/>
        <v/>
      </c>
      <c r="T455" s="299" t="str">
        <f t="shared" si="29"/>
        <v/>
      </c>
      <c r="U455" s="282"/>
    </row>
    <row r="456" spans="2:21" ht="24.75" customHeight="1">
      <c r="B456" s="176">
        <v>450</v>
      </c>
      <c r="C456" s="231"/>
      <c r="D456" s="290" t="str">
        <f t="shared" si="27"/>
        <v/>
      </c>
      <c r="E456" s="291">
        <f>IF(D456="",0,+COUNTIF('賃上げ後(1か月目)(様式3-6)'!$D$7:$D$1006,D456))</f>
        <v>0</v>
      </c>
      <c r="F456" s="205"/>
      <c r="G456" s="295" t="str">
        <f t="shared" si="28"/>
        <v/>
      </c>
      <c r="H456" s="202"/>
      <c r="I456" s="202"/>
      <c r="J456" s="203"/>
      <c r="K456" s="203"/>
      <c r="L456" s="203"/>
      <c r="M456" s="203"/>
      <c r="N456" s="203"/>
      <c r="O456" s="203"/>
      <c r="P456" s="203"/>
      <c r="Q456" s="203"/>
      <c r="R456" s="204"/>
      <c r="S456" s="298" t="str">
        <f t="shared" ref="S456:S519" si="30">IF(C456="","",+SUM(H456:R456))</f>
        <v/>
      </c>
      <c r="T456" s="299" t="str">
        <f t="shared" si="29"/>
        <v/>
      </c>
      <c r="U456" s="282"/>
    </row>
    <row r="457" spans="2:21" ht="24.75" customHeight="1">
      <c r="B457" s="176">
        <v>451</v>
      </c>
      <c r="C457" s="231"/>
      <c r="D457" s="290" t="str">
        <f t="shared" ref="D457:D520" si="31">SUBSTITUTE(SUBSTITUTE(C457,"　","")," ","")</f>
        <v/>
      </c>
      <c r="E457" s="291">
        <f>IF(D457="",0,+COUNTIF('賃上げ後(1か月目)(様式3-6)'!$D$7:$D$1006,D457))</f>
        <v>0</v>
      </c>
      <c r="F457" s="205"/>
      <c r="G457" s="295" t="str">
        <f t="shared" ref="G457:G520" si="32">IF(C457="","",+IF(OR(E457&lt;1,F457=""),"除外","対象"))</f>
        <v/>
      </c>
      <c r="H457" s="202"/>
      <c r="I457" s="202"/>
      <c r="J457" s="203"/>
      <c r="K457" s="203"/>
      <c r="L457" s="203"/>
      <c r="M457" s="203"/>
      <c r="N457" s="203"/>
      <c r="O457" s="203"/>
      <c r="P457" s="203"/>
      <c r="Q457" s="203"/>
      <c r="R457" s="204"/>
      <c r="S457" s="298" t="str">
        <f t="shared" si="30"/>
        <v/>
      </c>
      <c r="T457" s="299" t="str">
        <f t="shared" si="29"/>
        <v/>
      </c>
      <c r="U457" s="282"/>
    </row>
    <row r="458" spans="2:21" ht="24.75" customHeight="1">
      <c r="B458" s="176">
        <v>452</v>
      </c>
      <c r="C458" s="231"/>
      <c r="D458" s="290" t="str">
        <f t="shared" si="31"/>
        <v/>
      </c>
      <c r="E458" s="291">
        <f>IF(D458="",0,+COUNTIF('賃上げ後(1か月目)(様式3-6)'!$D$7:$D$1006,D458))</f>
        <v>0</v>
      </c>
      <c r="F458" s="205"/>
      <c r="G458" s="295" t="str">
        <f t="shared" si="32"/>
        <v/>
      </c>
      <c r="H458" s="202"/>
      <c r="I458" s="202"/>
      <c r="J458" s="203"/>
      <c r="K458" s="203"/>
      <c r="L458" s="203"/>
      <c r="M458" s="203"/>
      <c r="N458" s="203"/>
      <c r="O458" s="203"/>
      <c r="P458" s="203"/>
      <c r="Q458" s="203"/>
      <c r="R458" s="204"/>
      <c r="S458" s="298" t="str">
        <f t="shared" si="30"/>
        <v/>
      </c>
      <c r="T458" s="299" t="str">
        <f t="shared" si="29"/>
        <v/>
      </c>
      <c r="U458" s="282"/>
    </row>
    <row r="459" spans="2:21" ht="24.75" customHeight="1">
      <c r="B459" s="176">
        <v>453</v>
      </c>
      <c r="C459" s="231"/>
      <c r="D459" s="290" t="str">
        <f t="shared" si="31"/>
        <v/>
      </c>
      <c r="E459" s="291">
        <f>IF(D459="",0,+COUNTIF('賃上げ後(1か月目)(様式3-6)'!$D$7:$D$1006,D459))</f>
        <v>0</v>
      </c>
      <c r="F459" s="205"/>
      <c r="G459" s="295" t="str">
        <f t="shared" si="32"/>
        <v/>
      </c>
      <c r="H459" s="202"/>
      <c r="I459" s="202"/>
      <c r="J459" s="203"/>
      <c r="K459" s="203"/>
      <c r="L459" s="203"/>
      <c r="M459" s="203"/>
      <c r="N459" s="203"/>
      <c r="O459" s="203"/>
      <c r="P459" s="203"/>
      <c r="Q459" s="203"/>
      <c r="R459" s="204"/>
      <c r="S459" s="298" t="str">
        <f t="shared" si="30"/>
        <v/>
      </c>
      <c r="T459" s="299" t="str">
        <f t="shared" si="29"/>
        <v/>
      </c>
      <c r="U459" s="282"/>
    </row>
    <row r="460" spans="2:21" ht="24.75" customHeight="1">
      <c r="B460" s="176">
        <v>454</v>
      </c>
      <c r="C460" s="231"/>
      <c r="D460" s="290" t="str">
        <f t="shared" si="31"/>
        <v/>
      </c>
      <c r="E460" s="291">
        <f>IF(D460="",0,+COUNTIF('賃上げ後(1か月目)(様式3-6)'!$D$7:$D$1006,D460))</f>
        <v>0</v>
      </c>
      <c r="F460" s="205"/>
      <c r="G460" s="295" t="str">
        <f t="shared" si="32"/>
        <v/>
      </c>
      <c r="H460" s="202"/>
      <c r="I460" s="202"/>
      <c r="J460" s="203"/>
      <c r="K460" s="203"/>
      <c r="L460" s="203"/>
      <c r="M460" s="203"/>
      <c r="N460" s="203"/>
      <c r="O460" s="203"/>
      <c r="P460" s="203"/>
      <c r="Q460" s="203"/>
      <c r="R460" s="204"/>
      <c r="S460" s="298" t="str">
        <f t="shared" si="30"/>
        <v/>
      </c>
      <c r="T460" s="299" t="str">
        <f t="shared" si="29"/>
        <v/>
      </c>
      <c r="U460" s="282"/>
    </row>
    <row r="461" spans="2:21" ht="24.75" customHeight="1">
      <c r="B461" s="176">
        <v>455</v>
      </c>
      <c r="C461" s="231"/>
      <c r="D461" s="290" t="str">
        <f t="shared" si="31"/>
        <v/>
      </c>
      <c r="E461" s="291">
        <f>IF(D461="",0,+COUNTIF('賃上げ後(1か月目)(様式3-6)'!$D$7:$D$1006,D461))</f>
        <v>0</v>
      </c>
      <c r="F461" s="205"/>
      <c r="G461" s="295" t="str">
        <f t="shared" si="32"/>
        <v/>
      </c>
      <c r="H461" s="202"/>
      <c r="I461" s="202"/>
      <c r="J461" s="203"/>
      <c r="K461" s="203"/>
      <c r="L461" s="203"/>
      <c r="M461" s="203"/>
      <c r="N461" s="203"/>
      <c r="O461" s="203"/>
      <c r="P461" s="203"/>
      <c r="Q461" s="203"/>
      <c r="R461" s="204"/>
      <c r="S461" s="298" t="str">
        <f t="shared" si="30"/>
        <v/>
      </c>
      <c r="T461" s="299" t="str">
        <f t="shared" si="29"/>
        <v/>
      </c>
      <c r="U461" s="282"/>
    </row>
    <row r="462" spans="2:21" ht="24.75" customHeight="1">
      <c r="B462" s="176">
        <v>456</v>
      </c>
      <c r="C462" s="231"/>
      <c r="D462" s="290" t="str">
        <f t="shared" si="31"/>
        <v/>
      </c>
      <c r="E462" s="291">
        <f>IF(D462="",0,+COUNTIF('賃上げ後(1か月目)(様式3-6)'!$D$7:$D$1006,D462))</f>
        <v>0</v>
      </c>
      <c r="F462" s="205"/>
      <c r="G462" s="295" t="str">
        <f t="shared" si="32"/>
        <v/>
      </c>
      <c r="H462" s="202"/>
      <c r="I462" s="202"/>
      <c r="J462" s="203"/>
      <c r="K462" s="203"/>
      <c r="L462" s="203"/>
      <c r="M462" s="203"/>
      <c r="N462" s="203"/>
      <c r="O462" s="203"/>
      <c r="P462" s="203"/>
      <c r="Q462" s="203"/>
      <c r="R462" s="204"/>
      <c r="S462" s="298" t="str">
        <f t="shared" si="30"/>
        <v/>
      </c>
      <c r="T462" s="299" t="str">
        <f t="shared" ref="T462:T525" si="33">IF(C462="","",+IF(G462="対象",H462,0))</f>
        <v/>
      </c>
      <c r="U462" s="282"/>
    </row>
    <row r="463" spans="2:21" ht="24.75" customHeight="1">
      <c r="B463" s="176">
        <v>457</v>
      </c>
      <c r="C463" s="231"/>
      <c r="D463" s="290" t="str">
        <f t="shared" si="31"/>
        <v/>
      </c>
      <c r="E463" s="291">
        <f>IF(D463="",0,+COUNTIF('賃上げ後(1か月目)(様式3-6)'!$D$7:$D$1006,D463))</f>
        <v>0</v>
      </c>
      <c r="F463" s="205"/>
      <c r="G463" s="295" t="str">
        <f t="shared" si="32"/>
        <v/>
      </c>
      <c r="H463" s="202"/>
      <c r="I463" s="202"/>
      <c r="J463" s="203"/>
      <c r="K463" s="203"/>
      <c r="L463" s="203"/>
      <c r="M463" s="203"/>
      <c r="N463" s="203"/>
      <c r="O463" s="203"/>
      <c r="P463" s="203"/>
      <c r="Q463" s="203"/>
      <c r="R463" s="204"/>
      <c r="S463" s="298" t="str">
        <f t="shared" si="30"/>
        <v/>
      </c>
      <c r="T463" s="299" t="str">
        <f t="shared" si="33"/>
        <v/>
      </c>
      <c r="U463" s="282"/>
    </row>
    <row r="464" spans="2:21" ht="24.75" customHeight="1">
      <c r="B464" s="176">
        <v>458</v>
      </c>
      <c r="C464" s="231"/>
      <c r="D464" s="290" t="str">
        <f t="shared" si="31"/>
        <v/>
      </c>
      <c r="E464" s="291">
        <f>IF(D464="",0,+COUNTIF('賃上げ後(1か月目)(様式3-6)'!$D$7:$D$1006,D464))</f>
        <v>0</v>
      </c>
      <c r="F464" s="205"/>
      <c r="G464" s="295" t="str">
        <f t="shared" si="32"/>
        <v/>
      </c>
      <c r="H464" s="202"/>
      <c r="I464" s="202"/>
      <c r="J464" s="203"/>
      <c r="K464" s="203"/>
      <c r="L464" s="203"/>
      <c r="M464" s="203"/>
      <c r="N464" s="203"/>
      <c r="O464" s="203"/>
      <c r="P464" s="203"/>
      <c r="Q464" s="203"/>
      <c r="R464" s="204"/>
      <c r="S464" s="298" t="str">
        <f t="shared" si="30"/>
        <v/>
      </c>
      <c r="T464" s="299" t="str">
        <f t="shared" si="33"/>
        <v/>
      </c>
      <c r="U464" s="282"/>
    </row>
    <row r="465" spans="2:21" ht="24.75" customHeight="1">
      <c r="B465" s="176">
        <v>459</v>
      </c>
      <c r="C465" s="231"/>
      <c r="D465" s="290" t="str">
        <f t="shared" si="31"/>
        <v/>
      </c>
      <c r="E465" s="291">
        <f>IF(D465="",0,+COUNTIF('賃上げ後(1か月目)(様式3-6)'!$D$7:$D$1006,D465))</f>
        <v>0</v>
      </c>
      <c r="F465" s="205"/>
      <c r="G465" s="295" t="str">
        <f t="shared" si="32"/>
        <v/>
      </c>
      <c r="H465" s="202"/>
      <c r="I465" s="202"/>
      <c r="J465" s="203"/>
      <c r="K465" s="203"/>
      <c r="L465" s="203"/>
      <c r="M465" s="203"/>
      <c r="N465" s="203"/>
      <c r="O465" s="203"/>
      <c r="P465" s="203"/>
      <c r="Q465" s="203"/>
      <c r="R465" s="204"/>
      <c r="S465" s="298" t="str">
        <f t="shared" si="30"/>
        <v/>
      </c>
      <c r="T465" s="299" t="str">
        <f t="shared" si="33"/>
        <v/>
      </c>
      <c r="U465" s="282"/>
    </row>
    <row r="466" spans="2:21" ht="24.75" customHeight="1">
      <c r="B466" s="176">
        <v>460</v>
      </c>
      <c r="C466" s="231"/>
      <c r="D466" s="290" t="str">
        <f t="shared" si="31"/>
        <v/>
      </c>
      <c r="E466" s="291">
        <f>IF(D466="",0,+COUNTIF('賃上げ後(1か月目)(様式3-6)'!$D$7:$D$1006,D466))</f>
        <v>0</v>
      </c>
      <c r="F466" s="205"/>
      <c r="G466" s="295" t="str">
        <f t="shared" si="32"/>
        <v/>
      </c>
      <c r="H466" s="202"/>
      <c r="I466" s="202"/>
      <c r="J466" s="203"/>
      <c r="K466" s="203"/>
      <c r="L466" s="203"/>
      <c r="M466" s="203"/>
      <c r="N466" s="203"/>
      <c r="O466" s="203"/>
      <c r="P466" s="203"/>
      <c r="Q466" s="203"/>
      <c r="R466" s="204"/>
      <c r="S466" s="298" t="str">
        <f t="shared" si="30"/>
        <v/>
      </c>
      <c r="T466" s="299" t="str">
        <f t="shared" si="33"/>
        <v/>
      </c>
      <c r="U466" s="282"/>
    </row>
    <row r="467" spans="2:21" ht="24.75" customHeight="1">
      <c r="B467" s="176">
        <v>461</v>
      </c>
      <c r="C467" s="231"/>
      <c r="D467" s="290" t="str">
        <f t="shared" si="31"/>
        <v/>
      </c>
      <c r="E467" s="291">
        <f>IF(D467="",0,+COUNTIF('賃上げ後(1か月目)(様式3-6)'!$D$7:$D$1006,D467))</f>
        <v>0</v>
      </c>
      <c r="F467" s="205"/>
      <c r="G467" s="295" t="str">
        <f t="shared" si="32"/>
        <v/>
      </c>
      <c r="H467" s="202"/>
      <c r="I467" s="202"/>
      <c r="J467" s="203"/>
      <c r="K467" s="203"/>
      <c r="L467" s="203"/>
      <c r="M467" s="203"/>
      <c r="N467" s="203"/>
      <c r="O467" s="203"/>
      <c r="P467" s="203"/>
      <c r="Q467" s="203"/>
      <c r="R467" s="204"/>
      <c r="S467" s="298" t="str">
        <f t="shared" si="30"/>
        <v/>
      </c>
      <c r="T467" s="299" t="str">
        <f t="shared" si="33"/>
        <v/>
      </c>
      <c r="U467" s="282"/>
    </row>
    <row r="468" spans="2:21" ht="24.75" customHeight="1">
      <c r="B468" s="176">
        <v>462</v>
      </c>
      <c r="C468" s="231"/>
      <c r="D468" s="290" t="str">
        <f t="shared" si="31"/>
        <v/>
      </c>
      <c r="E468" s="291">
        <f>IF(D468="",0,+COUNTIF('賃上げ後(1か月目)(様式3-6)'!$D$7:$D$1006,D468))</f>
        <v>0</v>
      </c>
      <c r="F468" s="205"/>
      <c r="G468" s="295" t="str">
        <f t="shared" si="32"/>
        <v/>
      </c>
      <c r="H468" s="202"/>
      <c r="I468" s="202"/>
      <c r="J468" s="203"/>
      <c r="K468" s="203"/>
      <c r="L468" s="203"/>
      <c r="M468" s="203"/>
      <c r="N468" s="203"/>
      <c r="O468" s="203"/>
      <c r="P468" s="203"/>
      <c r="Q468" s="203"/>
      <c r="R468" s="204"/>
      <c r="S468" s="298" t="str">
        <f t="shared" si="30"/>
        <v/>
      </c>
      <c r="T468" s="299" t="str">
        <f t="shared" si="33"/>
        <v/>
      </c>
      <c r="U468" s="282"/>
    </row>
    <row r="469" spans="2:21" ht="24.75" customHeight="1">
      <c r="B469" s="176">
        <v>463</v>
      </c>
      <c r="C469" s="231"/>
      <c r="D469" s="290" t="str">
        <f t="shared" si="31"/>
        <v/>
      </c>
      <c r="E469" s="291">
        <f>IF(D469="",0,+COUNTIF('賃上げ後(1か月目)(様式3-6)'!$D$7:$D$1006,D469))</f>
        <v>0</v>
      </c>
      <c r="F469" s="205"/>
      <c r="G469" s="295" t="str">
        <f t="shared" si="32"/>
        <v/>
      </c>
      <c r="H469" s="202"/>
      <c r="I469" s="202"/>
      <c r="J469" s="203"/>
      <c r="K469" s="203"/>
      <c r="L469" s="203"/>
      <c r="M469" s="203"/>
      <c r="N469" s="203"/>
      <c r="O469" s="203"/>
      <c r="P469" s="203"/>
      <c r="Q469" s="203"/>
      <c r="R469" s="204"/>
      <c r="S469" s="298" t="str">
        <f t="shared" si="30"/>
        <v/>
      </c>
      <c r="T469" s="299" t="str">
        <f t="shared" si="33"/>
        <v/>
      </c>
      <c r="U469" s="282"/>
    </row>
    <row r="470" spans="2:21" ht="24.75" customHeight="1">
      <c r="B470" s="176">
        <v>464</v>
      </c>
      <c r="C470" s="231"/>
      <c r="D470" s="290" t="str">
        <f t="shared" si="31"/>
        <v/>
      </c>
      <c r="E470" s="291">
        <f>IF(D470="",0,+COUNTIF('賃上げ後(1か月目)(様式3-6)'!$D$7:$D$1006,D470))</f>
        <v>0</v>
      </c>
      <c r="F470" s="205"/>
      <c r="G470" s="295" t="str">
        <f t="shared" si="32"/>
        <v/>
      </c>
      <c r="H470" s="202"/>
      <c r="I470" s="202"/>
      <c r="J470" s="203"/>
      <c r="K470" s="203"/>
      <c r="L470" s="203"/>
      <c r="M470" s="203"/>
      <c r="N470" s="203"/>
      <c r="O470" s="203"/>
      <c r="P470" s="203"/>
      <c r="Q470" s="203"/>
      <c r="R470" s="204"/>
      <c r="S470" s="298" t="str">
        <f t="shared" si="30"/>
        <v/>
      </c>
      <c r="T470" s="299" t="str">
        <f t="shared" si="33"/>
        <v/>
      </c>
      <c r="U470" s="282"/>
    </row>
    <row r="471" spans="2:21" ht="24.75" customHeight="1">
      <c r="B471" s="176">
        <v>465</v>
      </c>
      <c r="C471" s="231"/>
      <c r="D471" s="290" t="str">
        <f t="shared" si="31"/>
        <v/>
      </c>
      <c r="E471" s="291">
        <f>IF(D471="",0,+COUNTIF('賃上げ後(1か月目)(様式3-6)'!$D$7:$D$1006,D471))</f>
        <v>0</v>
      </c>
      <c r="F471" s="205"/>
      <c r="G471" s="295" t="str">
        <f t="shared" si="32"/>
        <v/>
      </c>
      <c r="H471" s="202"/>
      <c r="I471" s="202"/>
      <c r="J471" s="203"/>
      <c r="K471" s="203"/>
      <c r="L471" s="203"/>
      <c r="M471" s="203"/>
      <c r="N471" s="203"/>
      <c r="O471" s="203"/>
      <c r="P471" s="203"/>
      <c r="Q471" s="203"/>
      <c r="R471" s="204"/>
      <c r="S471" s="298" t="str">
        <f t="shared" si="30"/>
        <v/>
      </c>
      <c r="T471" s="299" t="str">
        <f t="shared" si="33"/>
        <v/>
      </c>
      <c r="U471" s="282"/>
    </row>
    <row r="472" spans="2:21" ht="24.75" customHeight="1">
      <c r="B472" s="176">
        <v>466</v>
      </c>
      <c r="C472" s="231"/>
      <c r="D472" s="290" t="str">
        <f t="shared" si="31"/>
        <v/>
      </c>
      <c r="E472" s="291">
        <f>IF(D472="",0,+COUNTIF('賃上げ後(1か月目)(様式3-6)'!$D$7:$D$1006,D472))</f>
        <v>0</v>
      </c>
      <c r="F472" s="205"/>
      <c r="G472" s="295" t="str">
        <f t="shared" si="32"/>
        <v/>
      </c>
      <c r="H472" s="202"/>
      <c r="I472" s="202"/>
      <c r="J472" s="203"/>
      <c r="K472" s="203"/>
      <c r="L472" s="203"/>
      <c r="M472" s="203"/>
      <c r="N472" s="203"/>
      <c r="O472" s="203"/>
      <c r="P472" s="203"/>
      <c r="Q472" s="203"/>
      <c r="R472" s="204"/>
      <c r="S472" s="298" t="str">
        <f t="shared" si="30"/>
        <v/>
      </c>
      <c r="T472" s="299" t="str">
        <f t="shared" si="33"/>
        <v/>
      </c>
      <c r="U472" s="282"/>
    </row>
    <row r="473" spans="2:21" ht="24.75" customHeight="1">
      <c r="B473" s="176">
        <v>467</v>
      </c>
      <c r="C473" s="231"/>
      <c r="D473" s="290" t="str">
        <f t="shared" si="31"/>
        <v/>
      </c>
      <c r="E473" s="291">
        <f>IF(D473="",0,+COUNTIF('賃上げ後(1か月目)(様式3-6)'!$D$7:$D$1006,D473))</f>
        <v>0</v>
      </c>
      <c r="F473" s="205"/>
      <c r="G473" s="295" t="str">
        <f t="shared" si="32"/>
        <v/>
      </c>
      <c r="H473" s="202"/>
      <c r="I473" s="202"/>
      <c r="J473" s="203"/>
      <c r="K473" s="203"/>
      <c r="L473" s="203"/>
      <c r="M473" s="203"/>
      <c r="N473" s="203"/>
      <c r="O473" s="203"/>
      <c r="P473" s="203"/>
      <c r="Q473" s="203"/>
      <c r="R473" s="204"/>
      <c r="S473" s="298" t="str">
        <f t="shared" si="30"/>
        <v/>
      </c>
      <c r="T473" s="299" t="str">
        <f t="shared" si="33"/>
        <v/>
      </c>
      <c r="U473" s="282"/>
    </row>
    <row r="474" spans="2:21" ht="24.75" customHeight="1">
      <c r="B474" s="176">
        <v>468</v>
      </c>
      <c r="C474" s="231"/>
      <c r="D474" s="290" t="str">
        <f t="shared" si="31"/>
        <v/>
      </c>
      <c r="E474" s="291">
        <f>IF(D474="",0,+COUNTIF('賃上げ後(1か月目)(様式3-6)'!$D$7:$D$1006,D474))</f>
        <v>0</v>
      </c>
      <c r="F474" s="205"/>
      <c r="G474" s="295" t="str">
        <f t="shared" si="32"/>
        <v/>
      </c>
      <c r="H474" s="202"/>
      <c r="I474" s="202"/>
      <c r="J474" s="203"/>
      <c r="K474" s="203"/>
      <c r="L474" s="203"/>
      <c r="M474" s="203"/>
      <c r="N474" s="203"/>
      <c r="O474" s="203"/>
      <c r="P474" s="203"/>
      <c r="Q474" s="203"/>
      <c r="R474" s="204"/>
      <c r="S474" s="298" t="str">
        <f t="shared" si="30"/>
        <v/>
      </c>
      <c r="T474" s="299" t="str">
        <f t="shared" si="33"/>
        <v/>
      </c>
      <c r="U474" s="282"/>
    </row>
    <row r="475" spans="2:21" ht="24.75" customHeight="1">
      <c r="B475" s="176">
        <v>469</v>
      </c>
      <c r="C475" s="231"/>
      <c r="D475" s="290" t="str">
        <f t="shared" si="31"/>
        <v/>
      </c>
      <c r="E475" s="291">
        <f>IF(D475="",0,+COUNTIF('賃上げ後(1か月目)(様式3-6)'!$D$7:$D$1006,D475))</f>
        <v>0</v>
      </c>
      <c r="F475" s="205"/>
      <c r="G475" s="295" t="str">
        <f t="shared" si="32"/>
        <v/>
      </c>
      <c r="H475" s="202"/>
      <c r="I475" s="202"/>
      <c r="J475" s="203"/>
      <c r="K475" s="203"/>
      <c r="L475" s="203"/>
      <c r="M475" s="203"/>
      <c r="N475" s="203"/>
      <c r="O475" s="203"/>
      <c r="P475" s="203"/>
      <c r="Q475" s="203"/>
      <c r="R475" s="204"/>
      <c r="S475" s="298" t="str">
        <f t="shared" si="30"/>
        <v/>
      </c>
      <c r="T475" s="299" t="str">
        <f t="shared" si="33"/>
        <v/>
      </c>
      <c r="U475" s="282"/>
    </row>
    <row r="476" spans="2:21" ht="24.75" customHeight="1">
      <c r="B476" s="176">
        <v>470</v>
      </c>
      <c r="C476" s="231"/>
      <c r="D476" s="290" t="str">
        <f t="shared" si="31"/>
        <v/>
      </c>
      <c r="E476" s="291">
        <f>IF(D476="",0,+COUNTIF('賃上げ後(1か月目)(様式3-6)'!$D$7:$D$1006,D476))</f>
        <v>0</v>
      </c>
      <c r="F476" s="205"/>
      <c r="G476" s="295" t="str">
        <f t="shared" si="32"/>
        <v/>
      </c>
      <c r="H476" s="202"/>
      <c r="I476" s="202"/>
      <c r="J476" s="203"/>
      <c r="K476" s="203"/>
      <c r="L476" s="203"/>
      <c r="M476" s="203"/>
      <c r="N476" s="203"/>
      <c r="O476" s="203"/>
      <c r="P476" s="203"/>
      <c r="Q476" s="203"/>
      <c r="R476" s="204"/>
      <c r="S476" s="298" t="str">
        <f t="shared" si="30"/>
        <v/>
      </c>
      <c r="T476" s="299" t="str">
        <f t="shared" si="33"/>
        <v/>
      </c>
      <c r="U476" s="282"/>
    </row>
    <row r="477" spans="2:21" ht="24.75" customHeight="1">
      <c r="B477" s="176">
        <v>471</v>
      </c>
      <c r="C477" s="231"/>
      <c r="D477" s="290" t="str">
        <f t="shared" si="31"/>
        <v/>
      </c>
      <c r="E477" s="291">
        <f>IF(D477="",0,+COUNTIF('賃上げ後(1か月目)(様式3-6)'!$D$7:$D$1006,D477))</f>
        <v>0</v>
      </c>
      <c r="F477" s="205"/>
      <c r="G477" s="295" t="str">
        <f t="shared" si="32"/>
        <v/>
      </c>
      <c r="H477" s="202"/>
      <c r="I477" s="202"/>
      <c r="J477" s="203"/>
      <c r="K477" s="203"/>
      <c r="L477" s="203"/>
      <c r="M477" s="203"/>
      <c r="N477" s="203"/>
      <c r="O477" s="203"/>
      <c r="P477" s="203"/>
      <c r="Q477" s="203"/>
      <c r="R477" s="204"/>
      <c r="S477" s="298" t="str">
        <f t="shared" si="30"/>
        <v/>
      </c>
      <c r="T477" s="299" t="str">
        <f t="shared" si="33"/>
        <v/>
      </c>
      <c r="U477" s="282"/>
    </row>
    <row r="478" spans="2:21" ht="24.75" customHeight="1">
      <c r="B478" s="176">
        <v>472</v>
      </c>
      <c r="C478" s="231"/>
      <c r="D478" s="290" t="str">
        <f t="shared" si="31"/>
        <v/>
      </c>
      <c r="E478" s="291">
        <f>IF(D478="",0,+COUNTIF('賃上げ後(1か月目)(様式3-6)'!$D$7:$D$1006,D478))</f>
        <v>0</v>
      </c>
      <c r="F478" s="205"/>
      <c r="G478" s="295" t="str">
        <f t="shared" si="32"/>
        <v/>
      </c>
      <c r="H478" s="202"/>
      <c r="I478" s="202"/>
      <c r="J478" s="203"/>
      <c r="K478" s="203"/>
      <c r="L478" s="203"/>
      <c r="M478" s="203"/>
      <c r="N478" s="203"/>
      <c r="O478" s="203"/>
      <c r="P478" s="203"/>
      <c r="Q478" s="203"/>
      <c r="R478" s="204"/>
      <c r="S478" s="298" t="str">
        <f t="shared" si="30"/>
        <v/>
      </c>
      <c r="T478" s="299" t="str">
        <f t="shared" si="33"/>
        <v/>
      </c>
      <c r="U478" s="282"/>
    </row>
    <row r="479" spans="2:21" ht="24.75" customHeight="1">
      <c r="B479" s="176">
        <v>473</v>
      </c>
      <c r="C479" s="231"/>
      <c r="D479" s="290" t="str">
        <f t="shared" si="31"/>
        <v/>
      </c>
      <c r="E479" s="291">
        <f>IF(D479="",0,+COUNTIF('賃上げ後(1か月目)(様式3-6)'!$D$7:$D$1006,D479))</f>
        <v>0</v>
      </c>
      <c r="F479" s="205"/>
      <c r="G479" s="295" t="str">
        <f t="shared" si="32"/>
        <v/>
      </c>
      <c r="H479" s="202"/>
      <c r="I479" s="202"/>
      <c r="J479" s="203"/>
      <c r="K479" s="203"/>
      <c r="L479" s="203"/>
      <c r="M479" s="203"/>
      <c r="N479" s="203"/>
      <c r="O479" s="203"/>
      <c r="P479" s="203"/>
      <c r="Q479" s="203"/>
      <c r="R479" s="204"/>
      <c r="S479" s="298" t="str">
        <f t="shared" si="30"/>
        <v/>
      </c>
      <c r="T479" s="299" t="str">
        <f t="shared" si="33"/>
        <v/>
      </c>
      <c r="U479" s="282"/>
    </row>
    <row r="480" spans="2:21" ht="24.75" customHeight="1">
      <c r="B480" s="176">
        <v>474</v>
      </c>
      <c r="C480" s="231"/>
      <c r="D480" s="290" t="str">
        <f t="shared" si="31"/>
        <v/>
      </c>
      <c r="E480" s="291">
        <f>IF(D480="",0,+COUNTIF('賃上げ後(1か月目)(様式3-6)'!$D$7:$D$1006,D480))</f>
        <v>0</v>
      </c>
      <c r="F480" s="205"/>
      <c r="G480" s="295" t="str">
        <f t="shared" si="32"/>
        <v/>
      </c>
      <c r="H480" s="202"/>
      <c r="I480" s="202"/>
      <c r="J480" s="203"/>
      <c r="K480" s="203"/>
      <c r="L480" s="203"/>
      <c r="M480" s="203"/>
      <c r="N480" s="203"/>
      <c r="O480" s="203"/>
      <c r="P480" s="203"/>
      <c r="Q480" s="203"/>
      <c r="R480" s="204"/>
      <c r="S480" s="298" t="str">
        <f t="shared" si="30"/>
        <v/>
      </c>
      <c r="T480" s="299" t="str">
        <f t="shared" si="33"/>
        <v/>
      </c>
      <c r="U480" s="282"/>
    </row>
    <row r="481" spans="2:21" ht="24.75" customHeight="1">
      <c r="B481" s="176">
        <v>475</v>
      </c>
      <c r="C481" s="231"/>
      <c r="D481" s="290" t="str">
        <f t="shared" si="31"/>
        <v/>
      </c>
      <c r="E481" s="291">
        <f>IF(D481="",0,+COUNTIF('賃上げ後(1か月目)(様式3-6)'!$D$7:$D$1006,D481))</f>
        <v>0</v>
      </c>
      <c r="F481" s="205"/>
      <c r="G481" s="295" t="str">
        <f t="shared" si="32"/>
        <v/>
      </c>
      <c r="H481" s="202"/>
      <c r="I481" s="202"/>
      <c r="J481" s="203"/>
      <c r="K481" s="203"/>
      <c r="L481" s="203"/>
      <c r="M481" s="203"/>
      <c r="N481" s="203"/>
      <c r="O481" s="203"/>
      <c r="P481" s="203"/>
      <c r="Q481" s="203"/>
      <c r="R481" s="204"/>
      <c r="S481" s="298" t="str">
        <f t="shared" si="30"/>
        <v/>
      </c>
      <c r="T481" s="299" t="str">
        <f t="shared" si="33"/>
        <v/>
      </c>
      <c r="U481" s="282"/>
    </row>
    <row r="482" spans="2:21" ht="24.75" customHeight="1">
      <c r="B482" s="176">
        <v>476</v>
      </c>
      <c r="C482" s="231"/>
      <c r="D482" s="290" t="str">
        <f t="shared" si="31"/>
        <v/>
      </c>
      <c r="E482" s="291">
        <f>IF(D482="",0,+COUNTIF('賃上げ後(1か月目)(様式3-6)'!$D$7:$D$1006,D482))</f>
        <v>0</v>
      </c>
      <c r="F482" s="205"/>
      <c r="G482" s="295" t="str">
        <f t="shared" si="32"/>
        <v/>
      </c>
      <c r="H482" s="202"/>
      <c r="I482" s="202"/>
      <c r="J482" s="203"/>
      <c r="K482" s="203"/>
      <c r="L482" s="203"/>
      <c r="M482" s="203"/>
      <c r="N482" s="203"/>
      <c r="O482" s="203"/>
      <c r="P482" s="203"/>
      <c r="Q482" s="203"/>
      <c r="R482" s="204"/>
      <c r="S482" s="298" t="str">
        <f t="shared" si="30"/>
        <v/>
      </c>
      <c r="T482" s="299" t="str">
        <f t="shared" si="33"/>
        <v/>
      </c>
      <c r="U482" s="282"/>
    </row>
    <row r="483" spans="2:21" ht="24.75" customHeight="1">
      <c r="B483" s="176">
        <v>477</v>
      </c>
      <c r="C483" s="231"/>
      <c r="D483" s="290" t="str">
        <f t="shared" si="31"/>
        <v/>
      </c>
      <c r="E483" s="291">
        <f>IF(D483="",0,+COUNTIF('賃上げ後(1か月目)(様式3-6)'!$D$7:$D$1006,D483))</f>
        <v>0</v>
      </c>
      <c r="F483" s="205"/>
      <c r="G483" s="295" t="str">
        <f t="shared" si="32"/>
        <v/>
      </c>
      <c r="H483" s="202"/>
      <c r="I483" s="202"/>
      <c r="J483" s="203"/>
      <c r="K483" s="203"/>
      <c r="L483" s="203"/>
      <c r="M483" s="203"/>
      <c r="N483" s="203"/>
      <c r="O483" s="203"/>
      <c r="P483" s="203"/>
      <c r="Q483" s="203"/>
      <c r="R483" s="204"/>
      <c r="S483" s="298" t="str">
        <f t="shared" si="30"/>
        <v/>
      </c>
      <c r="T483" s="299" t="str">
        <f t="shared" si="33"/>
        <v/>
      </c>
      <c r="U483" s="282"/>
    </row>
    <row r="484" spans="2:21" ht="24.75" customHeight="1">
      <c r="B484" s="176">
        <v>478</v>
      </c>
      <c r="C484" s="231"/>
      <c r="D484" s="290" t="str">
        <f t="shared" si="31"/>
        <v/>
      </c>
      <c r="E484" s="291">
        <f>IF(D484="",0,+COUNTIF('賃上げ後(1か月目)(様式3-6)'!$D$7:$D$1006,D484))</f>
        <v>0</v>
      </c>
      <c r="F484" s="205"/>
      <c r="G484" s="295" t="str">
        <f t="shared" si="32"/>
        <v/>
      </c>
      <c r="H484" s="202"/>
      <c r="I484" s="202"/>
      <c r="J484" s="203"/>
      <c r="K484" s="203"/>
      <c r="L484" s="203"/>
      <c r="M484" s="203"/>
      <c r="N484" s="203"/>
      <c r="O484" s="203"/>
      <c r="P484" s="203"/>
      <c r="Q484" s="203"/>
      <c r="R484" s="204"/>
      <c r="S484" s="298" t="str">
        <f t="shared" si="30"/>
        <v/>
      </c>
      <c r="T484" s="299" t="str">
        <f t="shared" si="33"/>
        <v/>
      </c>
      <c r="U484" s="282"/>
    </row>
    <row r="485" spans="2:21" ht="24.75" customHeight="1">
      <c r="B485" s="176">
        <v>479</v>
      </c>
      <c r="C485" s="231"/>
      <c r="D485" s="290" t="str">
        <f t="shared" si="31"/>
        <v/>
      </c>
      <c r="E485" s="291">
        <f>IF(D485="",0,+COUNTIF('賃上げ後(1か月目)(様式3-6)'!$D$7:$D$1006,D485))</f>
        <v>0</v>
      </c>
      <c r="F485" s="205"/>
      <c r="G485" s="295" t="str">
        <f t="shared" si="32"/>
        <v/>
      </c>
      <c r="H485" s="202"/>
      <c r="I485" s="202"/>
      <c r="J485" s="203"/>
      <c r="K485" s="203"/>
      <c r="L485" s="203"/>
      <c r="M485" s="203"/>
      <c r="N485" s="203"/>
      <c r="O485" s="203"/>
      <c r="P485" s="203"/>
      <c r="Q485" s="203"/>
      <c r="R485" s="204"/>
      <c r="S485" s="298" t="str">
        <f t="shared" si="30"/>
        <v/>
      </c>
      <c r="T485" s="299" t="str">
        <f t="shared" si="33"/>
        <v/>
      </c>
      <c r="U485" s="282"/>
    </row>
    <row r="486" spans="2:21" ht="24.75" customHeight="1">
      <c r="B486" s="176">
        <v>480</v>
      </c>
      <c r="C486" s="231"/>
      <c r="D486" s="290" t="str">
        <f t="shared" si="31"/>
        <v/>
      </c>
      <c r="E486" s="291">
        <f>IF(D486="",0,+COUNTIF('賃上げ後(1か月目)(様式3-6)'!$D$7:$D$1006,D486))</f>
        <v>0</v>
      </c>
      <c r="F486" s="205"/>
      <c r="G486" s="295" t="str">
        <f t="shared" si="32"/>
        <v/>
      </c>
      <c r="H486" s="202"/>
      <c r="I486" s="202"/>
      <c r="J486" s="203"/>
      <c r="K486" s="203"/>
      <c r="L486" s="203"/>
      <c r="M486" s="203"/>
      <c r="N486" s="203"/>
      <c r="O486" s="203"/>
      <c r="P486" s="203"/>
      <c r="Q486" s="203"/>
      <c r="R486" s="204"/>
      <c r="S486" s="298" t="str">
        <f t="shared" si="30"/>
        <v/>
      </c>
      <c r="T486" s="299" t="str">
        <f t="shared" si="33"/>
        <v/>
      </c>
      <c r="U486" s="282"/>
    </row>
    <row r="487" spans="2:21" ht="24.75" customHeight="1">
      <c r="B487" s="176">
        <v>481</v>
      </c>
      <c r="C487" s="231"/>
      <c r="D487" s="290" t="str">
        <f t="shared" si="31"/>
        <v/>
      </c>
      <c r="E487" s="291">
        <f>IF(D487="",0,+COUNTIF('賃上げ後(1か月目)(様式3-6)'!$D$7:$D$1006,D487))</f>
        <v>0</v>
      </c>
      <c r="F487" s="205"/>
      <c r="G487" s="295" t="str">
        <f t="shared" si="32"/>
        <v/>
      </c>
      <c r="H487" s="202"/>
      <c r="I487" s="202"/>
      <c r="J487" s="203"/>
      <c r="K487" s="203"/>
      <c r="L487" s="203"/>
      <c r="M487" s="203"/>
      <c r="N487" s="203"/>
      <c r="O487" s="203"/>
      <c r="P487" s="203"/>
      <c r="Q487" s="203"/>
      <c r="R487" s="204"/>
      <c r="S487" s="298" t="str">
        <f t="shared" si="30"/>
        <v/>
      </c>
      <c r="T487" s="299" t="str">
        <f t="shared" si="33"/>
        <v/>
      </c>
      <c r="U487" s="282"/>
    </row>
    <row r="488" spans="2:21" ht="24.75" customHeight="1">
      <c r="B488" s="176">
        <v>482</v>
      </c>
      <c r="C488" s="231"/>
      <c r="D488" s="290" t="str">
        <f t="shared" si="31"/>
        <v/>
      </c>
      <c r="E488" s="291">
        <f>IF(D488="",0,+COUNTIF('賃上げ後(1か月目)(様式3-6)'!$D$7:$D$1006,D488))</f>
        <v>0</v>
      </c>
      <c r="F488" s="205"/>
      <c r="G488" s="295" t="str">
        <f t="shared" si="32"/>
        <v/>
      </c>
      <c r="H488" s="202"/>
      <c r="I488" s="202"/>
      <c r="J488" s="203"/>
      <c r="K488" s="203"/>
      <c r="L488" s="203"/>
      <c r="M488" s="203"/>
      <c r="N488" s="203"/>
      <c r="O488" s="203"/>
      <c r="P488" s="203"/>
      <c r="Q488" s="203"/>
      <c r="R488" s="204"/>
      <c r="S488" s="298" t="str">
        <f t="shared" si="30"/>
        <v/>
      </c>
      <c r="T488" s="299" t="str">
        <f t="shared" si="33"/>
        <v/>
      </c>
      <c r="U488" s="282"/>
    </row>
    <row r="489" spans="2:21" ht="24.75" customHeight="1">
      <c r="B489" s="176">
        <v>483</v>
      </c>
      <c r="C489" s="231"/>
      <c r="D489" s="290" t="str">
        <f t="shared" si="31"/>
        <v/>
      </c>
      <c r="E489" s="291">
        <f>IF(D489="",0,+COUNTIF('賃上げ後(1か月目)(様式3-6)'!$D$7:$D$1006,D489))</f>
        <v>0</v>
      </c>
      <c r="F489" s="205"/>
      <c r="G489" s="295" t="str">
        <f t="shared" si="32"/>
        <v/>
      </c>
      <c r="H489" s="202"/>
      <c r="I489" s="202"/>
      <c r="J489" s="203"/>
      <c r="K489" s="203"/>
      <c r="L489" s="203"/>
      <c r="M489" s="203"/>
      <c r="N489" s="203"/>
      <c r="O489" s="203"/>
      <c r="P489" s="203"/>
      <c r="Q489" s="203"/>
      <c r="R489" s="204"/>
      <c r="S489" s="298" t="str">
        <f t="shared" si="30"/>
        <v/>
      </c>
      <c r="T489" s="299" t="str">
        <f t="shared" si="33"/>
        <v/>
      </c>
      <c r="U489" s="282"/>
    </row>
    <row r="490" spans="2:21" ht="24.75" customHeight="1">
      <c r="B490" s="176">
        <v>484</v>
      </c>
      <c r="C490" s="231"/>
      <c r="D490" s="290" t="str">
        <f t="shared" si="31"/>
        <v/>
      </c>
      <c r="E490" s="291">
        <f>IF(D490="",0,+COUNTIF('賃上げ後(1か月目)(様式3-6)'!$D$7:$D$1006,D490))</f>
        <v>0</v>
      </c>
      <c r="F490" s="205"/>
      <c r="G490" s="295" t="str">
        <f t="shared" si="32"/>
        <v/>
      </c>
      <c r="H490" s="202"/>
      <c r="I490" s="202"/>
      <c r="J490" s="203"/>
      <c r="K490" s="203"/>
      <c r="L490" s="203"/>
      <c r="M490" s="203"/>
      <c r="N490" s="203"/>
      <c r="O490" s="203"/>
      <c r="P490" s="203"/>
      <c r="Q490" s="203"/>
      <c r="R490" s="204"/>
      <c r="S490" s="298" t="str">
        <f t="shared" si="30"/>
        <v/>
      </c>
      <c r="T490" s="299" t="str">
        <f t="shared" si="33"/>
        <v/>
      </c>
      <c r="U490" s="282"/>
    </row>
    <row r="491" spans="2:21" ht="24.75" customHeight="1">
      <c r="B491" s="176">
        <v>485</v>
      </c>
      <c r="C491" s="231"/>
      <c r="D491" s="290" t="str">
        <f t="shared" si="31"/>
        <v/>
      </c>
      <c r="E491" s="291">
        <f>IF(D491="",0,+COUNTIF('賃上げ後(1か月目)(様式3-6)'!$D$7:$D$1006,D491))</f>
        <v>0</v>
      </c>
      <c r="F491" s="205"/>
      <c r="G491" s="295" t="str">
        <f t="shared" si="32"/>
        <v/>
      </c>
      <c r="H491" s="202"/>
      <c r="I491" s="202"/>
      <c r="J491" s="203"/>
      <c r="K491" s="203"/>
      <c r="L491" s="203"/>
      <c r="M491" s="203"/>
      <c r="N491" s="203"/>
      <c r="O491" s="203"/>
      <c r="P491" s="203"/>
      <c r="Q491" s="203"/>
      <c r="R491" s="204"/>
      <c r="S491" s="298" t="str">
        <f t="shared" si="30"/>
        <v/>
      </c>
      <c r="T491" s="299" t="str">
        <f t="shared" si="33"/>
        <v/>
      </c>
      <c r="U491" s="282"/>
    </row>
    <row r="492" spans="2:21" ht="24.75" customHeight="1">
      <c r="B492" s="176">
        <v>486</v>
      </c>
      <c r="C492" s="231"/>
      <c r="D492" s="290" t="str">
        <f t="shared" si="31"/>
        <v/>
      </c>
      <c r="E492" s="291">
        <f>IF(D492="",0,+COUNTIF('賃上げ後(1か月目)(様式3-6)'!$D$7:$D$1006,D492))</f>
        <v>0</v>
      </c>
      <c r="F492" s="205"/>
      <c r="G492" s="295" t="str">
        <f t="shared" si="32"/>
        <v/>
      </c>
      <c r="H492" s="202"/>
      <c r="I492" s="202"/>
      <c r="J492" s="203"/>
      <c r="K492" s="203"/>
      <c r="L492" s="203"/>
      <c r="M492" s="203"/>
      <c r="N492" s="203"/>
      <c r="O492" s="203"/>
      <c r="P492" s="203"/>
      <c r="Q492" s="203"/>
      <c r="R492" s="204"/>
      <c r="S492" s="298" t="str">
        <f t="shared" si="30"/>
        <v/>
      </c>
      <c r="T492" s="299" t="str">
        <f t="shared" si="33"/>
        <v/>
      </c>
      <c r="U492" s="282"/>
    </row>
    <row r="493" spans="2:21" ht="24.75" customHeight="1">
      <c r="B493" s="176">
        <v>487</v>
      </c>
      <c r="C493" s="231"/>
      <c r="D493" s="290" t="str">
        <f t="shared" si="31"/>
        <v/>
      </c>
      <c r="E493" s="291">
        <f>IF(D493="",0,+COUNTIF('賃上げ後(1か月目)(様式3-6)'!$D$7:$D$1006,D493))</f>
        <v>0</v>
      </c>
      <c r="F493" s="205"/>
      <c r="G493" s="295" t="str">
        <f t="shared" si="32"/>
        <v/>
      </c>
      <c r="H493" s="202"/>
      <c r="I493" s="202"/>
      <c r="J493" s="203"/>
      <c r="K493" s="203"/>
      <c r="L493" s="203"/>
      <c r="M493" s="203"/>
      <c r="N493" s="203"/>
      <c r="O493" s="203"/>
      <c r="P493" s="203"/>
      <c r="Q493" s="203"/>
      <c r="R493" s="204"/>
      <c r="S493" s="298" t="str">
        <f t="shared" si="30"/>
        <v/>
      </c>
      <c r="T493" s="299" t="str">
        <f t="shared" si="33"/>
        <v/>
      </c>
      <c r="U493" s="282"/>
    </row>
    <row r="494" spans="2:21" ht="24.75" customHeight="1">
      <c r="B494" s="176">
        <v>488</v>
      </c>
      <c r="C494" s="231"/>
      <c r="D494" s="290" t="str">
        <f t="shared" si="31"/>
        <v/>
      </c>
      <c r="E494" s="291">
        <f>IF(D494="",0,+COUNTIF('賃上げ後(1か月目)(様式3-6)'!$D$7:$D$1006,D494))</f>
        <v>0</v>
      </c>
      <c r="F494" s="205"/>
      <c r="G494" s="295" t="str">
        <f t="shared" si="32"/>
        <v/>
      </c>
      <c r="H494" s="202"/>
      <c r="I494" s="202"/>
      <c r="J494" s="203"/>
      <c r="K494" s="203"/>
      <c r="L494" s="203"/>
      <c r="M494" s="203"/>
      <c r="N494" s="203"/>
      <c r="O494" s="203"/>
      <c r="P494" s="203"/>
      <c r="Q494" s="203"/>
      <c r="R494" s="204"/>
      <c r="S494" s="298" t="str">
        <f t="shared" si="30"/>
        <v/>
      </c>
      <c r="T494" s="299" t="str">
        <f t="shared" si="33"/>
        <v/>
      </c>
      <c r="U494" s="282"/>
    </row>
    <row r="495" spans="2:21" ht="24.75" customHeight="1">
      <c r="B495" s="176">
        <v>489</v>
      </c>
      <c r="C495" s="231"/>
      <c r="D495" s="290" t="str">
        <f t="shared" si="31"/>
        <v/>
      </c>
      <c r="E495" s="291">
        <f>IF(D495="",0,+COUNTIF('賃上げ後(1か月目)(様式3-6)'!$D$7:$D$1006,D495))</f>
        <v>0</v>
      </c>
      <c r="F495" s="205"/>
      <c r="G495" s="295" t="str">
        <f t="shared" si="32"/>
        <v/>
      </c>
      <c r="H495" s="202"/>
      <c r="I495" s="202"/>
      <c r="J495" s="203"/>
      <c r="K495" s="203"/>
      <c r="L495" s="203"/>
      <c r="M495" s="203"/>
      <c r="N495" s="203"/>
      <c r="O495" s="203"/>
      <c r="P495" s="203"/>
      <c r="Q495" s="203"/>
      <c r="R495" s="204"/>
      <c r="S495" s="298" t="str">
        <f t="shared" si="30"/>
        <v/>
      </c>
      <c r="T495" s="299" t="str">
        <f t="shared" si="33"/>
        <v/>
      </c>
      <c r="U495" s="282"/>
    </row>
    <row r="496" spans="2:21" ht="24.75" customHeight="1">
      <c r="B496" s="176">
        <v>490</v>
      </c>
      <c r="C496" s="231"/>
      <c r="D496" s="290" t="str">
        <f t="shared" si="31"/>
        <v/>
      </c>
      <c r="E496" s="291">
        <f>IF(D496="",0,+COUNTIF('賃上げ後(1か月目)(様式3-6)'!$D$7:$D$1006,D496))</f>
        <v>0</v>
      </c>
      <c r="F496" s="205"/>
      <c r="G496" s="295" t="str">
        <f t="shared" si="32"/>
        <v/>
      </c>
      <c r="H496" s="202"/>
      <c r="I496" s="202"/>
      <c r="J496" s="203"/>
      <c r="K496" s="203"/>
      <c r="L496" s="203"/>
      <c r="M496" s="203"/>
      <c r="N496" s="203"/>
      <c r="O496" s="203"/>
      <c r="P496" s="203"/>
      <c r="Q496" s="203"/>
      <c r="R496" s="204"/>
      <c r="S496" s="298" t="str">
        <f t="shared" si="30"/>
        <v/>
      </c>
      <c r="T496" s="299" t="str">
        <f t="shared" si="33"/>
        <v/>
      </c>
      <c r="U496" s="282"/>
    </row>
    <row r="497" spans="2:21" ht="24.75" customHeight="1">
      <c r="B497" s="176">
        <v>491</v>
      </c>
      <c r="C497" s="231"/>
      <c r="D497" s="290" t="str">
        <f t="shared" si="31"/>
        <v/>
      </c>
      <c r="E497" s="291">
        <f>IF(D497="",0,+COUNTIF('賃上げ後(1か月目)(様式3-6)'!$D$7:$D$1006,D497))</f>
        <v>0</v>
      </c>
      <c r="F497" s="205"/>
      <c r="G497" s="295" t="str">
        <f t="shared" si="32"/>
        <v/>
      </c>
      <c r="H497" s="202"/>
      <c r="I497" s="202"/>
      <c r="J497" s="203"/>
      <c r="K497" s="203"/>
      <c r="L497" s="203"/>
      <c r="M497" s="203"/>
      <c r="N497" s="203"/>
      <c r="O497" s="203"/>
      <c r="P497" s="203"/>
      <c r="Q497" s="203"/>
      <c r="R497" s="204"/>
      <c r="S497" s="298" t="str">
        <f t="shared" si="30"/>
        <v/>
      </c>
      <c r="T497" s="299" t="str">
        <f t="shared" si="33"/>
        <v/>
      </c>
      <c r="U497" s="282"/>
    </row>
    <row r="498" spans="2:21" ht="24.75" customHeight="1">
      <c r="B498" s="176">
        <v>492</v>
      </c>
      <c r="C498" s="231"/>
      <c r="D498" s="290" t="str">
        <f t="shared" si="31"/>
        <v/>
      </c>
      <c r="E498" s="291">
        <f>IF(D498="",0,+COUNTIF('賃上げ後(1か月目)(様式3-6)'!$D$7:$D$1006,D498))</f>
        <v>0</v>
      </c>
      <c r="F498" s="205"/>
      <c r="G498" s="295" t="str">
        <f t="shared" si="32"/>
        <v/>
      </c>
      <c r="H498" s="202"/>
      <c r="I498" s="202"/>
      <c r="J498" s="203"/>
      <c r="K498" s="203"/>
      <c r="L498" s="203"/>
      <c r="M498" s="203"/>
      <c r="N498" s="203"/>
      <c r="O498" s="203"/>
      <c r="P498" s="203"/>
      <c r="Q498" s="203"/>
      <c r="R498" s="204"/>
      <c r="S498" s="298" t="str">
        <f t="shared" si="30"/>
        <v/>
      </c>
      <c r="T498" s="299" t="str">
        <f t="shared" si="33"/>
        <v/>
      </c>
      <c r="U498" s="282"/>
    </row>
    <row r="499" spans="2:21" ht="24.75" customHeight="1">
      <c r="B499" s="176">
        <v>493</v>
      </c>
      <c r="C499" s="231"/>
      <c r="D499" s="290" t="str">
        <f t="shared" si="31"/>
        <v/>
      </c>
      <c r="E499" s="291">
        <f>IF(D499="",0,+COUNTIF('賃上げ後(1か月目)(様式3-6)'!$D$7:$D$1006,D499))</f>
        <v>0</v>
      </c>
      <c r="F499" s="205"/>
      <c r="G499" s="295" t="str">
        <f t="shared" si="32"/>
        <v/>
      </c>
      <c r="H499" s="202"/>
      <c r="I499" s="202"/>
      <c r="J499" s="203"/>
      <c r="K499" s="203"/>
      <c r="L499" s="203"/>
      <c r="M499" s="203"/>
      <c r="N499" s="203"/>
      <c r="O499" s="203"/>
      <c r="P499" s="203"/>
      <c r="Q499" s="203"/>
      <c r="R499" s="204"/>
      <c r="S499" s="298" t="str">
        <f t="shared" si="30"/>
        <v/>
      </c>
      <c r="T499" s="299" t="str">
        <f t="shared" si="33"/>
        <v/>
      </c>
      <c r="U499" s="282"/>
    </row>
    <row r="500" spans="2:21" ht="24.75" customHeight="1">
      <c r="B500" s="176">
        <v>494</v>
      </c>
      <c r="C500" s="231"/>
      <c r="D500" s="290" t="str">
        <f t="shared" si="31"/>
        <v/>
      </c>
      <c r="E500" s="291">
        <f>IF(D500="",0,+COUNTIF('賃上げ後(1か月目)(様式3-6)'!$D$7:$D$1006,D500))</f>
        <v>0</v>
      </c>
      <c r="F500" s="205"/>
      <c r="G500" s="295" t="str">
        <f t="shared" si="32"/>
        <v/>
      </c>
      <c r="H500" s="202"/>
      <c r="I500" s="202"/>
      <c r="J500" s="203"/>
      <c r="K500" s="203"/>
      <c r="L500" s="203"/>
      <c r="M500" s="203"/>
      <c r="N500" s="203"/>
      <c r="O500" s="203"/>
      <c r="P500" s="203"/>
      <c r="Q500" s="203"/>
      <c r="R500" s="204"/>
      <c r="S500" s="298" t="str">
        <f t="shared" si="30"/>
        <v/>
      </c>
      <c r="T500" s="299" t="str">
        <f t="shared" si="33"/>
        <v/>
      </c>
      <c r="U500" s="282"/>
    </row>
    <row r="501" spans="2:21" ht="24.75" customHeight="1">
      <c r="B501" s="176">
        <v>495</v>
      </c>
      <c r="C501" s="231"/>
      <c r="D501" s="290" t="str">
        <f t="shared" si="31"/>
        <v/>
      </c>
      <c r="E501" s="291">
        <f>IF(D501="",0,+COUNTIF('賃上げ後(1か月目)(様式3-6)'!$D$7:$D$1006,D501))</f>
        <v>0</v>
      </c>
      <c r="F501" s="205"/>
      <c r="G501" s="295" t="str">
        <f t="shared" si="32"/>
        <v/>
      </c>
      <c r="H501" s="202"/>
      <c r="I501" s="202"/>
      <c r="J501" s="203"/>
      <c r="K501" s="203"/>
      <c r="L501" s="203"/>
      <c r="M501" s="203"/>
      <c r="N501" s="203"/>
      <c r="O501" s="203"/>
      <c r="P501" s="203"/>
      <c r="Q501" s="203"/>
      <c r="R501" s="204"/>
      <c r="S501" s="298" t="str">
        <f t="shared" si="30"/>
        <v/>
      </c>
      <c r="T501" s="299" t="str">
        <f t="shared" si="33"/>
        <v/>
      </c>
      <c r="U501" s="282"/>
    </row>
    <row r="502" spans="2:21" ht="24.75" customHeight="1">
      <c r="B502" s="176">
        <v>496</v>
      </c>
      <c r="C502" s="231"/>
      <c r="D502" s="290" t="str">
        <f t="shared" si="31"/>
        <v/>
      </c>
      <c r="E502" s="291">
        <f>IF(D502="",0,+COUNTIF('賃上げ後(1か月目)(様式3-6)'!$D$7:$D$1006,D502))</f>
        <v>0</v>
      </c>
      <c r="F502" s="205"/>
      <c r="G502" s="295" t="str">
        <f t="shared" si="32"/>
        <v/>
      </c>
      <c r="H502" s="202"/>
      <c r="I502" s="202"/>
      <c r="J502" s="203"/>
      <c r="K502" s="203"/>
      <c r="L502" s="203"/>
      <c r="M502" s="203"/>
      <c r="N502" s="203"/>
      <c r="O502" s="203"/>
      <c r="P502" s="203"/>
      <c r="Q502" s="203"/>
      <c r="R502" s="204"/>
      <c r="S502" s="298" t="str">
        <f t="shared" si="30"/>
        <v/>
      </c>
      <c r="T502" s="299" t="str">
        <f t="shared" si="33"/>
        <v/>
      </c>
      <c r="U502" s="282"/>
    </row>
    <row r="503" spans="2:21" ht="24.75" customHeight="1">
      <c r="B503" s="176">
        <v>497</v>
      </c>
      <c r="C503" s="231"/>
      <c r="D503" s="290" t="str">
        <f t="shared" si="31"/>
        <v/>
      </c>
      <c r="E503" s="291">
        <f>IF(D503="",0,+COUNTIF('賃上げ後(1か月目)(様式3-6)'!$D$7:$D$1006,D503))</f>
        <v>0</v>
      </c>
      <c r="F503" s="205"/>
      <c r="G503" s="295" t="str">
        <f t="shared" si="32"/>
        <v/>
      </c>
      <c r="H503" s="202"/>
      <c r="I503" s="202"/>
      <c r="J503" s="203"/>
      <c r="K503" s="203"/>
      <c r="L503" s="203"/>
      <c r="M503" s="203"/>
      <c r="N503" s="203"/>
      <c r="O503" s="203"/>
      <c r="P503" s="203"/>
      <c r="Q503" s="203"/>
      <c r="R503" s="204"/>
      <c r="S503" s="298" t="str">
        <f t="shared" si="30"/>
        <v/>
      </c>
      <c r="T503" s="299" t="str">
        <f t="shared" si="33"/>
        <v/>
      </c>
      <c r="U503" s="282"/>
    </row>
    <row r="504" spans="2:21" ht="24.75" customHeight="1">
      <c r="B504" s="176">
        <v>498</v>
      </c>
      <c r="C504" s="231"/>
      <c r="D504" s="290" t="str">
        <f t="shared" si="31"/>
        <v/>
      </c>
      <c r="E504" s="291">
        <f>IF(D504="",0,+COUNTIF('賃上げ後(1か月目)(様式3-6)'!$D$7:$D$1006,D504))</f>
        <v>0</v>
      </c>
      <c r="F504" s="205"/>
      <c r="G504" s="295" t="str">
        <f t="shared" si="32"/>
        <v/>
      </c>
      <c r="H504" s="202"/>
      <c r="I504" s="202"/>
      <c r="J504" s="203"/>
      <c r="K504" s="203"/>
      <c r="L504" s="203"/>
      <c r="M504" s="203"/>
      <c r="N504" s="203"/>
      <c r="O504" s="203"/>
      <c r="P504" s="203"/>
      <c r="Q504" s="203"/>
      <c r="R504" s="204"/>
      <c r="S504" s="298" t="str">
        <f t="shared" si="30"/>
        <v/>
      </c>
      <c r="T504" s="299" t="str">
        <f t="shared" si="33"/>
        <v/>
      </c>
      <c r="U504" s="282"/>
    </row>
    <row r="505" spans="2:21" ht="24.75" customHeight="1">
      <c r="B505" s="176">
        <v>499</v>
      </c>
      <c r="C505" s="231"/>
      <c r="D505" s="290" t="str">
        <f t="shared" si="31"/>
        <v/>
      </c>
      <c r="E505" s="291">
        <f>IF(D505="",0,+COUNTIF('賃上げ後(1か月目)(様式3-6)'!$D$7:$D$1006,D505))</f>
        <v>0</v>
      </c>
      <c r="F505" s="205"/>
      <c r="G505" s="295" t="str">
        <f t="shared" si="32"/>
        <v/>
      </c>
      <c r="H505" s="202"/>
      <c r="I505" s="202"/>
      <c r="J505" s="203"/>
      <c r="K505" s="203"/>
      <c r="L505" s="203"/>
      <c r="M505" s="203"/>
      <c r="N505" s="203"/>
      <c r="O505" s="203"/>
      <c r="P505" s="203"/>
      <c r="Q505" s="203"/>
      <c r="R505" s="204"/>
      <c r="S505" s="298" t="str">
        <f t="shared" si="30"/>
        <v/>
      </c>
      <c r="T505" s="299" t="str">
        <f t="shared" si="33"/>
        <v/>
      </c>
      <c r="U505" s="282"/>
    </row>
    <row r="506" spans="2:21" ht="24.75" customHeight="1">
      <c r="B506" s="176">
        <v>500</v>
      </c>
      <c r="C506" s="231"/>
      <c r="D506" s="290" t="str">
        <f t="shared" si="31"/>
        <v/>
      </c>
      <c r="E506" s="291">
        <f>IF(D506="",0,+COUNTIF('賃上げ後(1か月目)(様式3-6)'!$D$7:$D$1006,D506))</f>
        <v>0</v>
      </c>
      <c r="F506" s="205"/>
      <c r="G506" s="295" t="str">
        <f t="shared" si="32"/>
        <v/>
      </c>
      <c r="H506" s="202"/>
      <c r="I506" s="202"/>
      <c r="J506" s="203"/>
      <c r="K506" s="203"/>
      <c r="L506" s="203"/>
      <c r="M506" s="203"/>
      <c r="N506" s="203"/>
      <c r="O506" s="203"/>
      <c r="P506" s="203"/>
      <c r="Q506" s="203"/>
      <c r="R506" s="204"/>
      <c r="S506" s="298" t="str">
        <f t="shared" si="30"/>
        <v/>
      </c>
      <c r="T506" s="299" t="str">
        <f t="shared" si="33"/>
        <v/>
      </c>
      <c r="U506" s="282"/>
    </row>
    <row r="507" spans="2:21" ht="24.75" customHeight="1">
      <c r="B507" s="176">
        <v>501</v>
      </c>
      <c r="C507" s="231"/>
      <c r="D507" s="290" t="str">
        <f t="shared" si="31"/>
        <v/>
      </c>
      <c r="E507" s="291">
        <f>IF(D507="",0,+COUNTIF('賃上げ後(1か月目)(様式3-6)'!$D$7:$D$1006,D507))</f>
        <v>0</v>
      </c>
      <c r="F507" s="205"/>
      <c r="G507" s="295" t="str">
        <f t="shared" si="32"/>
        <v/>
      </c>
      <c r="H507" s="202"/>
      <c r="I507" s="202"/>
      <c r="J507" s="203"/>
      <c r="K507" s="203"/>
      <c r="L507" s="203"/>
      <c r="M507" s="203"/>
      <c r="N507" s="203"/>
      <c r="O507" s="203"/>
      <c r="P507" s="203"/>
      <c r="Q507" s="203"/>
      <c r="R507" s="204"/>
      <c r="S507" s="298" t="str">
        <f t="shared" si="30"/>
        <v/>
      </c>
      <c r="T507" s="299" t="str">
        <f t="shared" si="33"/>
        <v/>
      </c>
      <c r="U507" s="282"/>
    </row>
    <row r="508" spans="2:21" ht="24.75" customHeight="1">
      <c r="B508" s="176">
        <v>502</v>
      </c>
      <c r="C508" s="231"/>
      <c r="D508" s="290" t="str">
        <f t="shared" si="31"/>
        <v/>
      </c>
      <c r="E508" s="291">
        <f>IF(D508="",0,+COUNTIF('賃上げ後(1か月目)(様式3-6)'!$D$7:$D$1006,D508))</f>
        <v>0</v>
      </c>
      <c r="F508" s="205"/>
      <c r="G508" s="295" t="str">
        <f t="shared" si="32"/>
        <v/>
      </c>
      <c r="H508" s="202"/>
      <c r="I508" s="202"/>
      <c r="J508" s="203"/>
      <c r="K508" s="203"/>
      <c r="L508" s="203"/>
      <c r="M508" s="203"/>
      <c r="N508" s="203"/>
      <c r="O508" s="203"/>
      <c r="P508" s="203"/>
      <c r="Q508" s="203"/>
      <c r="R508" s="204"/>
      <c r="S508" s="298" t="str">
        <f t="shared" si="30"/>
        <v/>
      </c>
      <c r="T508" s="299" t="str">
        <f t="shared" si="33"/>
        <v/>
      </c>
      <c r="U508" s="282"/>
    </row>
    <row r="509" spans="2:21" ht="24.75" customHeight="1">
      <c r="B509" s="176">
        <v>503</v>
      </c>
      <c r="C509" s="231"/>
      <c r="D509" s="290" t="str">
        <f t="shared" si="31"/>
        <v/>
      </c>
      <c r="E509" s="291">
        <f>IF(D509="",0,+COUNTIF('賃上げ後(1か月目)(様式3-6)'!$D$7:$D$1006,D509))</f>
        <v>0</v>
      </c>
      <c r="F509" s="205"/>
      <c r="G509" s="295" t="str">
        <f t="shared" si="32"/>
        <v/>
      </c>
      <c r="H509" s="202"/>
      <c r="I509" s="202"/>
      <c r="J509" s="203"/>
      <c r="K509" s="203"/>
      <c r="L509" s="203"/>
      <c r="M509" s="203"/>
      <c r="N509" s="203"/>
      <c r="O509" s="203"/>
      <c r="P509" s="203"/>
      <c r="Q509" s="203"/>
      <c r="R509" s="204"/>
      <c r="S509" s="298" t="str">
        <f t="shared" si="30"/>
        <v/>
      </c>
      <c r="T509" s="299" t="str">
        <f t="shared" si="33"/>
        <v/>
      </c>
      <c r="U509" s="282"/>
    </row>
    <row r="510" spans="2:21" ht="24.75" customHeight="1">
      <c r="B510" s="176">
        <v>504</v>
      </c>
      <c r="C510" s="231"/>
      <c r="D510" s="290" t="str">
        <f t="shared" si="31"/>
        <v/>
      </c>
      <c r="E510" s="291">
        <f>IF(D510="",0,+COUNTIF('賃上げ後(1か月目)(様式3-6)'!$D$7:$D$1006,D510))</f>
        <v>0</v>
      </c>
      <c r="F510" s="205"/>
      <c r="G510" s="295" t="str">
        <f t="shared" si="32"/>
        <v/>
      </c>
      <c r="H510" s="202"/>
      <c r="I510" s="202"/>
      <c r="J510" s="203"/>
      <c r="K510" s="203"/>
      <c r="L510" s="203"/>
      <c r="M510" s="203"/>
      <c r="N510" s="203"/>
      <c r="O510" s="203"/>
      <c r="P510" s="203"/>
      <c r="Q510" s="203"/>
      <c r="R510" s="204"/>
      <c r="S510" s="298" t="str">
        <f t="shared" si="30"/>
        <v/>
      </c>
      <c r="T510" s="299" t="str">
        <f t="shared" si="33"/>
        <v/>
      </c>
      <c r="U510" s="282"/>
    </row>
    <row r="511" spans="2:21" ht="24.75" customHeight="1">
      <c r="B511" s="176">
        <v>505</v>
      </c>
      <c r="C511" s="231"/>
      <c r="D511" s="290" t="str">
        <f t="shared" si="31"/>
        <v/>
      </c>
      <c r="E511" s="291">
        <f>IF(D511="",0,+COUNTIF('賃上げ後(1か月目)(様式3-6)'!$D$7:$D$1006,D511))</f>
        <v>0</v>
      </c>
      <c r="F511" s="205"/>
      <c r="G511" s="295" t="str">
        <f t="shared" si="32"/>
        <v/>
      </c>
      <c r="H511" s="202"/>
      <c r="I511" s="202"/>
      <c r="J511" s="203"/>
      <c r="K511" s="203"/>
      <c r="L511" s="203"/>
      <c r="M511" s="203"/>
      <c r="N511" s="203"/>
      <c r="O511" s="203"/>
      <c r="P511" s="203"/>
      <c r="Q511" s="203"/>
      <c r="R511" s="204"/>
      <c r="S511" s="298" t="str">
        <f t="shared" si="30"/>
        <v/>
      </c>
      <c r="T511" s="299" t="str">
        <f t="shared" si="33"/>
        <v/>
      </c>
      <c r="U511" s="282"/>
    </row>
    <row r="512" spans="2:21" ht="24.75" customHeight="1">
      <c r="B512" s="176">
        <v>506</v>
      </c>
      <c r="C512" s="231"/>
      <c r="D512" s="290" t="str">
        <f t="shared" si="31"/>
        <v/>
      </c>
      <c r="E512" s="291">
        <f>IF(D512="",0,+COUNTIF('賃上げ後(1か月目)(様式3-6)'!$D$7:$D$1006,D512))</f>
        <v>0</v>
      </c>
      <c r="F512" s="205"/>
      <c r="G512" s="295" t="str">
        <f t="shared" si="32"/>
        <v/>
      </c>
      <c r="H512" s="202"/>
      <c r="I512" s="202"/>
      <c r="J512" s="203"/>
      <c r="K512" s="203"/>
      <c r="L512" s="203"/>
      <c r="M512" s="203"/>
      <c r="N512" s="203"/>
      <c r="O512" s="203"/>
      <c r="P512" s="203"/>
      <c r="Q512" s="203"/>
      <c r="R512" s="204"/>
      <c r="S512" s="298" t="str">
        <f t="shared" si="30"/>
        <v/>
      </c>
      <c r="T512" s="299" t="str">
        <f t="shared" si="33"/>
        <v/>
      </c>
      <c r="U512" s="282"/>
    </row>
    <row r="513" spans="2:21" ht="24.75" customHeight="1">
      <c r="B513" s="176">
        <v>507</v>
      </c>
      <c r="C513" s="231"/>
      <c r="D513" s="290" t="str">
        <f t="shared" si="31"/>
        <v/>
      </c>
      <c r="E513" s="291">
        <f>IF(D513="",0,+COUNTIF('賃上げ後(1か月目)(様式3-6)'!$D$7:$D$1006,D513))</f>
        <v>0</v>
      </c>
      <c r="F513" s="205"/>
      <c r="G513" s="295" t="str">
        <f t="shared" si="32"/>
        <v/>
      </c>
      <c r="H513" s="202"/>
      <c r="I513" s="202"/>
      <c r="J513" s="203"/>
      <c r="K513" s="203"/>
      <c r="L513" s="203"/>
      <c r="M513" s="203"/>
      <c r="N513" s="203"/>
      <c r="O513" s="203"/>
      <c r="P513" s="203"/>
      <c r="Q513" s="203"/>
      <c r="R513" s="204"/>
      <c r="S513" s="298" t="str">
        <f t="shared" si="30"/>
        <v/>
      </c>
      <c r="T513" s="299" t="str">
        <f t="shared" si="33"/>
        <v/>
      </c>
      <c r="U513" s="282"/>
    </row>
    <row r="514" spans="2:21" ht="24.75" customHeight="1">
      <c r="B514" s="176">
        <v>508</v>
      </c>
      <c r="C514" s="231"/>
      <c r="D514" s="290" t="str">
        <f t="shared" si="31"/>
        <v/>
      </c>
      <c r="E514" s="291">
        <f>IF(D514="",0,+COUNTIF('賃上げ後(1か月目)(様式3-6)'!$D$7:$D$1006,D514))</f>
        <v>0</v>
      </c>
      <c r="F514" s="205"/>
      <c r="G514" s="295" t="str">
        <f t="shared" si="32"/>
        <v/>
      </c>
      <c r="H514" s="202"/>
      <c r="I514" s="202"/>
      <c r="J514" s="203"/>
      <c r="K514" s="203"/>
      <c r="L514" s="203"/>
      <c r="M514" s="203"/>
      <c r="N514" s="203"/>
      <c r="O514" s="203"/>
      <c r="P514" s="203"/>
      <c r="Q514" s="203"/>
      <c r="R514" s="204"/>
      <c r="S514" s="298" t="str">
        <f t="shared" si="30"/>
        <v/>
      </c>
      <c r="T514" s="299" t="str">
        <f t="shared" si="33"/>
        <v/>
      </c>
      <c r="U514" s="282"/>
    </row>
    <row r="515" spans="2:21" ht="24.75" customHeight="1">
      <c r="B515" s="176">
        <v>509</v>
      </c>
      <c r="C515" s="231"/>
      <c r="D515" s="290" t="str">
        <f t="shared" si="31"/>
        <v/>
      </c>
      <c r="E515" s="291">
        <f>IF(D515="",0,+COUNTIF('賃上げ後(1か月目)(様式3-6)'!$D$7:$D$1006,D515))</f>
        <v>0</v>
      </c>
      <c r="F515" s="205"/>
      <c r="G515" s="295" t="str">
        <f t="shared" si="32"/>
        <v/>
      </c>
      <c r="H515" s="202"/>
      <c r="I515" s="202"/>
      <c r="J515" s="203"/>
      <c r="K515" s="203"/>
      <c r="L515" s="203"/>
      <c r="M515" s="203"/>
      <c r="N515" s="203"/>
      <c r="O515" s="203"/>
      <c r="P515" s="203"/>
      <c r="Q515" s="203"/>
      <c r="R515" s="204"/>
      <c r="S515" s="298" t="str">
        <f t="shared" si="30"/>
        <v/>
      </c>
      <c r="T515" s="299" t="str">
        <f t="shared" si="33"/>
        <v/>
      </c>
      <c r="U515" s="282"/>
    </row>
    <row r="516" spans="2:21" ht="24.75" customHeight="1">
      <c r="B516" s="176">
        <v>510</v>
      </c>
      <c r="C516" s="231"/>
      <c r="D516" s="290" t="str">
        <f t="shared" si="31"/>
        <v/>
      </c>
      <c r="E516" s="291">
        <f>IF(D516="",0,+COUNTIF('賃上げ後(1か月目)(様式3-6)'!$D$7:$D$1006,D516))</f>
        <v>0</v>
      </c>
      <c r="F516" s="205"/>
      <c r="G516" s="295" t="str">
        <f t="shared" si="32"/>
        <v/>
      </c>
      <c r="H516" s="202"/>
      <c r="I516" s="202"/>
      <c r="J516" s="203"/>
      <c r="K516" s="203"/>
      <c r="L516" s="203"/>
      <c r="M516" s="203"/>
      <c r="N516" s="203"/>
      <c r="O516" s="203"/>
      <c r="P516" s="203"/>
      <c r="Q516" s="203"/>
      <c r="R516" s="204"/>
      <c r="S516" s="298" t="str">
        <f t="shared" si="30"/>
        <v/>
      </c>
      <c r="T516" s="299" t="str">
        <f t="shared" si="33"/>
        <v/>
      </c>
      <c r="U516" s="282"/>
    </row>
    <row r="517" spans="2:21" ht="24.75" customHeight="1">
      <c r="B517" s="176">
        <v>511</v>
      </c>
      <c r="C517" s="231"/>
      <c r="D517" s="290" t="str">
        <f t="shared" si="31"/>
        <v/>
      </c>
      <c r="E517" s="291">
        <f>IF(D517="",0,+COUNTIF('賃上げ後(1か月目)(様式3-6)'!$D$7:$D$1006,D517))</f>
        <v>0</v>
      </c>
      <c r="F517" s="205"/>
      <c r="G517" s="295" t="str">
        <f t="shared" si="32"/>
        <v/>
      </c>
      <c r="H517" s="202"/>
      <c r="I517" s="202"/>
      <c r="J517" s="203"/>
      <c r="K517" s="203"/>
      <c r="L517" s="203"/>
      <c r="M517" s="203"/>
      <c r="N517" s="203"/>
      <c r="O517" s="203"/>
      <c r="P517" s="203"/>
      <c r="Q517" s="203"/>
      <c r="R517" s="204"/>
      <c r="S517" s="298" t="str">
        <f t="shared" si="30"/>
        <v/>
      </c>
      <c r="T517" s="299" t="str">
        <f t="shared" si="33"/>
        <v/>
      </c>
      <c r="U517" s="282"/>
    </row>
    <row r="518" spans="2:21" ht="24.75" customHeight="1">
      <c r="B518" s="176">
        <v>512</v>
      </c>
      <c r="C518" s="231"/>
      <c r="D518" s="290" t="str">
        <f t="shared" si="31"/>
        <v/>
      </c>
      <c r="E518" s="291">
        <f>IF(D518="",0,+COUNTIF('賃上げ後(1か月目)(様式3-6)'!$D$7:$D$1006,D518))</f>
        <v>0</v>
      </c>
      <c r="F518" s="205"/>
      <c r="G518" s="295" t="str">
        <f t="shared" si="32"/>
        <v/>
      </c>
      <c r="H518" s="202"/>
      <c r="I518" s="202"/>
      <c r="J518" s="203"/>
      <c r="K518" s="203"/>
      <c r="L518" s="203"/>
      <c r="M518" s="203"/>
      <c r="N518" s="203"/>
      <c r="O518" s="203"/>
      <c r="P518" s="203"/>
      <c r="Q518" s="203"/>
      <c r="R518" s="204"/>
      <c r="S518" s="298" t="str">
        <f t="shared" si="30"/>
        <v/>
      </c>
      <c r="T518" s="299" t="str">
        <f t="shared" si="33"/>
        <v/>
      </c>
      <c r="U518" s="282"/>
    </row>
    <row r="519" spans="2:21" ht="24.75" customHeight="1">
      <c r="B519" s="176">
        <v>513</v>
      </c>
      <c r="C519" s="231"/>
      <c r="D519" s="290" t="str">
        <f t="shared" si="31"/>
        <v/>
      </c>
      <c r="E519" s="291">
        <f>IF(D519="",0,+COUNTIF('賃上げ後(1か月目)(様式3-6)'!$D$7:$D$1006,D519))</f>
        <v>0</v>
      </c>
      <c r="F519" s="205"/>
      <c r="G519" s="295" t="str">
        <f t="shared" si="32"/>
        <v/>
      </c>
      <c r="H519" s="202"/>
      <c r="I519" s="202"/>
      <c r="J519" s="203"/>
      <c r="K519" s="203"/>
      <c r="L519" s="203"/>
      <c r="M519" s="203"/>
      <c r="N519" s="203"/>
      <c r="O519" s="203"/>
      <c r="P519" s="203"/>
      <c r="Q519" s="203"/>
      <c r="R519" s="204"/>
      <c r="S519" s="298" t="str">
        <f t="shared" si="30"/>
        <v/>
      </c>
      <c r="T519" s="299" t="str">
        <f t="shared" si="33"/>
        <v/>
      </c>
      <c r="U519" s="282"/>
    </row>
    <row r="520" spans="2:21" ht="24.75" customHeight="1">
      <c r="B520" s="176">
        <v>514</v>
      </c>
      <c r="C520" s="231"/>
      <c r="D520" s="290" t="str">
        <f t="shared" si="31"/>
        <v/>
      </c>
      <c r="E520" s="291">
        <f>IF(D520="",0,+COUNTIF('賃上げ後(1か月目)(様式3-6)'!$D$7:$D$1006,D520))</f>
        <v>0</v>
      </c>
      <c r="F520" s="205"/>
      <c r="G520" s="295" t="str">
        <f t="shared" si="32"/>
        <v/>
      </c>
      <c r="H520" s="202"/>
      <c r="I520" s="202"/>
      <c r="J520" s="203"/>
      <c r="K520" s="203"/>
      <c r="L520" s="203"/>
      <c r="M520" s="203"/>
      <c r="N520" s="203"/>
      <c r="O520" s="203"/>
      <c r="P520" s="203"/>
      <c r="Q520" s="203"/>
      <c r="R520" s="204"/>
      <c r="S520" s="298" t="str">
        <f t="shared" ref="S520:S583" si="34">IF(C520="","",+SUM(H520:R520))</f>
        <v/>
      </c>
      <c r="T520" s="299" t="str">
        <f t="shared" si="33"/>
        <v/>
      </c>
      <c r="U520" s="282"/>
    </row>
    <row r="521" spans="2:21" ht="24.75" customHeight="1">
      <c r="B521" s="176">
        <v>515</v>
      </c>
      <c r="C521" s="231"/>
      <c r="D521" s="290" t="str">
        <f t="shared" ref="D521:D584" si="35">SUBSTITUTE(SUBSTITUTE(C521,"　","")," ","")</f>
        <v/>
      </c>
      <c r="E521" s="291">
        <f>IF(D521="",0,+COUNTIF('賃上げ後(1か月目)(様式3-6)'!$D$7:$D$1006,D521))</f>
        <v>0</v>
      </c>
      <c r="F521" s="205"/>
      <c r="G521" s="295" t="str">
        <f t="shared" ref="G521:G584" si="36">IF(C521="","",+IF(OR(E521&lt;1,F521=""),"除外","対象"))</f>
        <v/>
      </c>
      <c r="H521" s="202"/>
      <c r="I521" s="202"/>
      <c r="J521" s="203"/>
      <c r="K521" s="203"/>
      <c r="L521" s="203"/>
      <c r="M521" s="203"/>
      <c r="N521" s="203"/>
      <c r="O521" s="203"/>
      <c r="P521" s="203"/>
      <c r="Q521" s="203"/>
      <c r="R521" s="204"/>
      <c r="S521" s="298" t="str">
        <f t="shared" si="34"/>
        <v/>
      </c>
      <c r="T521" s="299" t="str">
        <f t="shared" si="33"/>
        <v/>
      </c>
      <c r="U521" s="282"/>
    </row>
    <row r="522" spans="2:21" ht="24.75" customHeight="1">
      <c r="B522" s="176">
        <v>516</v>
      </c>
      <c r="C522" s="231"/>
      <c r="D522" s="290" t="str">
        <f t="shared" si="35"/>
        <v/>
      </c>
      <c r="E522" s="291">
        <f>IF(D522="",0,+COUNTIF('賃上げ後(1か月目)(様式3-6)'!$D$7:$D$1006,D522))</f>
        <v>0</v>
      </c>
      <c r="F522" s="205"/>
      <c r="G522" s="295" t="str">
        <f t="shared" si="36"/>
        <v/>
      </c>
      <c r="H522" s="202"/>
      <c r="I522" s="202"/>
      <c r="J522" s="203"/>
      <c r="K522" s="203"/>
      <c r="L522" s="203"/>
      <c r="M522" s="203"/>
      <c r="N522" s="203"/>
      <c r="O522" s="203"/>
      <c r="P522" s="203"/>
      <c r="Q522" s="203"/>
      <c r="R522" s="204"/>
      <c r="S522" s="298" t="str">
        <f t="shared" si="34"/>
        <v/>
      </c>
      <c r="T522" s="299" t="str">
        <f t="shared" si="33"/>
        <v/>
      </c>
      <c r="U522" s="282"/>
    </row>
    <row r="523" spans="2:21" ht="24.75" customHeight="1">
      <c r="B523" s="176">
        <v>517</v>
      </c>
      <c r="C523" s="231"/>
      <c r="D523" s="290" t="str">
        <f t="shared" si="35"/>
        <v/>
      </c>
      <c r="E523" s="291">
        <f>IF(D523="",0,+COUNTIF('賃上げ後(1か月目)(様式3-6)'!$D$7:$D$1006,D523))</f>
        <v>0</v>
      </c>
      <c r="F523" s="205"/>
      <c r="G523" s="295" t="str">
        <f t="shared" si="36"/>
        <v/>
      </c>
      <c r="H523" s="202"/>
      <c r="I523" s="202"/>
      <c r="J523" s="203"/>
      <c r="K523" s="203"/>
      <c r="L523" s="203"/>
      <c r="M523" s="203"/>
      <c r="N523" s="203"/>
      <c r="O523" s="203"/>
      <c r="P523" s="203"/>
      <c r="Q523" s="203"/>
      <c r="R523" s="204"/>
      <c r="S523" s="298" t="str">
        <f t="shared" si="34"/>
        <v/>
      </c>
      <c r="T523" s="299" t="str">
        <f t="shared" si="33"/>
        <v/>
      </c>
      <c r="U523" s="282"/>
    </row>
    <row r="524" spans="2:21" ht="24.75" customHeight="1">
      <c r="B524" s="176">
        <v>518</v>
      </c>
      <c r="C524" s="231"/>
      <c r="D524" s="290" t="str">
        <f t="shared" si="35"/>
        <v/>
      </c>
      <c r="E524" s="291">
        <f>IF(D524="",0,+COUNTIF('賃上げ後(1か月目)(様式3-6)'!$D$7:$D$1006,D524))</f>
        <v>0</v>
      </c>
      <c r="F524" s="205"/>
      <c r="G524" s="295" t="str">
        <f t="shared" si="36"/>
        <v/>
      </c>
      <c r="H524" s="202"/>
      <c r="I524" s="202"/>
      <c r="J524" s="203"/>
      <c r="K524" s="203"/>
      <c r="L524" s="203"/>
      <c r="M524" s="203"/>
      <c r="N524" s="203"/>
      <c r="O524" s="203"/>
      <c r="P524" s="203"/>
      <c r="Q524" s="203"/>
      <c r="R524" s="204"/>
      <c r="S524" s="298" t="str">
        <f t="shared" si="34"/>
        <v/>
      </c>
      <c r="T524" s="299" t="str">
        <f t="shared" si="33"/>
        <v/>
      </c>
      <c r="U524" s="282"/>
    </row>
    <row r="525" spans="2:21" ht="24.75" customHeight="1">
      <c r="B525" s="176">
        <v>519</v>
      </c>
      <c r="C525" s="231"/>
      <c r="D525" s="290" t="str">
        <f t="shared" si="35"/>
        <v/>
      </c>
      <c r="E525" s="291">
        <f>IF(D525="",0,+COUNTIF('賃上げ後(1か月目)(様式3-6)'!$D$7:$D$1006,D525))</f>
        <v>0</v>
      </c>
      <c r="F525" s="205"/>
      <c r="G525" s="295" t="str">
        <f t="shared" si="36"/>
        <v/>
      </c>
      <c r="H525" s="202"/>
      <c r="I525" s="202"/>
      <c r="J525" s="203"/>
      <c r="K525" s="203"/>
      <c r="L525" s="203"/>
      <c r="M525" s="203"/>
      <c r="N525" s="203"/>
      <c r="O525" s="203"/>
      <c r="P525" s="203"/>
      <c r="Q525" s="203"/>
      <c r="R525" s="204"/>
      <c r="S525" s="298" t="str">
        <f t="shared" si="34"/>
        <v/>
      </c>
      <c r="T525" s="299" t="str">
        <f t="shared" si="33"/>
        <v/>
      </c>
      <c r="U525" s="282"/>
    </row>
    <row r="526" spans="2:21" ht="24.75" customHeight="1">
      <c r="B526" s="176">
        <v>520</v>
      </c>
      <c r="C526" s="231"/>
      <c r="D526" s="290" t="str">
        <f t="shared" si="35"/>
        <v/>
      </c>
      <c r="E526" s="291">
        <f>IF(D526="",0,+COUNTIF('賃上げ後(1か月目)(様式3-6)'!$D$7:$D$1006,D526))</f>
        <v>0</v>
      </c>
      <c r="F526" s="205"/>
      <c r="G526" s="295" t="str">
        <f t="shared" si="36"/>
        <v/>
      </c>
      <c r="H526" s="202"/>
      <c r="I526" s="202"/>
      <c r="J526" s="203"/>
      <c r="K526" s="203"/>
      <c r="L526" s="203"/>
      <c r="M526" s="203"/>
      <c r="N526" s="203"/>
      <c r="O526" s="203"/>
      <c r="P526" s="203"/>
      <c r="Q526" s="203"/>
      <c r="R526" s="204"/>
      <c r="S526" s="298" t="str">
        <f t="shared" si="34"/>
        <v/>
      </c>
      <c r="T526" s="299" t="str">
        <f t="shared" ref="T526:T589" si="37">IF(C526="","",+IF(G526="対象",H526,0))</f>
        <v/>
      </c>
      <c r="U526" s="282"/>
    </row>
    <row r="527" spans="2:21" ht="24.75" customHeight="1">
      <c r="B527" s="176">
        <v>521</v>
      </c>
      <c r="C527" s="231"/>
      <c r="D527" s="290" t="str">
        <f t="shared" si="35"/>
        <v/>
      </c>
      <c r="E527" s="291">
        <f>IF(D527="",0,+COUNTIF('賃上げ後(1か月目)(様式3-6)'!$D$7:$D$1006,D527))</f>
        <v>0</v>
      </c>
      <c r="F527" s="205"/>
      <c r="G527" s="295" t="str">
        <f t="shared" si="36"/>
        <v/>
      </c>
      <c r="H527" s="202"/>
      <c r="I527" s="202"/>
      <c r="J527" s="203"/>
      <c r="K527" s="203"/>
      <c r="L527" s="203"/>
      <c r="M527" s="203"/>
      <c r="N527" s="203"/>
      <c r="O527" s="203"/>
      <c r="P527" s="203"/>
      <c r="Q527" s="203"/>
      <c r="R527" s="204"/>
      <c r="S527" s="298" t="str">
        <f t="shared" si="34"/>
        <v/>
      </c>
      <c r="T527" s="299" t="str">
        <f t="shared" si="37"/>
        <v/>
      </c>
      <c r="U527" s="282"/>
    </row>
    <row r="528" spans="2:21" ht="24.75" customHeight="1">
      <c r="B528" s="176">
        <v>522</v>
      </c>
      <c r="C528" s="231"/>
      <c r="D528" s="290" t="str">
        <f t="shared" si="35"/>
        <v/>
      </c>
      <c r="E528" s="291">
        <f>IF(D528="",0,+COUNTIF('賃上げ後(1か月目)(様式3-6)'!$D$7:$D$1006,D528))</f>
        <v>0</v>
      </c>
      <c r="F528" s="205"/>
      <c r="G528" s="295" t="str">
        <f t="shared" si="36"/>
        <v/>
      </c>
      <c r="H528" s="202"/>
      <c r="I528" s="202"/>
      <c r="J528" s="203"/>
      <c r="K528" s="203"/>
      <c r="L528" s="203"/>
      <c r="M528" s="203"/>
      <c r="N528" s="203"/>
      <c r="O528" s="203"/>
      <c r="P528" s="203"/>
      <c r="Q528" s="203"/>
      <c r="R528" s="204"/>
      <c r="S528" s="298" t="str">
        <f t="shared" si="34"/>
        <v/>
      </c>
      <c r="T528" s="299" t="str">
        <f t="shared" si="37"/>
        <v/>
      </c>
      <c r="U528" s="282"/>
    </row>
    <row r="529" spans="2:21" ht="24.75" customHeight="1">
      <c r="B529" s="176">
        <v>523</v>
      </c>
      <c r="C529" s="231"/>
      <c r="D529" s="290" t="str">
        <f t="shared" si="35"/>
        <v/>
      </c>
      <c r="E529" s="291">
        <f>IF(D529="",0,+COUNTIF('賃上げ後(1か月目)(様式3-6)'!$D$7:$D$1006,D529))</f>
        <v>0</v>
      </c>
      <c r="F529" s="205"/>
      <c r="G529" s="295" t="str">
        <f t="shared" si="36"/>
        <v/>
      </c>
      <c r="H529" s="202"/>
      <c r="I529" s="202"/>
      <c r="J529" s="203"/>
      <c r="K529" s="203"/>
      <c r="L529" s="203"/>
      <c r="M529" s="203"/>
      <c r="N529" s="203"/>
      <c r="O529" s="203"/>
      <c r="P529" s="203"/>
      <c r="Q529" s="203"/>
      <c r="R529" s="204"/>
      <c r="S529" s="298" t="str">
        <f t="shared" si="34"/>
        <v/>
      </c>
      <c r="T529" s="299" t="str">
        <f t="shared" si="37"/>
        <v/>
      </c>
      <c r="U529" s="282"/>
    </row>
    <row r="530" spans="2:21" ht="24.75" customHeight="1">
      <c r="B530" s="176">
        <v>524</v>
      </c>
      <c r="C530" s="231"/>
      <c r="D530" s="290" t="str">
        <f t="shared" si="35"/>
        <v/>
      </c>
      <c r="E530" s="291">
        <f>IF(D530="",0,+COUNTIF('賃上げ後(1か月目)(様式3-6)'!$D$7:$D$1006,D530))</f>
        <v>0</v>
      </c>
      <c r="F530" s="205"/>
      <c r="G530" s="295" t="str">
        <f t="shared" si="36"/>
        <v/>
      </c>
      <c r="H530" s="202"/>
      <c r="I530" s="202"/>
      <c r="J530" s="203"/>
      <c r="K530" s="203"/>
      <c r="L530" s="203"/>
      <c r="M530" s="203"/>
      <c r="N530" s="203"/>
      <c r="O530" s="203"/>
      <c r="P530" s="203"/>
      <c r="Q530" s="203"/>
      <c r="R530" s="204"/>
      <c r="S530" s="298" t="str">
        <f t="shared" si="34"/>
        <v/>
      </c>
      <c r="T530" s="299" t="str">
        <f t="shared" si="37"/>
        <v/>
      </c>
      <c r="U530" s="282"/>
    </row>
    <row r="531" spans="2:21" ht="24.75" customHeight="1">
      <c r="B531" s="176">
        <v>525</v>
      </c>
      <c r="C531" s="231"/>
      <c r="D531" s="290" t="str">
        <f t="shared" si="35"/>
        <v/>
      </c>
      <c r="E531" s="291">
        <f>IF(D531="",0,+COUNTIF('賃上げ後(1か月目)(様式3-6)'!$D$7:$D$1006,D531))</f>
        <v>0</v>
      </c>
      <c r="F531" s="205"/>
      <c r="G531" s="295" t="str">
        <f t="shared" si="36"/>
        <v/>
      </c>
      <c r="H531" s="202"/>
      <c r="I531" s="202"/>
      <c r="J531" s="203"/>
      <c r="K531" s="203"/>
      <c r="L531" s="203"/>
      <c r="M531" s="203"/>
      <c r="N531" s="203"/>
      <c r="O531" s="203"/>
      <c r="P531" s="203"/>
      <c r="Q531" s="203"/>
      <c r="R531" s="204"/>
      <c r="S531" s="298" t="str">
        <f t="shared" si="34"/>
        <v/>
      </c>
      <c r="T531" s="299" t="str">
        <f t="shared" si="37"/>
        <v/>
      </c>
      <c r="U531" s="282"/>
    </row>
    <row r="532" spans="2:21" ht="24.75" customHeight="1">
      <c r="B532" s="176">
        <v>526</v>
      </c>
      <c r="C532" s="231"/>
      <c r="D532" s="290" t="str">
        <f t="shared" si="35"/>
        <v/>
      </c>
      <c r="E532" s="291">
        <f>IF(D532="",0,+COUNTIF('賃上げ後(1か月目)(様式3-6)'!$D$7:$D$1006,D532))</f>
        <v>0</v>
      </c>
      <c r="F532" s="205"/>
      <c r="G532" s="295" t="str">
        <f t="shared" si="36"/>
        <v/>
      </c>
      <c r="H532" s="202"/>
      <c r="I532" s="202"/>
      <c r="J532" s="203"/>
      <c r="K532" s="203"/>
      <c r="L532" s="203"/>
      <c r="M532" s="203"/>
      <c r="N532" s="203"/>
      <c r="O532" s="203"/>
      <c r="P532" s="203"/>
      <c r="Q532" s="203"/>
      <c r="R532" s="204"/>
      <c r="S532" s="298" t="str">
        <f t="shared" si="34"/>
        <v/>
      </c>
      <c r="T532" s="299" t="str">
        <f t="shared" si="37"/>
        <v/>
      </c>
      <c r="U532" s="282"/>
    </row>
    <row r="533" spans="2:21" ht="24.75" customHeight="1">
      <c r="B533" s="176">
        <v>527</v>
      </c>
      <c r="C533" s="231"/>
      <c r="D533" s="290" t="str">
        <f t="shared" si="35"/>
        <v/>
      </c>
      <c r="E533" s="291">
        <f>IF(D533="",0,+COUNTIF('賃上げ後(1か月目)(様式3-6)'!$D$7:$D$1006,D533))</f>
        <v>0</v>
      </c>
      <c r="F533" s="205"/>
      <c r="G533" s="295" t="str">
        <f t="shared" si="36"/>
        <v/>
      </c>
      <c r="H533" s="202"/>
      <c r="I533" s="202"/>
      <c r="J533" s="203"/>
      <c r="K533" s="203"/>
      <c r="L533" s="203"/>
      <c r="M533" s="203"/>
      <c r="N533" s="203"/>
      <c r="O533" s="203"/>
      <c r="P533" s="203"/>
      <c r="Q533" s="203"/>
      <c r="R533" s="204"/>
      <c r="S533" s="298" t="str">
        <f t="shared" si="34"/>
        <v/>
      </c>
      <c r="T533" s="299" t="str">
        <f t="shared" si="37"/>
        <v/>
      </c>
      <c r="U533" s="282"/>
    </row>
    <row r="534" spans="2:21" ht="24.75" customHeight="1">
      <c r="B534" s="176">
        <v>528</v>
      </c>
      <c r="C534" s="231"/>
      <c r="D534" s="290" t="str">
        <f t="shared" si="35"/>
        <v/>
      </c>
      <c r="E534" s="291">
        <f>IF(D534="",0,+COUNTIF('賃上げ後(1か月目)(様式3-6)'!$D$7:$D$1006,D534))</f>
        <v>0</v>
      </c>
      <c r="F534" s="205"/>
      <c r="G534" s="295" t="str">
        <f t="shared" si="36"/>
        <v/>
      </c>
      <c r="H534" s="202"/>
      <c r="I534" s="202"/>
      <c r="J534" s="203"/>
      <c r="K534" s="203"/>
      <c r="L534" s="203"/>
      <c r="M534" s="203"/>
      <c r="N534" s="203"/>
      <c r="O534" s="203"/>
      <c r="P534" s="203"/>
      <c r="Q534" s="203"/>
      <c r="R534" s="204"/>
      <c r="S534" s="298" t="str">
        <f t="shared" si="34"/>
        <v/>
      </c>
      <c r="T534" s="299" t="str">
        <f t="shared" si="37"/>
        <v/>
      </c>
      <c r="U534" s="282"/>
    </row>
    <row r="535" spans="2:21" ht="24.75" customHeight="1">
      <c r="B535" s="176">
        <v>529</v>
      </c>
      <c r="C535" s="231"/>
      <c r="D535" s="290" t="str">
        <f t="shared" si="35"/>
        <v/>
      </c>
      <c r="E535" s="291">
        <f>IF(D535="",0,+COUNTIF('賃上げ後(1か月目)(様式3-6)'!$D$7:$D$1006,D535))</f>
        <v>0</v>
      </c>
      <c r="F535" s="205"/>
      <c r="G535" s="295" t="str">
        <f t="shared" si="36"/>
        <v/>
      </c>
      <c r="H535" s="202"/>
      <c r="I535" s="202"/>
      <c r="J535" s="203"/>
      <c r="K535" s="203"/>
      <c r="L535" s="203"/>
      <c r="M535" s="203"/>
      <c r="N535" s="203"/>
      <c r="O535" s="203"/>
      <c r="P535" s="203"/>
      <c r="Q535" s="203"/>
      <c r="R535" s="204"/>
      <c r="S535" s="298" t="str">
        <f t="shared" si="34"/>
        <v/>
      </c>
      <c r="T535" s="299" t="str">
        <f t="shared" si="37"/>
        <v/>
      </c>
      <c r="U535" s="282"/>
    </row>
    <row r="536" spans="2:21" ht="24.75" customHeight="1">
      <c r="B536" s="176">
        <v>530</v>
      </c>
      <c r="C536" s="231"/>
      <c r="D536" s="290" t="str">
        <f t="shared" si="35"/>
        <v/>
      </c>
      <c r="E536" s="291">
        <f>IF(D536="",0,+COUNTIF('賃上げ後(1か月目)(様式3-6)'!$D$7:$D$1006,D536))</f>
        <v>0</v>
      </c>
      <c r="F536" s="205"/>
      <c r="G536" s="295" t="str">
        <f t="shared" si="36"/>
        <v/>
      </c>
      <c r="H536" s="202"/>
      <c r="I536" s="202"/>
      <c r="J536" s="203"/>
      <c r="K536" s="203"/>
      <c r="L536" s="203"/>
      <c r="M536" s="203"/>
      <c r="N536" s="203"/>
      <c r="O536" s="203"/>
      <c r="P536" s="203"/>
      <c r="Q536" s="203"/>
      <c r="R536" s="204"/>
      <c r="S536" s="298" t="str">
        <f t="shared" si="34"/>
        <v/>
      </c>
      <c r="T536" s="299" t="str">
        <f t="shared" si="37"/>
        <v/>
      </c>
      <c r="U536" s="282"/>
    </row>
    <row r="537" spans="2:21" ht="24.75" customHeight="1">
      <c r="B537" s="176">
        <v>531</v>
      </c>
      <c r="C537" s="231"/>
      <c r="D537" s="290" t="str">
        <f t="shared" si="35"/>
        <v/>
      </c>
      <c r="E537" s="291">
        <f>IF(D537="",0,+COUNTIF('賃上げ後(1か月目)(様式3-6)'!$D$7:$D$1006,D537))</f>
        <v>0</v>
      </c>
      <c r="F537" s="205"/>
      <c r="G537" s="295" t="str">
        <f t="shared" si="36"/>
        <v/>
      </c>
      <c r="H537" s="202"/>
      <c r="I537" s="202"/>
      <c r="J537" s="203"/>
      <c r="K537" s="203"/>
      <c r="L537" s="203"/>
      <c r="M537" s="203"/>
      <c r="N537" s="203"/>
      <c r="O537" s="203"/>
      <c r="P537" s="203"/>
      <c r="Q537" s="203"/>
      <c r="R537" s="204"/>
      <c r="S537" s="298" t="str">
        <f t="shared" si="34"/>
        <v/>
      </c>
      <c r="T537" s="299" t="str">
        <f t="shared" si="37"/>
        <v/>
      </c>
      <c r="U537" s="282"/>
    </row>
    <row r="538" spans="2:21" ht="24.75" customHeight="1">
      <c r="B538" s="176">
        <v>532</v>
      </c>
      <c r="C538" s="231"/>
      <c r="D538" s="290" t="str">
        <f t="shared" si="35"/>
        <v/>
      </c>
      <c r="E538" s="291">
        <f>IF(D538="",0,+COUNTIF('賃上げ後(1か月目)(様式3-6)'!$D$7:$D$1006,D538))</f>
        <v>0</v>
      </c>
      <c r="F538" s="205"/>
      <c r="G538" s="295" t="str">
        <f t="shared" si="36"/>
        <v/>
      </c>
      <c r="H538" s="202"/>
      <c r="I538" s="202"/>
      <c r="J538" s="203"/>
      <c r="K538" s="203"/>
      <c r="L538" s="203"/>
      <c r="M538" s="203"/>
      <c r="N538" s="203"/>
      <c r="O538" s="203"/>
      <c r="P538" s="203"/>
      <c r="Q538" s="203"/>
      <c r="R538" s="204"/>
      <c r="S538" s="298" t="str">
        <f t="shared" si="34"/>
        <v/>
      </c>
      <c r="T538" s="299" t="str">
        <f t="shared" si="37"/>
        <v/>
      </c>
      <c r="U538" s="282"/>
    </row>
    <row r="539" spans="2:21" ht="24.75" customHeight="1">
      <c r="B539" s="176">
        <v>533</v>
      </c>
      <c r="C539" s="231"/>
      <c r="D539" s="290" t="str">
        <f t="shared" si="35"/>
        <v/>
      </c>
      <c r="E539" s="291">
        <f>IF(D539="",0,+COUNTIF('賃上げ後(1か月目)(様式3-6)'!$D$7:$D$1006,D539))</f>
        <v>0</v>
      </c>
      <c r="F539" s="205"/>
      <c r="G539" s="295" t="str">
        <f t="shared" si="36"/>
        <v/>
      </c>
      <c r="H539" s="202"/>
      <c r="I539" s="202"/>
      <c r="J539" s="203"/>
      <c r="K539" s="203"/>
      <c r="L539" s="203"/>
      <c r="M539" s="203"/>
      <c r="N539" s="203"/>
      <c r="O539" s="203"/>
      <c r="P539" s="203"/>
      <c r="Q539" s="203"/>
      <c r="R539" s="204"/>
      <c r="S539" s="298" t="str">
        <f t="shared" si="34"/>
        <v/>
      </c>
      <c r="T539" s="299" t="str">
        <f t="shared" si="37"/>
        <v/>
      </c>
      <c r="U539" s="282"/>
    </row>
    <row r="540" spans="2:21" ht="24.75" customHeight="1">
      <c r="B540" s="176">
        <v>534</v>
      </c>
      <c r="C540" s="231"/>
      <c r="D540" s="290" t="str">
        <f t="shared" si="35"/>
        <v/>
      </c>
      <c r="E540" s="291">
        <f>IF(D540="",0,+COUNTIF('賃上げ後(1か月目)(様式3-6)'!$D$7:$D$1006,D540))</f>
        <v>0</v>
      </c>
      <c r="F540" s="205"/>
      <c r="G540" s="295" t="str">
        <f t="shared" si="36"/>
        <v/>
      </c>
      <c r="H540" s="202"/>
      <c r="I540" s="202"/>
      <c r="J540" s="203"/>
      <c r="K540" s="203"/>
      <c r="L540" s="203"/>
      <c r="M540" s="203"/>
      <c r="N540" s="203"/>
      <c r="O540" s="203"/>
      <c r="P540" s="203"/>
      <c r="Q540" s="203"/>
      <c r="R540" s="204"/>
      <c r="S540" s="298" t="str">
        <f t="shared" si="34"/>
        <v/>
      </c>
      <c r="T540" s="299" t="str">
        <f t="shared" si="37"/>
        <v/>
      </c>
      <c r="U540" s="282"/>
    </row>
    <row r="541" spans="2:21" ht="24.75" customHeight="1">
      <c r="B541" s="176">
        <v>535</v>
      </c>
      <c r="C541" s="231"/>
      <c r="D541" s="290" t="str">
        <f t="shared" si="35"/>
        <v/>
      </c>
      <c r="E541" s="291">
        <f>IF(D541="",0,+COUNTIF('賃上げ後(1か月目)(様式3-6)'!$D$7:$D$1006,D541))</f>
        <v>0</v>
      </c>
      <c r="F541" s="205"/>
      <c r="G541" s="295" t="str">
        <f t="shared" si="36"/>
        <v/>
      </c>
      <c r="H541" s="202"/>
      <c r="I541" s="202"/>
      <c r="J541" s="203"/>
      <c r="K541" s="203"/>
      <c r="L541" s="203"/>
      <c r="M541" s="203"/>
      <c r="N541" s="203"/>
      <c r="O541" s="203"/>
      <c r="P541" s="203"/>
      <c r="Q541" s="203"/>
      <c r="R541" s="204"/>
      <c r="S541" s="298" t="str">
        <f t="shared" si="34"/>
        <v/>
      </c>
      <c r="T541" s="299" t="str">
        <f t="shared" si="37"/>
        <v/>
      </c>
      <c r="U541" s="282"/>
    </row>
    <row r="542" spans="2:21" ht="24.75" customHeight="1">
      <c r="B542" s="176">
        <v>536</v>
      </c>
      <c r="C542" s="231"/>
      <c r="D542" s="290" t="str">
        <f t="shared" si="35"/>
        <v/>
      </c>
      <c r="E542" s="291">
        <f>IF(D542="",0,+COUNTIF('賃上げ後(1か月目)(様式3-6)'!$D$7:$D$1006,D542))</f>
        <v>0</v>
      </c>
      <c r="F542" s="205"/>
      <c r="G542" s="295" t="str">
        <f t="shared" si="36"/>
        <v/>
      </c>
      <c r="H542" s="202"/>
      <c r="I542" s="202"/>
      <c r="J542" s="203"/>
      <c r="K542" s="203"/>
      <c r="L542" s="203"/>
      <c r="M542" s="203"/>
      <c r="N542" s="203"/>
      <c r="O542" s="203"/>
      <c r="P542" s="203"/>
      <c r="Q542" s="203"/>
      <c r="R542" s="204"/>
      <c r="S542" s="298" t="str">
        <f t="shared" si="34"/>
        <v/>
      </c>
      <c r="T542" s="299" t="str">
        <f t="shared" si="37"/>
        <v/>
      </c>
      <c r="U542" s="282"/>
    </row>
    <row r="543" spans="2:21" ht="24.75" customHeight="1">
      <c r="B543" s="176">
        <v>537</v>
      </c>
      <c r="C543" s="231"/>
      <c r="D543" s="290" t="str">
        <f t="shared" si="35"/>
        <v/>
      </c>
      <c r="E543" s="291">
        <f>IF(D543="",0,+COUNTIF('賃上げ後(1か月目)(様式3-6)'!$D$7:$D$1006,D543))</f>
        <v>0</v>
      </c>
      <c r="F543" s="205"/>
      <c r="G543" s="295" t="str">
        <f t="shared" si="36"/>
        <v/>
      </c>
      <c r="H543" s="202"/>
      <c r="I543" s="202"/>
      <c r="J543" s="203"/>
      <c r="K543" s="203"/>
      <c r="L543" s="203"/>
      <c r="M543" s="203"/>
      <c r="N543" s="203"/>
      <c r="O543" s="203"/>
      <c r="P543" s="203"/>
      <c r="Q543" s="203"/>
      <c r="R543" s="204"/>
      <c r="S543" s="298" t="str">
        <f t="shared" si="34"/>
        <v/>
      </c>
      <c r="T543" s="299" t="str">
        <f t="shared" si="37"/>
        <v/>
      </c>
      <c r="U543" s="282"/>
    </row>
    <row r="544" spans="2:21" ht="24.75" customHeight="1">
      <c r="B544" s="176">
        <v>538</v>
      </c>
      <c r="C544" s="231"/>
      <c r="D544" s="290" t="str">
        <f t="shared" si="35"/>
        <v/>
      </c>
      <c r="E544" s="291">
        <f>IF(D544="",0,+COUNTIF('賃上げ後(1か月目)(様式3-6)'!$D$7:$D$1006,D544))</f>
        <v>0</v>
      </c>
      <c r="F544" s="205"/>
      <c r="G544" s="295" t="str">
        <f t="shared" si="36"/>
        <v/>
      </c>
      <c r="H544" s="202"/>
      <c r="I544" s="202"/>
      <c r="J544" s="203"/>
      <c r="K544" s="203"/>
      <c r="L544" s="203"/>
      <c r="M544" s="203"/>
      <c r="N544" s="203"/>
      <c r="O544" s="203"/>
      <c r="P544" s="203"/>
      <c r="Q544" s="203"/>
      <c r="R544" s="204"/>
      <c r="S544" s="298" t="str">
        <f t="shared" si="34"/>
        <v/>
      </c>
      <c r="T544" s="299" t="str">
        <f t="shared" si="37"/>
        <v/>
      </c>
      <c r="U544" s="282"/>
    </row>
    <row r="545" spans="2:21" ht="24.75" customHeight="1">
      <c r="B545" s="176">
        <v>539</v>
      </c>
      <c r="C545" s="231"/>
      <c r="D545" s="290" t="str">
        <f t="shared" si="35"/>
        <v/>
      </c>
      <c r="E545" s="291">
        <f>IF(D545="",0,+COUNTIF('賃上げ後(1か月目)(様式3-6)'!$D$7:$D$1006,D545))</f>
        <v>0</v>
      </c>
      <c r="F545" s="205"/>
      <c r="G545" s="295" t="str">
        <f t="shared" si="36"/>
        <v/>
      </c>
      <c r="H545" s="202"/>
      <c r="I545" s="202"/>
      <c r="J545" s="203"/>
      <c r="K545" s="203"/>
      <c r="L545" s="203"/>
      <c r="M545" s="203"/>
      <c r="N545" s="203"/>
      <c r="O545" s="203"/>
      <c r="P545" s="203"/>
      <c r="Q545" s="203"/>
      <c r="R545" s="204"/>
      <c r="S545" s="298" t="str">
        <f t="shared" si="34"/>
        <v/>
      </c>
      <c r="T545" s="299" t="str">
        <f t="shared" si="37"/>
        <v/>
      </c>
      <c r="U545" s="282"/>
    </row>
    <row r="546" spans="2:21" ht="24.75" customHeight="1">
      <c r="B546" s="176">
        <v>540</v>
      </c>
      <c r="C546" s="231"/>
      <c r="D546" s="290" t="str">
        <f t="shared" si="35"/>
        <v/>
      </c>
      <c r="E546" s="291">
        <f>IF(D546="",0,+COUNTIF('賃上げ後(1か月目)(様式3-6)'!$D$7:$D$1006,D546))</f>
        <v>0</v>
      </c>
      <c r="F546" s="205"/>
      <c r="G546" s="295" t="str">
        <f t="shared" si="36"/>
        <v/>
      </c>
      <c r="H546" s="202"/>
      <c r="I546" s="202"/>
      <c r="J546" s="203"/>
      <c r="K546" s="203"/>
      <c r="L546" s="203"/>
      <c r="M546" s="203"/>
      <c r="N546" s="203"/>
      <c r="O546" s="203"/>
      <c r="P546" s="203"/>
      <c r="Q546" s="203"/>
      <c r="R546" s="204"/>
      <c r="S546" s="298" t="str">
        <f t="shared" si="34"/>
        <v/>
      </c>
      <c r="T546" s="299" t="str">
        <f t="shared" si="37"/>
        <v/>
      </c>
      <c r="U546" s="282"/>
    </row>
    <row r="547" spans="2:21" ht="24.75" customHeight="1">
      <c r="B547" s="176">
        <v>541</v>
      </c>
      <c r="C547" s="231"/>
      <c r="D547" s="290" t="str">
        <f t="shared" si="35"/>
        <v/>
      </c>
      <c r="E547" s="291">
        <f>IF(D547="",0,+COUNTIF('賃上げ後(1か月目)(様式3-6)'!$D$7:$D$1006,D547))</f>
        <v>0</v>
      </c>
      <c r="F547" s="205"/>
      <c r="G547" s="295" t="str">
        <f t="shared" si="36"/>
        <v/>
      </c>
      <c r="H547" s="202"/>
      <c r="I547" s="202"/>
      <c r="J547" s="203"/>
      <c r="K547" s="203"/>
      <c r="L547" s="203"/>
      <c r="M547" s="203"/>
      <c r="N547" s="203"/>
      <c r="O547" s="203"/>
      <c r="P547" s="203"/>
      <c r="Q547" s="203"/>
      <c r="R547" s="204"/>
      <c r="S547" s="298" t="str">
        <f t="shared" si="34"/>
        <v/>
      </c>
      <c r="T547" s="299" t="str">
        <f t="shared" si="37"/>
        <v/>
      </c>
      <c r="U547" s="282"/>
    </row>
    <row r="548" spans="2:21" ht="24.75" customHeight="1">
      <c r="B548" s="176">
        <v>542</v>
      </c>
      <c r="C548" s="231"/>
      <c r="D548" s="290" t="str">
        <f t="shared" si="35"/>
        <v/>
      </c>
      <c r="E548" s="291">
        <f>IF(D548="",0,+COUNTIF('賃上げ後(1か月目)(様式3-6)'!$D$7:$D$1006,D548))</f>
        <v>0</v>
      </c>
      <c r="F548" s="205"/>
      <c r="G548" s="295" t="str">
        <f t="shared" si="36"/>
        <v/>
      </c>
      <c r="H548" s="202"/>
      <c r="I548" s="202"/>
      <c r="J548" s="203"/>
      <c r="K548" s="203"/>
      <c r="L548" s="203"/>
      <c r="M548" s="203"/>
      <c r="N548" s="203"/>
      <c r="O548" s="203"/>
      <c r="P548" s="203"/>
      <c r="Q548" s="203"/>
      <c r="R548" s="204"/>
      <c r="S548" s="298" t="str">
        <f t="shared" si="34"/>
        <v/>
      </c>
      <c r="T548" s="299" t="str">
        <f t="shared" si="37"/>
        <v/>
      </c>
      <c r="U548" s="282"/>
    </row>
    <row r="549" spans="2:21" ht="24.75" customHeight="1">
      <c r="B549" s="176">
        <v>543</v>
      </c>
      <c r="C549" s="231"/>
      <c r="D549" s="290" t="str">
        <f t="shared" si="35"/>
        <v/>
      </c>
      <c r="E549" s="291">
        <f>IF(D549="",0,+COUNTIF('賃上げ後(1か月目)(様式3-6)'!$D$7:$D$1006,D549))</f>
        <v>0</v>
      </c>
      <c r="F549" s="205"/>
      <c r="G549" s="295" t="str">
        <f t="shared" si="36"/>
        <v/>
      </c>
      <c r="H549" s="202"/>
      <c r="I549" s="202"/>
      <c r="J549" s="203"/>
      <c r="K549" s="203"/>
      <c r="L549" s="203"/>
      <c r="M549" s="203"/>
      <c r="N549" s="203"/>
      <c r="O549" s="203"/>
      <c r="P549" s="203"/>
      <c r="Q549" s="203"/>
      <c r="R549" s="204"/>
      <c r="S549" s="298" t="str">
        <f t="shared" si="34"/>
        <v/>
      </c>
      <c r="T549" s="299" t="str">
        <f t="shared" si="37"/>
        <v/>
      </c>
      <c r="U549" s="282"/>
    </row>
    <row r="550" spans="2:21" ht="24.75" customHeight="1">
      <c r="B550" s="176">
        <v>544</v>
      </c>
      <c r="C550" s="231"/>
      <c r="D550" s="290" t="str">
        <f t="shared" si="35"/>
        <v/>
      </c>
      <c r="E550" s="291">
        <f>IF(D550="",0,+COUNTIF('賃上げ後(1か月目)(様式3-6)'!$D$7:$D$1006,D550))</f>
        <v>0</v>
      </c>
      <c r="F550" s="205"/>
      <c r="G550" s="295" t="str">
        <f t="shared" si="36"/>
        <v/>
      </c>
      <c r="H550" s="202"/>
      <c r="I550" s="202"/>
      <c r="J550" s="203"/>
      <c r="K550" s="203"/>
      <c r="L550" s="203"/>
      <c r="M550" s="203"/>
      <c r="N550" s="203"/>
      <c r="O550" s="203"/>
      <c r="P550" s="203"/>
      <c r="Q550" s="203"/>
      <c r="R550" s="204"/>
      <c r="S550" s="298" t="str">
        <f t="shared" si="34"/>
        <v/>
      </c>
      <c r="T550" s="299" t="str">
        <f t="shared" si="37"/>
        <v/>
      </c>
      <c r="U550" s="282"/>
    </row>
    <row r="551" spans="2:21" ht="24.75" customHeight="1">
      <c r="B551" s="176">
        <v>545</v>
      </c>
      <c r="C551" s="231"/>
      <c r="D551" s="290" t="str">
        <f t="shared" si="35"/>
        <v/>
      </c>
      <c r="E551" s="291">
        <f>IF(D551="",0,+COUNTIF('賃上げ後(1か月目)(様式3-6)'!$D$7:$D$1006,D551))</f>
        <v>0</v>
      </c>
      <c r="F551" s="205"/>
      <c r="G551" s="295" t="str">
        <f t="shared" si="36"/>
        <v/>
      </c>
      <c r="H551" s="202"/>
      <c r="I551" s="202"/>
      <c r="J551" s="203"/>
      <c r="K551" s="203"/>
      <c r="L551" s="203"/>
      <c r="M551" s="203"/>
      <c r="N551" s="203"/>
      <c r="O551" s="203"/>
      <c r="P551" s="203"/>
      <c r="Q551" s="203"/>
      <c r="R551" s="204"/>
      <c r="S551" s="298" t="str">
        <f t="shared" si="34"/>
        <v/>
      </c>
      <c r="T551" s="299" t="str">
        <f t="shared" si="37"/>
        <v/>
      </c>
      <c r="U551" s="282"/>
    </row>
    <row r="552" spans="2:21" ht="24.75" customHeight="1">
      <c r="B552" s="176">
        <v>546</v>
      </c>
      <c r="C552" s="231"/>
      <c r="D552" s="290" t="str">
        <f t="shared" si="35"/>
        <v/>
      </c>
      <c r="E552" s="291">
        <f>IF(D552="",0,+COUNTIF('賃上げ後(1か月目)(様式3-6)'!$D$7:$D$1006,D552))</f>
        <v>0</v>
      </c>
      <c r="F552" s="205"/>
      <c r="G552" s="295" t="str">
        <f t="shared" si="36"/>
        <v/>
      </c>
      <c r="H552" s="202"/>
      <c r="I552" s="202"/>
      <c r="J552" s="203"/>
      <c r="K552" s="203"/>
      <c r="L552" s="203"/>
      <c r="M552" s="203"/>
      <c r="N552" s="203"/>
      <c r="O552" s="203"/>
      <c r="P552" s="203"/>
      <c r="Q552" s="203"/>
      <c r="R552" s="204"/>
      <c r="S552" s="298" t="str">
        <f t="shared" si="34"/>
        <v/>
      </c>
      <c r="T552" s="299" t="str">
        <f t="shared" si="37"/>
        <v/>
      </c>
      <c r="U552" s="282"/>
    </row>
    <row r="553" spans="2:21" ht="24.75" customHeight="1">
      <c r="B553" s="176">
        <v>547</v>
      </c>
      <c r="C553" s="231"/>
      <c r="D553" s="290" t="str">
        <f t="shared" si="35"/>
        <v/>
      </c>
      <c r="E553" s="291">
        <f>IF(D553="",0,+COUNTIF('賃上げ後(1か月目)(様式3-6)'!$D$7:$D$1006,D553))</f>
        <v>0</v>
      </c>
      <c r="F553" s="205"/>
      <c r="G553" s="295" t="str">
        <f t="shared" si="36"/>
        <v/>
      </c>
      <c r="H553" s="202"/>
      <c r="I553" s="202"/>
      <c r="J553" s="203"/>
      <c r="K553" s="203"/>
      <c r="L553" s="203"/>
      <c r="M553" s="203"/>
      <c r="N553" s="203"/>
      <c r="O553" s="203"/>
      <c r="P553" s="203"/>
      <c r="Q553" s="203"/>
      <c r="R553" s="204"/>
      <c r="S553" s="298" t="str">
        <f t="shared" si="34"/>
        <v/>
      </c>
      <c r="T553" s="299" t="str">
        <f t="shared" si="37"/>
        <v/>
      </c>
      <c r="U553" s="282"/>
    </row>
    <row r="554" spans="2:21" ht="24.75" customHeight="1">
      <c r="B554" s="176">
        <v>548</v>
      </c>
      <c r="C554" s="231"/>
      <c r="D554" s="290" t="str">
        <f t="shared" si="35"/>
        <v/>
      </c>
      <c r="E554" s="291">
        <f>IF(D554="",0,+COUNTIF('賃上げ後(1か月目)(様式3-6)'!$D$7:$D$1006,D554))</f>
        <v>0</v>
      </c>
      <c r="F554" s="205"/>
      <c r="G554" s="295" t="str">
        <f t="shared" si="36"/>
        <v/>
      </c>
      <c r="H554" s="202"/>
      <c r="I554" s="202"/>
      <c r="J554" s="203"/>
      <c r="K554" s="203"/>
      <c r="L554" s="203"/>
      <c r="M554" s="203"/>
      <c r="N554" s="203"/>
      <c r="O554" s="203"/>
      <c r="P554" s="203"/>
      <c r="Q554" s="203"/>
      <c r="R554" s="204"/>
      <c r="S554" s="298" t="str">
        <f t="shared" si="34"/>
        <v/>
      </c>
      <c r="T554" s="299" t="str">
        <f t="shared" si="37"/>
        <v/>
      </c>
      <c r="U554" s="282"/>
    </row>
    <row r="555" spans="2:21" ht="24.75" customHeight="1">
      <c r="B555" s="176">
        <v>549</v>
      </c>
      <c r="C555" s="231"/>
      <c r="D555" s="290" t="str">
        <f t="shared" si="35"/>
        <v/>
      </c>
      <c r="E555" s="291">
        <f>IF(D555="",0,+COUNTIF('賃上げ後(1か月目)(様式3-6)'!$D$7:$D$1006,D555))</f>
        <v>0</v>
      </c>
      <c r="F555" s="205"/>
      <c r="G555" s="295" t="str">
        <f t="shared" si="36"/>
        <v/>
      </c>
      <c r="H555" s="202"/>
      <c r="I555" s="202"/>
      <c r="J555" s="203"/>
      <c r="K555" s="203"/>
      <c r="L555" s="203"/>
      <c r="M555" s="203"/>
      <c r="N555" s="203"/>
      <c r="O555" s="203"/>
      <c r="P555" s="203"/>
      <c r="Q555" s="203"/>
      <c r="R555" s="204"/>
      <c r="S555" s="298" t="str">
        <f t="shared" si="34"/>
        <v/>
      </c>
      <c r="T555" s="299" t="str">
        <f t="shared" si="37"/>
        <v/>
      </c>
      <c r="U555" s="282"/>
    </row>
    <row r="556" spans="2:21" ht="24.75" customHeight="1">
      <c r="B556" s="176">
        <v>550</v>
      </c>
      <c r="C556" s="231"/>
      <c r="D556" s="290" t="str">
        <f t="shared" si="35"/>
        <v/>
      </c>
      <c r="E556" s="291">
        <f>IF(D556="",0,+COUNTIF('賃上げ後(1か月目)(様式3-6)'!$D$7:$D$1006,D556))</f>
        <v>0</v>
      </c>
      <c r="F556" s="205"/>
      <c r="G556" s="295" t="str">
        <f t="shared" si="36"/>
        <v/>
      </c>
      <c r="H556" s="202"/>
      <c r="I556" s="202"/>
      <c r="J556" s="203"/>
      <c r="K556" s="203"/>
      <c r="L556" s="203"/>
      <c r="M556" s="203"/>
      <c r="N556" s="203"/>
      <c r="O556" s="203"/>
      <c r="P556" s="203"/>
      <c r="Q556" s="203"/>
      <c r="R556" s="204"/>
      <c r="S556" s="298" t="str">
        <f t="shared" si="34"/>
        <v/>
      </c>
      <c r="T556" s="299" t="str">
        <f t="shared" si="37"/>
        <v/>
      </c>
      <c r="U556" s="282"/>
    </row>
    <row r="557" spans="2:21" ht="24.75" customHeight="1">
      <c r="B557" s="176">
        <v>551</v>
      </c>
      <c r="C557" s="231"/>
      <c r="D557" s="290" t="str">
        <f t="shared" si="35"/>
        <v/>
      </c>
      <c r="E557" s="291">
        <f>IF(D557="",0,+COUNTIF('賃上げ後(1か月目)(様式3-6)'!$D$7:$D$1006,D557))</f>
        <v>0</v>
      </c>
      <c r="F557" s="205"/>
      <c r="G557" s="295" t="str">
        <f t="shared" si="36"/>
        <v/>
      </c>
      <c r="H557" s="202"/>
      <c r="I557" s="202"/>
      <c r="J557" s="203"/>
      <c r="K557" s="203"/>
      <c r="L557" s="203"/>
      <c r="M557" s="203"/>
      <c r="N557" s="203"/>
      <c r="O557" s="203"/>
      <c r="P557" s="203"/>
      <c r="Q557" s="203"/>
      <c r="R557" s="204"/>
      <c r="S557" s="298" t="str">
        <f t="shared" si="34"/>
        <v/>
      </c>
      <c r="T557" s="299" t="str">
        <f t="shared" si="37"/>
        <v/>
      </c>
      <c r="U557" s="282"/>
    </row>
    <row r="558" spans="2:21" ht="24.75" customHeight="1">
      <c r="B558" s="176">
        <v>552</v>
      </c>
      <c r="C558" s="231"/>
      <c r="D558" s="290" t="str">
        <f t="shared" si="35"/>
        <v/>
      </c>
      <c r="E558" s="291">
        <f>IF(D558="",0,+COUNTIF('賃上げ後(1か月目)(様式3-6)'!$D$7:$D$1006,D558))</f>
        <v>0</v>
      </c>
      <c r="F558" s="205"/>
      <c r="G558" s="295" t="str">
        <f t="shared" si="36"/>
        <v/>
      </c>
      <c r="H558" s="202"/>
      <c r="I558" s="202"/>
      <c r="J558" s="203"/>
      <c r="K558" s="203"/>
      <c r="L558" s="203"/>
      <c r="M558" s="203"/>
      <c r="N558" s="203"/>
      <c r="O558" s="203"/>
      <c r="P558" s="203"/>
      <c r="Q558" s="203"/>
      <c r="R558" s="204"/>
      <c r="S558" s="298" t="str">
        <f t="shared" si="34"/>
        <v/>
      </c>
      <c r="T558" s="299" t="str">
        <f t="shared" si="37"/>
        <v/>
      </c>
      <c r="U558" s="282"/>
    </row>
    <row r="559" spans="2:21" ht="24.75" customHeight="1">
      <c r="B559" s="176">
        <v>553</v>
      </c>
      <c r="C559" s="231"/>
      <c r="D559" s="290" t="str">
        <f t="shared" si="35"/>
        <v/>
      </c>
      <c r="E559" s="291">
        <f>IF(D559="",0,+COUNTIF('賃上げ後(1か月目)(様式3-6)'!$D$7:$D$1006,D559))</f>
        <v>0</v>
      </c>
      <c r="F559" s="205"/>
      <c r="G559" s="295" t="str">
        <f t="shared" si="36"/>
        <v/>
      </c>
      <c r="H559" s="202"/>
      <c r="I559" s="202"/>
      <c r="J559" s="203"/>
      <c r="K559" s="203"/>
      <c r="L559" s="203"/>
      <c r="M559" s="203"/>
      <c r="N559" s="203"/>
      <c r="O559" s="203"/>
      <c r="P559" s="203"/>
      <c r="Q559" s="203"/>
      <c r="R559" s="204"/>
      <c r="S559" s="298" t="str">
        <f t="shared" si="34"/>
        <v/>
      </c>
      <c r="T559" s="299" t="str">
        <f t="shared" si="37"/>
        <v/>
      </c>
      <c r="U559" s="282"/>
    </row>
    <row r="560" spans="2:21" ht="24.75" customHeight="1">
      <c r="B560" s="176">
        <v>554</v>
      </c>
      <c r="C560" s="231"/>
      <c r="D560" s="290" t="str">
        <f t="shared" si="35"/>
        <v/>
      </c>
      <c r="E560" s="291">
        <f>IF(D560="",0,+COUNTIF('賃上げ後(1か月目)(様式3-6)'!$D$7:$D$1006,D560))</f>
        <v>0</v>
      </c>
      <c r="F560" s="205"/>
      <c r="G560" s="295" t="str">
        <f t="shared" si="36"/>
        <v/>
      </c>
      <c r="H560" s="202"/>
      <c r="I560" s="202"/>
      <c r="J560" s="203"/>
      <c r="K560" s="203"/>
      <c r="L560" s="203"/>
      <c r="M560" s="203"/>
      <c r="N560" s="203"/>
      <c r="O560" s="203"/>
      <c r="P560" s="203"/>
      <c r="Q560" s="203"/>
      <c r="R560" s="204"/>
      <c r="S560" s="298" t="str">
        <f t="shared" si="34"/>
        <v/>
      </c>
      <c r="T560" s="299" t="str">
        <f t="shared" si="37"/>
        <v/>
      </c>
      <c r="U560" s="282"/>
    </row>
    <row r="561" spans="2:21" ht="24.75" customHeight="1">
      <c r="B561" s="176">
        <v>555</v>
      </c>
      <c r="C561" s="231"/>
      <c r="D561" s="290" t="str">
        <f t="shared" si="35"/>
        <v/>
      </c>
      <c r="E561" s="291">
        <f>IF(D561="",0,+COUNTIF('賃上げ後(1か月目)(様式3-6)'!$D$7:$D$1006,D561))</f>
        <v>0</v>
      </c>
      <c r="F561" s="205"/>
      <c r="G561" s="295" t="str">
        <f t="shared" si="36"/>
        <v/>
      </c>
      <c r="H561" s="202"/>
      <c r="I561" s="202"/>
      <c r="J561" s="203"/>
      <c r="K561" s="203"/>
      <c r="L561" s="203"/>
      <c r="M561" s="203"/>
      <c r="N561" s="203"/>
      <c r="O561" s="203"/>
      <c r="P561" s="203"/>
      <c r="Q561" s="203"/>
      <c r="R561" s="204"/>
      <c r="S561" s="298" t="str">
        <f t="shared" si="34"/>
        <v/>
      </c>
      <c r="T561" s="299" t="str">
        <f t="shared" si="37"/>
        <v/>
      </c>
      <c r="U561" s="282"/>
    </row>
    <row r="562" spans="2:21" ht="24.75" customHeight="1">
      <c r="B562" s="176">
        <v>556</v>
      </c>
      <c r="C562" s="231"/>
      <c r="D562" s="290" t="str">
        <f t="shared" si="35"/>
        <v/>
      </c>
      <c r="E562" s="291">
        <f>IF(D562="",0,+COUNTIF('賃上げ後(1か月目)(様式3-6)'!$D$7:$D$1006,D562))</f>
        <v>0</v>
      </c>
      <c r="F562" s="205"/>
      <c r="G562" s="295" t="str">
        <f t="shared" si="36"/>
        <v/>
      </c>
      <c r="H562" s="202"/>
      <c r="I562" s="202"/>
      <c r="J562" s="203"/>
      <c r="K562" s="203"/>
      <c r="L562" s="203"/>
      <c r="M562" s="203"/>
      <c r="N562" s="203"/>
      <c r="O562" s="203"/>
      <c r="P562" s="203"/>
      <c r="Q562" s="203"/>
      <c r="R562" s="204"/>
      <c r="S562" s="298" t="str">
        <f t="shared" si="34"/>
        <v/>
      </c>
      <c r="T562" s="299" t="str">
        <f t="shared" si="37"/>
        <v/>
      </c>
      <c r="U562" s="282"/>
    </row>
    <row r="563" spans="2:21" ht="24.75" customHeight="1">
      <c r="B563" s="176">
        <v>557</v>
      </c>
      <c r="C563" s="231"/>
      <c r="D563" s="290" t="str">
        <f t="shared" si="35"/>
        <v/>
      </c>
      <c r="E563" s="291">
        <f>IF(D563="",0,+COUNTIF('賃上げ後(1か月目)(様式3-6)'!$D$7:$D$1006,D563))</f>
        <v>0</v>
      </c>
      <c r="F563" s="205"/>
      <c r="G563" s="295" t="str">
        <f t="shared" si="36"/>
        <v/>
      </c>
      <c r="H563" s="202"/>
      <c r="I563" s="202"/>
      <c r="J563" s="203"/>
      <c r="K563" s="203"/>
      <c r="L563" s="203"/>
      <c r="M563" s="203"/>
      <c r="N563" s="203"/>
      <c r="O563" s="203"/>
      <c r="P563" s="203"/>
      <c r="Q563" s="203"/>
      <c r="R563" s="204"/>
      <c r="S563" s="298" t="str">
        <f t="shared" si="34"/>
        <v/>
      </c>
      <c r="T563" s="299" t="str">
        <f t="shared" si="37"/>
        <v/>
      </c>
      <c r="U563" s="282"/>
    </row>
    <row r="564" spans="2:21" ht="24.75" customHeight="1">
      <c r="B564" s="176">
        <v>558</v>
      </c>
      <c r="C564" s="231"/>
      <c r="D564" s="290" t="str">
        <f t="shared" si="35"/>
        <v/>
      </c>
      <c r="E564" s="291">
        <f>IF(D564="",0,+COUNTIF('賃上げ後(1か月目)(様式3-6)'!$D$7:$D$1006,D564))</f>
        <v>0</v>
      </c>
      <c r="F564" s="205"/>
      <c r="G564" s="295" t="str">
        <f t="shared" si="36"/>
        <v/>
      </c>
      <c r="H564" s="202"/>
      <c r="I564" s="202"/>
      <c r="J564" s="203"/>
      <c r="K564" s="203"/>
      <c r="L564" s="203"/>
      <c r="M564" s="203"/>
      <c r="N564" s="203"/>
      <c r="O564" s="203"/>
      <c r="P564" s="203"/>
      <c r="Q564" s="203"/>
      <c r="R564" s="204"/>
      <c r="S564" s="298" t="str">
        <f t="shared" si="34"/>
        <v/>
      </c>
      <c r="T564" s="299" t="str">
        <f t="shared" si="37"/>
        <v/>
      </c>
      <c r="U564" s="282"/>
    </row>
    <row r="565" spans="2:21" ht="24.75" customHeight="1">
      <c r="B565" s="176">
        <v>559</v>
      </c>
      <c r="C565" s="231"/>
      <c r="D565" s="290" t="str">
        <f t="shared" si="35"/>
        <v/>
      </c>
      <c r="E565" s="291">
        <f>IF(D565="",0,+COUNTIF('賃上げ後(1か月目)(様式3-6)'!$D$7:$D$1006,D565))</f>
        <v>0</v>
      </c>
      <c r="F565" s="205"/>
      <c r="G565" s="295" t="str">
        <f t="shared" si="36"/>
        <v/>
      </c>
      <c r="H565" s="202"/>
      <c r="I565" s="202"/>
      <c r="J565" s="203"/>
      <c r="K565" s="203"/>
      <c r="L565" s="203"/>
      <c r="M565" s="203"/>
      <c r="N565" s="203"/>
      <c r="O565" s="203"/>
      <c r="P565" s="203"/>
      <c r="Q565" s="203"/>
      <c r="R565" s="204"/>
      <c r="S565" s="298" t="str">
        <f t="shared" si="34"/>
        <v/>
      </c>
      <c r="T565" s="299" t="str">
        <f t="shared" si="37"/>
        <v/>
      </c>
      <c r="U565" s="282"/>
    </row>
    <row r="566" spans="2:21" ht="24.75" customHeight="1">
      <c r="B566" s="176">
        <v>560</v>
      </c>
      <c r="C566" s="231"/>
      <c r="D566" s="290" t="str">
        <f t="shared" si="35"/>
        <v/>
      </c>
      <c r="E566" s="291">
        <f>IF(D566="",0,+COUNTIF('賃上げ後(1か月目)(様式3-6)'!$D$7:$D$1006,D566))</f>
        <v>0</v>
      </c>
      <c r="F566" s="205"/>
      <c r="G566" s="295" t="str">
        <f t="shared" si="36"/>
        <v/>
      </c>
      <c r="H566" s="202"/>
      <c r="I566" s="202"/>
      <c r="J566" s="203"/>
      <c r="K566" s="203"/>
      <c r="L566" s="203"/>
      <c r="M566" s="203"/>
      <c r="N566" s="203"/>
      <c r="O566" s="203"/>
      <c r="P566" s="203"/>
      <c r="Q566" s="203"/>
      <c r="R566" s="204"/>
      <c r="S566" s="298" t="str">
        <f t="shared" si="34"/>
        <v/>
      </c>
      <c r="T566" s="299" t="str">
        <f t="shared" si="37"/>
        <v/>
      </c>
      <c r="U566" s="282"/>
    </row>
    <row r="567" spans="2:21" ht="24.75" customHeight="1">
      <c r="B567" s="176">
        <v>561</v>
      </c>
      <c r="C567" s="231"/>
      <c r="D567" s="290" t="str">
        <f t="shared" si="35"/>
        <v/>
      </c>
      <c r="E567" s="291">
        <f>IF(D567="",0,+COUNTIF('賃上げ後(1か月目)(様式3-6)'!$D$7:$D$1006,D567))</f>
        <v>0</v>
      </c>
      <c r="F567" s="205"/>
      <c r="G567" s="295" t="str">
        <f t="shared" si="36"/>
        <v/>
      </c>
      <c r="H567" s="202"/>
      <c r="I567" s="202"/>
      <c r="J567" s="203"/>
      <c r="K567" s="203"/>
      <c r="L567" s="203"/>
      <c r="M567" s="203"/>
      <c r="N567" s="203"/>
      <c r="O567" s="203"/>
      <c r="P567" s="203"/>
      <c r="Q567" s="203"/>
      <c r="R567" s="204"/>
      <c r="S567" s="298" t="str">
        <f t="shared" si="34"/>
        <v/>
      </c>
      <c r="T567" s="299" t="str">
        <f t="shared" si="37"/>
        <v/>
      </c>
      <c r="U567" s="282"/>
    </row>
    <row r="568" spans="2:21" ht="24.75" customHeight="1">
      <c r="B568" s="176">
        <v>562</v>
      </c>
      <c r="C568" s="231"/>
      <c r="D568" s="290" t="str">
        <f t="shared" si="35"/>
        <v/>
      </c>
      <c r="E568" s="291">
        <f>IF(D568="",0,+COUNTIF('賃上げ後(1か月目)(様式3-6)'!$D$7:$D$1006,D568))</f>
        <v>0</v>
      </c>
      <c r="F568" s="205"/>
      <c r="G568" s="295" t="str">
        <f t="shared" si="36"/>
        <v/>
      </c>
      <c r="H568" s="202"/>
      <c r="I568" s="202"/>
      <c r="J568" s="203"/>
      <c r="K568" s="203"/>
      <c r="L568" s="203"/>
      <c r="M568" s="203"/>
      <c r="N568" s="203"/>
      <c r="O568" s="203"/>
      <c r="P568" s="203"/>
      <c r="Q568" s="203"/>
      <c r="R568" s="204"/>
      <c r="S568" s="298" t="str">
        <f t="shared" si="34"/>
        <v/>
      </c>
      <c r="T568" s="299" t="str">
        <f t="shared" si="37"/>
        <v/>
      </c>
      <c r="U568" s="282"/>
    </row>
    <row r="569" spans="2:21" ht="24.75" customHeight="1">
      <c r="B569" s="176">
        <v>563</v>
      </c>
      <c r="C569" s="231"/>
      <c r="D569" s="290" t="str">
        <f t="shared" si="35"/>
        <v/>
      </c>
      <c r="E569" s="291">
        <f>IF(D569="",0,+COUNTIF('賃上げ後(1か月目)(様式3-6)'!$D$7:$D$1006,D569))</f>
        <v>0</v>
      </c>
      <c r="F569" s="205"/>
      <c r="G569" s="295" t="str">
        <f t="shared" si="36"/>
        <v/>
      </c>
      <c r="H569" s="202"/>
      <c r="I569" s="202"/>
      <c r="J569" s="203"/>
      <c r="K569" s="203"/>
      <c r="L569" s="203"/>
      <c r="M569" s="203"/>
      <c r="N569" s="203"/>
      <c r="O569" s="203"/>
      <c r="P569" s="203"/>
      <c r="Q569" s="203"/>
      <c r="R569" s="204"/>
      <c r="S569" s="298" t="str">
        <f t="shared" si="34"/>
        <v/>
      </c>
      <c r="T569" s="299" t="str">
        <f t="shared" si="37"/>
        <v/>
      </c>
      <c r="U569" s="282"/>
    </row>
    <row r="570" spans="2:21" ht="24.75" customHeight="1">
      <c r="B570" s="176">
        <v>564</v>
      </c>
      <c r="C570" s="231"/>
      <c r="D570" s="290" t="str">
        <f t="shared" si="35"/>
        <v/>
      </c>
      <c r="E570" s="291">
        <f>IF(D570="",0,+COUNTIF('賃上げ後(1か月目)(様式3-6)'!$D$7:$D$1006,D570))</f>
        <v>0</v>
      </c>
      <c r="F570" s="205"/>
      <c r="G570" s="295" t="str">
        <f t="shared" si="36"/>
        <v/>
      </c>
      <c r="H570" s="202"/>
      <c r="I570" s="202"/>
      <c r="J570" s="203"/>
      <c r="K570" s="203"/>
      <c r="L570" s="203"/>
      <c r="M570" s="203"/>
      <c r="N570" s="203"/>
      <c r="O570" s="203"/>
      <c r="P570" s="203"/>
      <c r="Q570" s="203"/>
      <c r="R570" s="204"/>
      <c r="S570" s="298" t="str">
        <f t="shared" si="34"/>
        <v/>
      </c>
      <c r="T570" s="299" t="str">
        <f t="shared" si="37"/>
        <v/>
      </c>
      <c r="U570" s="282"/>
    </row>
    <row r="571" spans="2:21" ht="24.75" customHeight="1">
      <c r="B571" s="176">
        <v>565</v>
      </c>
      <c r="C571" s="231"/>
      <c r="D571" s="290" t="str">
        <f t="shared" si="35"/>
        <v/>
      </c>
      <c r="E571" s="291">
        <f>IF(D571="",0,+COUNTIF('賃上げ後(1か月目)(様式3-6)'!$D$7:$D$1006,D571))</f>
        <v>0</v>
      </c>
      <c r="F571" s="205"/>
      <c r="G571" s="295" t="str">
        <f t="shared" si="36"/>
        <v/>
      </c>
      <c r="H571" s="202"/>
      <c r="I571" s="202"/>
      <c r="J571" s="203"/>
      <c r="K571" s="203"/>
      <c r="L571" s="203"/>
      <c r="M571" s="203"/>
      <c r="N571" s="203"/>
      <c r="O571" s="203"/>
      <c r="P571" s="203"/>
      <c r="Q571" s="203"/>
      <c r="R571" s="204"/>
      <c r="S571" s="298" t="str">
        <f t="shared" si="34"/>
        <v/>
      </c>
      <c r="T571" s="299" t="str">
        <f t="shared" si="37"/>
        <v/>
      </c>
      <c r="U571" s="282"/>
    </row>
    <row r="572" spans="2:21" ht="24.75" customHeight="1">
      <c r="B572" s="176">
        <v>566</v>
      </c>
      <c r="C572" s="231"/>
      <c r="D572" s="290" t="str">
        <f t="shared" si="35"/>
        <v/>
      </c>
      <c r="E572" s="291">
        <f>IF(D572="",0,+COUNTIF('賃上げ後(1か月目)(様式3-6)'!$D$7:$D$1006,D572))</f>
        <v>0</v>
      </c>
      <c r="F572" s="205"/>
      <c r="G572" s="295" t="str">
        <f t="shared" si="36"/>
        <v/>
      </c>
      <c r="H572" s="202"/>
      <c r="I572" s="202"/>
      <c r="J572" s="203"/>
      <c r="K572" s="203"/>
      <c r="L572" s="203"/>
      <c r="M572" s="203"/>
      <c r="N572" s="203"/>
      <c r="O572" s="203"/>
      <c r="P572" s="203"/>
      <c r="Q572" s="203"/>
      <c r="R572" s="204"/>
      <c r="S572" s="298" t="str">
        <f t="shared" si="34"/>
        <v/>
      </c>
      <c r="T572" s="299" t="str">
        <f t="shared" si="37"/>
        <v/>
      </c>
      <c r="U572" s="282"/>
    </row>
    <row r="573" spans="2:21" ht="24.75" customHeight="1">
      <c r="B573" s="176">
        <v>567</v>
      </c>
      <c r="C573" s="231"/>
      <c r="D573" s="290" t="str">
        <f t="shared" si="35"/>
        <v/>
      </c>
      <c r="E573" s="291">
        <f>IF(D573="",0,+COUNTIF('賃上げ後(1か月目)(様式3-6)'!$D$7:$D$1006,D573))</f>
        <v>0</v>
      </c>
      <c r="F573" s="205"/>
      <c r="G573" s="295" t="str">
        <f t="shared" si="36"/>
        <v/>
      </c>
      <c r="H573" s="202"/>
      <c r="I573" s="202"/>
      <c r="J573" s="203"/>
      <c r="K573" s="203"/>
      <c r="L573" s="203"/>
      <c r="M573" s="203"/>
      <c r="N573" s="203"/>
      <c r="O573" s="203"/>
      <c r="P573" s="203"/>
      <c r="Q573" s="203"/>
      <c r="R573" s="204"/>
      <c r="S573" s="298" t="str">
        <f t="shared" si="34"/>
        <v/>
      </c>
      <c r="T573" s="299" t="str">
        <f t="shared" si="37"/>
        <v/>
      </c>
      <c r="U573" s="282"/>
    </row>
    <row r="574" spans="2:21" ht="24.75" customHeight="1">
      <c r="B574" s="176">
        <v>568</v>
      </c>
      <c r="C574" s="231"/>
      <c r="D574" s="290" t="str">
        <f t="shared" si="35"/>
        <v/>
      </c>
      <c r="E574" s="291">
        <f>IF(D574="",0,+COUNTIF('賃上げ後(1か月目)(様式3-6)'!$D$7:$D$1006,D574))</f>
        <v>0</v>
      </c>
      <c r="F574" s="205"/>
      <c r="G574" s="295" t="str">
        <f t="shared" si="36"/>
        <v/>
      </c>
      <c r="H574" s="202"/>
      <c r="I574" s="202"/>
      <c r="J574" s="203"/>
      <c r="K574" s="203"/>
      <c r="L574" s="203"/>
      <c r="M574" s="203"/>
      <c r="N574" s="203"/>
      <c r="O574" s="203"/>
      <c r="P574" s="203"/>
      <c r="Q574" s="203"/>
      <c r="R574" s="204"/>
      <c r="S574" s="298" t="str">
        <f t="shared" si="34"/>
        <v/>
      </c>
      <c r="T574" s="299" t="str">
        <f t="shared" si="37"/>
        <v/>
      </c>
      <c r="U574" s="282"/>
    </row>
    <row r="575" spans="2:21" ht="24.75" customHeight="1">
      <c r="B575" s="176">
        <v>569</v>
      </c>
      <c r="C575" s="231"/>
      <c r="D575" s="290" t="str">
        <f t="shared" si="35"/>
        <v/>
      </c>
      <c r="E575" s="291">
        <f>IF(D575="",0,+COUNTIF('賃上げ後(1か月目)(様式3-6)'!$D$7:$D$1006,D575))</f>
        <v>0</v>
      </c>
      <c r="F575" s="205"/>
      <c r="G575" s="295" t="str">
        <f t="shared" si="36"/>
        <v/>
      </c>
      <c r="H575" s="202"/>
      <c r="I575" s="202"/>
      <c r="J575" s="203"/>
      <c r="K575" s="203"/>
      <c r="L575" s="203"/>
      <c r="M575" s="203"/>
      <c r="N575" s="203"/>
      <c r="O575" s="203"/>
      <c r="P575" s="203"/>
      <c r="Q575" s="203"/>
      <c r="R575" s="204"/>
      <c r="S575" s="298" t="str">
        <f t="shared" si="34"/>
        <v/>
      </c>
      <c r="T575" s="299" t="str">
        <f t="shared" si="37"/>
        <v/>
      </c>
      <c r="U575" s="282"/>
    </row>
    <row r="576" spans="2:21" ht="24.75" customHeight="1">
      <c r="B576" s="176">
        <v>570</v>
      </c>
      <c r="C576" s="231"/>
      <c r="D576" s="290" t="str">
        <f t="shared" si="35"/>
        <v/>
      </c>
      <c r="E576" s="291">
        <f>IF(D576="",0,+COUNTIF('賃上げ後(1か月目)(様式3-6)'!$D$7:$D$1006,D576))</f>
        <v>0</v>
      </c>
      <c r="F576" s="205"/>
      <c r="G576" s="295" t="str">
        <f t="shared" si="36"/>
        <v/>
      </c>
      <c r="H576" s="202"/>
      <c r="I576" s="202"/>
      <c r="J576" s="203"/>
      <c r="K576" s="203"/>
      <c r="L576" s="203"/>
      <c r="M576" s="203"/>
      <c r="N576" s="203"/>
      <c r="O576" s="203"/>
      <c r="P576" s="203"/>
      <c r="Q576" s="203"/>
      <c r="R576" s="204"/>
      <c r="S576" s="298" t="str">
        <f t="shared" si="34"/>
        <v/>
      </c>
      <c r="T576" s="299" t="str">
        <f t="shared" si="37"/>
        <v/>
      </c>
      <c r="U576" s="282"/>
    </row>
    <row r="577" spans="2:21" ht="24.75" customHeight="1">
      <c r="B577" s="176">
        <v>571</v>
      </c>
      <c r="C577" s="231"/>
      <c r="D577" s="290" t="str">
        <f t="shared" si="35"/>
        <v/>
      </c>
      <c r="E577" s="291">
        <f>IF(D577="",0,+COUNTIF('賃上げ後(1か月目)(様式3-6)'!$D$7:$D$1006,D577))</f>
        <v>0</v>
      </c>
      <c r="F577" s="205"/>
      <c r="G577" s="295" t="str">
        <f t="shared" si="36"/>
        <v/>
      </c>
      <c r="H577" s="202"/>
      <c r="I577" s="202"/>
      <c r="J577" s="203"/>
      <c r="K577" s="203"/>
      <c r="L577" s="203"/>
      <c r="M577" s="203"/>
      <c r="N577" s="203"/>
      <c r="O577" s="203"/>
      <c r="P577" s="203"/>
      <c r="Q577" s="203"/>
      <c r="R577" s="204"/>
      <c r="S577" s="298" t="str">
        <f t="shared" si="34"/>
        <v/>
      </c>
      <c r="T577" s="299" t="str">
        <f t="shared" si="37"/>
        <v/>
      </c>
      <c r="U577" s="282"/>
    </row>
    <row r="578" spans="2:21" ht="24.75" customHeight="1">
      <c r="B578" s="176">
        <v>572</v>
      </c>
      <c r="C578" s="231"/>
      <c r="D578" s="290" t="str">
        <f t="shared" si="35"/>
        <v/>
      </c>
      <c r="E578" s="291">
        <f>IF(D578="",0,+COUNTIF('賃上げ後(1か月目)(様式3-6)'!$D$7:$D$1006,D578))</f>
        <v>0</v>
      </c>
      <c r="F578" s="205"/>
      <c r="G578" s="295" t="str">
        <f t="shared" si="36"/>
        <v/>
      </c>
      <c r="H578" s="202"/>
      <c r="I578" s="202"/>
      <c r="J578" s="203"/>
      <c r="K578" s="203"/>
      <c r="L578" s="203"/>
      <c r="M578" s="203"/>
      <c r="N578" s="203"/>
      <c r="O578" s="203"/>
      <c r="P578" s="203"/>
      <c r="Q578" s="203"/>
      <c r="R578" s="204"/>
      <c r="S578" s="298" t="str">
        <f t="shared" si="34"/>
        <v/>
      </c>
      <c r="T578" s="299" t="str">
        <f t="shared" si="37"/>
        <v/>
      </c>
      <c r="U578" s="282"/>
    </row>
    <row r="579" spans="2:21" ht="24.75" customHeight="1">
      <c r="B579" s="176">
        <v>573</v>
      </c>
      <c r="C579" s="231"/>
      <c r="D579" s="290" t="str">
        <f t="shared" si="35"/>
        <v/>
      </c>
      <c r="E579" s="291">
        <f>IF(D579="",0,+COUNTIF('賃上げ後(1か月目)(様式3-6)'!$D$7:$D$1006,D579))</f>
        <v>0</v>
      </c>
      <c r="F579" s="205"/>
      <c r="G579" s="295" t="str">
        <f t="shared" si="36"/>
        <v/>
      </c>
      <c r="H579" s="202"/>
      <c r="I579" s="202"/>
      <c r="J579" s="203"/>
      <c r="K579" s="203"/>
      <c r="L579" s="203"/>
      <c r="M579" s="203"/>
      <c r="N579" s="203"/>
      <c r="O579" s="203"/>
      <c r="P579" s="203"/>
      <c r="Q579" s="203"/>
      <c r="R579" s="204"/>
      <c r="S579" s="298" t="str">
        <f t="shared" si="34"/>
        <v/>
      </c>
      <c r="T579" s="299" t="str">
        <f t="shared" si="37"/>
        <v/>
      </c>
      <c r="U579" s="282"/>
    </row>
    <row r="580" spans="2:21" ht="24.75" customHeight="1">
      <c r="B580" s="176">
        <v>574</v>
      </c>
      <c r="C580" s="231"/>
      <c r="D580" s="290" t="str">
        <f t="shared" si="35"/>
        <v/>
      </c>
      <c r="E580" s="291">
        <f>IF(D580="",0,+COUNTIF('賃上げ後(1か月目)(様式3-6)'!$D$7:$D$1006,D580))</f>
        <v>0</v>
      </c>
      <c r="F580" s="205"/>
      <c r="G580" s="295" t="str">
        <f t="shared" si="36"/>
        <v/>
      </c>
      <c r="H580" s="202"/>
      <c r="I580" s="202"/>
      <c r="J580" s="203"/>
      <c r="K580" s="203"/>
      <c r="L580" s="203"/>
      <c r="M580" s="203"/>
      <c r="N580" s="203"/>
      <c r="O580" s="203"/>
      <c r="P580" s="203"/>
      <c r="Q580" s="203"/>
      <c r="R580" s="204"/>
      <c r="S580" s="298" t="str">
        <f t="shared" si="34"/>
        <v/>
      </c>
      <c r="T580" s="299" t="str">
        <f t="shared" si="37"/>
        <v/>
      </c>
      <c r="U580" s="282"/>
    </row>
    <row r="581" spans="2:21" ht="24.75" customHeight="1">
      <c r="B581" s="176">
        <v>575</v>
      </c>
      <c r="C581" s="231"/>
      <c r="D581" s="290" t="str">
        <f t="shared" si="35"/>
        <v/>
      </c>
      <c r="E581" s="291">
        <f>IF(D581="",0,+COUNTIF('賃上げ後(1か月目)(様式3-6)'!$D$7:$D$1006,D581))</f>
        <v>0</v>
      </c>
      <c r="F581" s="205"/>
      <c r="G581" s="295" t="str">
        <f t="shared" si="36"/>
        <v/>
      </c>
      <c r="H581" s="202"/>
      <c r="I581" s="202"/>
      <c r="J581" s="203"/>
      <c r="K581" s="203"/>
      <c r="L581" s="203"/>
      <c r="M581" s="203"/>
      <c r="N581" s="203"/>
      <c r="O581" s="203"/>
      <c r="P581" s="203"/>
      <c r="Q581" s="203"/>
      <c r="R581" s="204"/>
      <c r="S581" s="298" t="str">
        <f t="shared" si="34"/>
        <v/>
      </c>
      <c r="T581" s="299" t="str">
        <f t="shared" si="37"/>
        <v/>
      </c>
      <c r="U581" s="282"/>
    </row>
    <row r="582" spans="2:21" ht="24.75" customHeight="1">
      <c r="B582" s="176">
        <v>576</v>
      </c>
      <c r="C582" s="231"/>
      <c r="D582" s="290" t="str">
        <f t="shared" si="35"/>
        <v/>
      </c>
      <c r="E582" s="291">
        <f>IF(D582="",0,+COUNTIF('賃上げ後(1か月目)(様式3-6)'!$D$7:$D$1006,D582))</f>
        <v>0</v>
      </c>
      <c r="F582" s="205"/>
      <c r="G582" s="295" t="str">
        <f t="shared" si="36"/>
        <v/>
      </c>
      <c r="H582" s="202"/>
      <c r="I582" s="202"/>
      <c r="J582" s="203"/>
      <c r="K582" s="203"/>
      <c r="L582" s="203"/>
      <c r="M582" s="203"/>
      <c r="N582" s="203"/>
      <c r="O582" s="203"/>
      <c r="P582" s="203"/>
      <c r="Q582" s="203"/>
      <c r="R582" s="204"/>
      <c r="S582" s="298" t="str">
        <f t="shared" si="34"/>
        <v/>
      </c>
      <c r="T582" s="299" t="str">
        <f t="shared" si="37"/>
        <v/>
      </c>
      <c r="U582" s="282"/>
    </row>
    <row r="583" spans="2:21" ht="24.75" customHeight="1">
      <c r="B583" s="176">
        <v>577</v>
      </c>
      <c r="C583" s="231"/>
      <c r="D583" s="290" t="str">
        <f t="shared" si="35"/>
        <v/>
      </c>
      <c r="E583" s="291">
        <f>IF(D583="",0,+COUNTIF('賃上げ後(1か月目)(様式3-6)'!$D$7:$D$1006,D583))</f>
        <v>0</v>
      </c>
      <c r="F583" s="205"/>
      <c r="G583" s="295" t="str">
        <f t="shared" si="36"/>
        <v/>
      </c>
      <c r="H583" s="202"/>
      <c r="I583" s="202"/>
      <c r="J583" s="203"/>
      <c r="K583" s="203"/>
      <c r="L583" s="203"/>
      <c r="M583" s="203"/>
      <c r="N583" s="203"/>
      <c r="O583" s="203"/>
      <c r="P583" s="203"/>
      <c r="Q583" s="203"/>
      <c r="R583" s="204"/>
      <c r="S583" s="298" t="str">
        <f t="shared" si="34"/>
        <v/>
      </c>
      <c r="T583" s="299" t="str">
        <f t="shared" si="37"/>
        <v/>
      </c>
      <c r="U583" s="282"/>
    </row>
    <row r="584" spans="2:21" ht="24.75" customHeight="1">
      <c r="B584" s="176">
        <v>578</v>
      </c>
      <c r="C584" s="231"/>
      <c r="D584" s="290" t="str">
        <f t="shared" si="35"/>
        <v/>
      </c>
      <c r="E584" s="291">
        <f>IF(D584="",0,+COUNTIF('賃上げ後(1か月目)(様式3-6)'!$D$7:$D$1006,D584))</f>
        <v>0</v>
      </c>
      <c r="F584" s="205"/>
      <c r="G584" s="295" t="str">
        <f t="shared" si="36"/>
        <v/>
      </c>
      <c r="H584" s="202"/>
      <c r="I584" s="202"/>
      <c r="J584" s="203"/>
      <c r="K584" s="203"/>
      <c r="L584" s="203"/>
      <c r="M584" s="203"/>
      <c r="N584" s="203"/>
      <c r="O584" s="203"/>
      <c r="P584" s="203"/>
      <c r="Q584" s="203"/>
      <c r="R584" s="204"/>
      <c r="S584" s="298" t="str">
        <f t="shared" ref="S584:S647" si="38">IF(C584="","",+SUM(H584:R584))</f>
        <v/>
      </c>
      <c r="T584" s="299" t="str">
        <f t="shared" si="37"/>
        <v/>
      </c>
      <c r="U584" s="282"/>
    </row>
    <row r="585" spans="2:21" ht="24.75" customHeight="1">
      <c r="B585" s="176">
        <v>579</v>
      </c>
      <c r="C585" s="231"/>
      <c r="D585" s="290" t="str">
        <f t="shared" ref="D585:D648" si="39">SUBSTITUTE(SUBSTITUTE(C585,"　","")," ","")</f>
        <v/>
      </c>
      <c r="E585" s="291">
        <f>IF(D585="",0,+COUNTIF('賃上げ後(1か月目)(様式3-6)'!$D$7:$D$1006,D585))</f>
        <v>0</v>
      </c>
      <c r="F585" s="205"/>
      <c r="G585" s="295" t="str">
        <f t="shared" ref="G585:G648" si="40">IF(C585="","",+IF(OR(E585&lt;1,F585=""),"除外","対象"))</f>
        <v/>
      </c>
      <c r="H585" s="202"/>
      <c r="I585" s="202"/>
      <c r="J585" s="203"/>
      <c r="K585" s="203"/>
      <c r="L585" s="203"/>
      <c r="M585" s="203"/>
      <c r="N585" s="203"/>
      <c r="O585" s="203"/>
      <c r="P585" s="203"/>
      <c r="Q585" s="203"/>
      <c r="R585" s="204"/>
      <c r="S585" s="298" t="str">
        <f t="shared" si="38"/>
        <v/>
      </c>
      <c r="T585" s="299" t="str">
        <f t="shared" si="37"/>
        <v/>
      </c>
      <c r="U585" s="282"/>
    </row>
    <row r="586" spans="2:21" ht="24.75" customHeight="1">
      <c r="B586" s="176">
        <v>580</v>
      </c>
      <c r="C586" s="231"/>
      <c r="D586" s="290" t="str">
        <f t="shared" si="39"/>
        <v/>
      </c>
      <c r="E586" s="291">
        <f>IF(D586="",0,+COUNTIF('賃上げ後(1か月目)(様式3-6)'!$D$7:$D$1006,D586))</f>
        <v>0</v>
      </c>
      <c r="F586" s="205"/>
      <c r="G586" s="295" t="str">
        <f t="shared" si="40"/>
        <v/>
      </c>
      <c r="H586" s="202"/>
      <c r="I586" s="202"/>
      <c r="J586" s="203"/>
      <c r="K586" s="203"/>
      <c r="L586" s="203"/>
      <c r="M586" s="203"/>
      <c r="N586" s="203"/>
      <c r="O586" s="203"/>
      <c r="P586" s="203"/>
      <c r="Q586" s="203"/>
      <c r="R586" s="204"/>
      <c r="S586" s="298" t="str">
        <f t="shared" si="38"/>
        <v/>
      </c>
      <c r="T586" s="299" t="str">
        <f t="shared" si="37"/>
        <v/>
      </c>
      <c r="U586" s="282"/>
    </row>
    <row r="587" spans="2:21" ht="24.75" customHeight="1">
      <c r="B587" s="176">
        <v>581</v>
      </c>
      <c r="C587" s="231"/>
      <c r="D587" s="290" t="str">
        <f t="shared" si="39"/>
        <v/>
      </c>
      <c r="E587" s="291">
        <f>IF(D587="",0,+COUNTIF('賃上げ後(1か月目)(様式3-6)'!$D$7:$D$1006,D587))</f>
        <v>0</v>
      </c>
      <c r="F587" s="205"/>
      <c r="G587" s="295" t="str">
        <f t="shared" si="40"/>
        <v/>
      </c>
      <c r="H587" s="202"/>
      <c r="I587" s="202"/>
      <c r="J587" s="203"/>
      <c r="K587" s="203"/>
      <c r="L587" s="203"/>
      <c r="M587" s="203"/>
      <c r="N587" s="203"/>
      <c r="O587" s="203"/>
      <c r="P587" s="203"/>
      <c r="Q587" s="203"/>
      <c r="R587" s="204"/>
      <c r="S587" s="298" t="str">
        <f t="shared" si="38"/>
        <v/>
      </c>
      <c r="T587" s="299" t="str">
        <f t="shared" si="37"/>
        <v/>
      </c>
      <c r="U587" s="282"/>
    </row>
    <row r="588" spans="2:21" ht="24.75" customHeight="1">
      <c r="B588" s="176">
        <v>582</v>
      </c>
      <c r="C588" s="231"/>
      <c r="D588" s="290" t="str">
        <f t="shared" si="39"/>
        <v/>
      </c>
      <c r="E588" s="291">
        <f>IF(D588="",0,+COUNTIF('賃上げ後(1か月目)(様式3-6)'!$D$7:$D$1006,D588))</f>
        <v>0</v>
      </c>
      <c r="F588" s="205"/>
      <c r="G588" s="295" t="str">
        <f t="shared" si="40"/>
        <v/>
      </c>
      <c r="H588" s="202"/>
      <c r="I588" s="202"/>
      <c r="J588" s="203"/>
      <c r="K588" s="203"/>
      <c r="L588" s="203"/>
      <c r="M588" s="203"/>
      <c r="N588" s="203"/>
      <c r="O588" s="203"/>
      <c r="P588" s="203"/>
      <c r="Q588" s="203"/>
      <c r="R588" s="204"/>
      <c r="S588" s="298" t="str">
        <f t="shared" si="38"/>
        <v/>
      </c>
      <c r="T588" s="299" t="str">
        <f t="shared" si="37"/>
        <v/>
      </c>
      <c r="U588" s="282"/>
    </row>
    <row r="589" spans="2:21" ht="24.75" customHeight="1">
      <c r="B589" s="176">
        <v>583</v>
      </c>
      <c r="C589" s="231"/>
      <c r="D589" s="290" t="str">
        <f t="shared" si="39"/>
        <v/>
      </c>
      <c r="E589" s="291">
        <f>IF(D589="",0,+COUNTIF('賃上げ後(1か月目)(様式3-6)'!$D$7:$D$1006,D589))</f>
        <v>0</v>
      </c>
      <c r="F589" s="205"/>
      <c r="G589" s="295" t="str">
        <f t="shared" si="40"/>
        <v/>
      </c>
      <c r="H589" s="202"/>
      <c r="I589" s="202"/>
      <c r="J589" s="203"/>
      <c r="K589" s="203"/>
      <c r="L589" s="203"/>
      <c r="M589" s="203"/>
      <c r="N589" s="203"/>
      <c r="O589" s="203"/>
      <c r="P589" s="203"/>
      <c r="Q589" s="203"/>
      <c r="R589" s="204"/>
      <c r="S589" s="298" t="str">
        <f t="shared" si="38"/>
        <v/>
      </c>
      <c r="T589" s="299" t="str">
        <f t="shared" si="37"/>
        <v/>
      </c>
      <c r="U589" s="282"/>
    </row>
    <row r="590" spans="2:21" ht="24.75" customHeight="1">
      <c r="B590" s="176">
        <v>584</v>
      </c>
      <c r="C590" s="231"/>
      <c r="D590" s="290" t="str">
        <f t="shared" si="39"/>
        <v/>
      </c>
      <c r="E590" s="291">
        <f>IF(D590="",0,+COUNTIF('賃上げ後(1か月目)(様式3-6)'!$D$7:$D$1006,D590))</f>
        <v>0</v>
      </c>
      <c r="F590" s="205"/>
      <c r="G590" s="295" t="str">
        <f t="shared" si="40"/>
        <v/>
      </c>
      <c r="H590" s="202"/>
      <c r="I590" s="202"/>
      <c r="J590" s="203"/>
      <c r="K590" s="203"/>
      <c r="L590" s="203"/>
      <c r="M590" s="203"/>
      <c r="N590" s="203"/>
      <c r="O590" s="203"/>
      <c r="P590" s="203"/>
      <c r="Q590" s="203"/>
      <c r="R590" s="204"/>
      <c r="S590" s="298" t="str">
        <f t="shared" si="38"/>
        <v/>
      </c>
      <c r="T590" s="299" t="str">
        <f t="shared" ref="T590:T653" si="41">IF(C590="","",+IF(G590="対象",H590,0))</f>
        <v/>
      </c>
      <c r="U590" s="282"/>
    </row>
    <row r="591" spans="2:21" ht="24.75" customHeight="1">
      <c r="B591" s="176">
        <v>585</v>
      </c>
      <c r="C591" s="231"/>
      <c r="D591" s="290" t="str">
        <f t="shared" si="39"/>
        <v/>
      </c>
      <c r="E591" s="291">
        <f>IF(D591="",0,+COUNTIF('賃上げ後(1か月目)(様式3-6)'!$D$7:$D$1006,D591))</f>
        <v>0</v>
      </c>
      <c r="F591" s="205"/>
      <c r="G591" s="295" t="str">
        <f t="shared" si="40"/>
        <v/>
      </c>
      <c r="H591" s="202"/>
      <c r="I591" s="202"/>
      <c r="J591" s="203"/>
      <c r="K591" s="203"/>
      <c r="L591" s="203"/>
      <c r="M591" s="203"/>
      <c r="N591" s="203"/>
      <c r="O591" s="203"/>
      <c r="P591" s="203"/>
      <c r="Q591" s="203"/>
      <c r="R591" s="204"/>
      <c r="S591" s="298" t="str">
        <f t="shared" si="38"/>
        <v/>
      </c>
      <c r="T591" s="299" t="str">
        <f t="shared" si="41"/>
        <v/>
      </c>
      <c r="U591" s="282"/>
    </row>
    <row r="592" spans="2:21" ht="24.75" customHeight="1">
      <c r="B592" s="176">
        <v>586</v>
      </c>
      <c r="C592" s="231"/>
      <c r="D592" s="290" t="str">
        <f t="shared" si="39"/>
        <v/>
      </c>
      <c r="E592" s="291">
        <f>IF(D592="",0,+COUNTIF('賃上げ後(1か月目)(様式3-6)'!$D$7:$D$1006,D592))</f>
        <v>0</v>
      </c>
      <c r="F592" s="205"/>
      <c r="G592" s="295" t="str">
        <f t="shared" si="40"/>
        <v/>
      </c>
      <c r="H592" s="202"/>
      <c r="I592" s="202"/>
      <c r="J592" s="203"/>
      <c r="K592" s="203"/>
      <c r="L592" s="203"/>
      <c r="M592" s="203"/>
      <c r="N592" s="203"/>
      <c r="O592" s="203"/>
      <c r="P592" s="203"/>
      <c r="Q592" s="203"/>
      <c r="R592" s="204"/>
      <c r="S592" s="298" t="str">
        <f t="shared" si="38"/>
        <v/>
      </c>
      <c r="T592" s="299" t="str">
        <f t="shared" si="41"/>
        <v/>
      </c>
      <c r="U592" s="282"/>
    </row>
    <row r="593" spans="2:21" ht="24.75" customHeight="1">
      <c r="B593" s="176">
        <v>587</v>
      </c>
      <c r="C593" s="231"/>
      <c r="D593" s="290" t="str">
        <f t="shared" si="39"/>
        <v/>
      </c>
      <c r="E593" s="291">
        <f>IF(D593="",0,+COUNTIF('賃上げ後(1か月目)(様式3-6)'!$D$7:$D$1006,D593))</f>
        <v>0</v>
      </c>
      <c r="F593" s="205"/>
      <c r="G593" s="295" t="str">
        <f t="shared" si="40"/>
        <v/>
      </c>
      <c r="H593" s="202"/>
      <c r="I593" s="202"/>
      <c r="J593" s="203"/>
      <c r="K593" s="203"/>
      <c r="L593" s="203"/>
      <c r="M593" s="203"/>
      <c r="N593" s="203"/>
      <c r="O593" s="203"/>
      <c r="P593" s="203"/>
      <c r="Q593" s="203"/>
      <c r="R593" s="204"/>
      <c r="S593" s="298" t="str">
        <f t="shared" si="38"/>
        <v/>
      </c>
      <c r="T593" s="299" t="str">
        <f t="shared" si="41"/>
        <v/>
      </c>
      <c r="U593" s="282"/>
    </row>
    <row r="594" spans="2:21" ht="24.75" customHeight="1">
      <c r="B594" s="176">
        <v>588</v>
      </c>
      <c r="C594" s="231"/>
      <c r="D594" s="290" t="str">
        <f t="shared" si="39"/>
        <v/>
      </c>
      <c r="E594" s="291">
        <f>IF(D594="",0,+COUNTIF('賃上げ後(1か月目)(様式3-6)'!$D$7:$D$1006,D594))</f>
        <v>0</v>
      </c>
      <c r="F594" s="205"/>
      <c r="G594" s="295" t="str">
        <f t="shared" si="40"/>
        <v/>
      </c>
      <c r="H594" s="202"/>
      <c r="I594" s="202"/>
      <c r="J594" s="203"/>
      <c r="K594" s="203"/>
      <c r="L594" s="203"/>
      <c r="M594" s="203"/>
      <c r="N594" s="203"/>
      <c r="O594" s="203"/>
      <c r="P594" s="203"/>
      <c r="Q594" s="203"/>
      <c r="R594" s="204"/>
      <c r="S594" s="298" t="str">
        <f t="shared" si="38"/>
        <v/>
      </c>
      <c r="T594" s="299" t="str">
        <f t="shared" si="41"/>
        <v/>
      </c>
      <c r="U594" s="282"/>
    </row>
    <row r="595" spans="2:21" ht="24.75" customHeight="1">
      <c r="B595" s="176">
        <v>589</v>
      </c>
      <c r="C595" s="231"/>
      <c r="D595" s="290" t="str">
        <f t="shared" si="39"/>
        <v/>
      </c>
      <c r="E595" s="291">
        <f>IF(D595="",0,+COUNTIF('賃上げ後(1か月目)(様式3-6)'!$D$7:$D$1006,D595))</f>
        <v>0</v>
      </c>
      <c r="F595" s="205"/>
      <c r="G595" s="295" t="str">
        <f t="shared" si="40"/>
        <v/>
      </c>
      <c r="H595" s="202"/>
      <c r="I595" s="202"/>
      <c r="J595" s="203"/>
      <c r="K595" s="203"/>
      <c r="L595" s="203"/>
      <c r="M595" s="203"/>
      <c r="N595" s="203"/>
      <c r="O595" s="203"/>
      <c r="P595" s="203"/>
      <c r="Q595" s="203"/>
      <c r="R595" s="204"/>
      <c r="S595" s="298" t="str">
        <f t="shared" si="38"/>
        <v/>
      </c>
      <c r="T595" s="299" t="str">
        <f t="shared" si="41"/>
        <v/>
      </c>
      <c r="U595" s="282"/>
    </row>
    <row r="596" spans="2:21" ht="24.75" customHeight="1">
      <c r="B596" s="176">
        <v>590</v>
      </c>
      <c r="C596" s="231"/>
      <c r="D596" s="290" t="str">
        <f t="shared" si="39"/>
        <v/>
      </c>
      <c r="E596" s="291">
        <f>IF(D596="",0,+COUNTIF('賃上げ後(1か月目)(様式3-6)'!$D$7:$D$1006,D596))</f>
        <v>0</v>
      </c>
      <c r="F596" s="205"/>
      <c r="G596" s="295" t="str">
        <f t="shared" si="40"/>
        <v/>
      </c>
      <c r="H596" s="202"/>
      <c r="I596" s="202"/>
      <c r="J596" s="203"/>
      <c r="K596" s="203"/>
      <c r="L596" s="203"/>
      <c r="M596" s="203"/>
      <c r="N596" s="203"/>
      <c r="O596" s="203"/>
      <c r="P596" s="203"/>
      <c r="Q596" s="203"/>
      <c r="R596" s="204"/>
      <c r="S596" s="298" t="str">
        <f t="shared" si="38"/>
        <v/>
      </c>
      <c r="T596" s="299" t="str">
        <f t="shared" si="41"/>
        <v/>
      </c>
      <c r="U596" s="282"/>
    </row>
    <row r="597" spans="2:21" ht="24.75" customHeight="1">
      <c r="B597" s="176">
        <v>591</v>
      </c>
      <c r="C597" s="231"/>
      <c r="D597" s="290" t="str">
        <f t="shared" si="39"/>
        <v/>
      </c>
      <c r="E597" s="291">
        <f>IF(D597="",0,+COUNTIF('賃上げ後(1か月目)(様式3-6)'!$D$7:$D$1006,D597))</f>
        <v>0</v>
      </c>
      <c r="F597" s="205"/>
      <c r="G597" s="295" t="str">
        <f t="shared" si="40"/>
        <v/>
      </c>
      <c r="H597" s="202"/>
      <c r="I597" s="202"/>
      <c r="J597" s="203"/>
      <c r="K597" s="203"/>
      <c r="L597" s="203"/>
      <c r="M597" s="203"/>
      <c r="N597" s="203"/>
      <c r="O597" s="203"/>
      <c r="P597" s="203"/>
      <c r="Q597" s="203"/>
      <c r="R597" s="204"/>
      <c r="S597" s="298" t="str">
        <f t="shared" si="38"/>
        <v/>
      </c>
      <c r="T597" s="299" t="str">
        <f t="shared" si="41"/>
        <v/>
      </c>
      <c r="U597" s="282"/>
    </row>
    <row r="598" spans="2:21" ht="24.75" customHeight="1">
      <c r="B598" s="176">
        <v>592</v>
      </c>
      <c r="C598" s="231"/>
      <c r="D598" s="290" t="str">
        <f t="shared" si="39"/>
        <v/>
      </c>
      <c r="E598" s="291">
        <f>IF(D598="",0,+COUNTIF('賃上げ後(1か月目)(様式3-6)'!$D$7:$D$1006,D598))</f>
        <v>0</v>
      </c>
      <c r="F598" s="205"/>
      <c r="G598" s="295" t="str">
        <f t="shared" si="40"/>
        <v/>
      </c>
      <c r="H598" s="202"/>
      <c r="I598" s="202"/>
      <c r="J598" s="203"/>
      <c r="K598" s="203"/>
      <c r="L598" s="203"/>
      <c r="M598" s="203"/>
      <c r="N598" s="203"/>
      <c r="O598" s="203"/>
      <c r="P598" s="203"/>
      <c r="Q598" s="203"/>
      <c r="R598" s="204"/>
      <c r="S598" s="298" t="str">
        <f t="shared" si="38"/>
        <v/>
      </c>
      <c r="T598" s="299" t="str">
        <f t="shared" si="41"/>
        <v/>
      </c>
      <c r="U598" s="282"/>
    </row>
    <row r="599" spans="2:21" ht="24.75" customHeight="1">
      <c r="B599" s="176">
        <v>593</v>
      </c>
      <c r="C599" s="231"/>
      <c r="D599" s="290" t="str">
        <f t="shared" si="39"/>
        <v/>
      </c>
      <c r="E599" s="291">
        <f>IF(D599="",0,+COUNTIF('賃上げ後(1か月目)(様式3-6)'!$D$7:$D$1006,D599))</f>
        <v>0</v>
      </c>
      <c r="F599" s="205"/>
      <c r="G599" s="295" t="str">
        <f t="shared" si="40"/>
        <v/>
      </c>
      <c r="H599" s="202"/>
      <c r="I599" s="202"/>
      <c r="J599" s="203"/>
      <c r="K599" s="203"/>
      <c r="L599" s="203"/>
      <c r="M599" s="203"/>
      <c r="N599" s="203"/>
      <c r="O599" s="203"/>
      <c r="P599" s="203"/>
      <c r="Q599" s="203"/>
      <c r="R599" s="204"/>
      <c r="S599" s="298" t="str">
        <f t="shared" si="38"/>
        <v/>
      </c>
      <c r="T599" s="299" t="str">
        <f t="shared" si="41"/>
        <v/>
      </c>
      <c r="U599" s="282"/>
    </row>
    <row r="600" spans="2:21" ht="24.75" customHeight="1">
      <c r="B600" s="176">
        <v>594</v>
      </c>
      <c r="C600" s="231"/>
      <c r="D600" s="290" t="str">
        <f t="shared" si="39"/>
        <v/>
      </c>
      <c r="E600" s="291">
        <f>IF(D600="",0,+COUNTIF('賃上げ後(1か月目)(様式3-6)'!$D$7:$D$1006,D600))</f>
        <v>0</v>
      </c>
      <c r="F600" s="205"/>
      <c r="G600" s="295" t="str">
        <f t="shared" si="40"/>
        <v/>
      </c>
      <c r="H600" s="202"/>
      <c r="I600" s="202"/>
      <c r="J600" s="203"/>
      <c r="K600" s="203"/>
      <c r="L600" s="203"/>
      <c r="M600" s="203"/>
      <c r="N600" s="203"/>
      <c r="O600" s="203"/>
      <c r="P600" s="203"/>
      <c r="Q600" s="203"/>
      <c r="R600" s="204"/>
      <c r="S600" s="298" t="str">
        <f t="shared" si="38"/>
        <v/>
      </c>
      <c r="T600" s="299" t="str">
        <f t="shared" si="41"/>
        <v/>
      </c>
      <c r="U600" s="282"/>
    </row>
    <row r="601" spans="2:21" ht="24.75" customHeight="1">
      <c r="B601" s="176">
        <v>595</v>
      </c>
      <c r="C601" s="231"/>
      <c r="D601" s="290" t="str">
        <f t="shared" si="39"/>
        <v/>
      </c>
      <c r="E601" s="291">
        <f>IF(D601="",0,+COUNTIF('賃上げ後(1か月目)(様式3-6)'!$D$7:$D$1006,D601))</f>
        <v>0</v>
      </c>
      <c r="F601" s="205"/>
      <c r="G601" s="295" t="str">
        <f t="shared" si="40"/>
        <v/>
      </c>
      <c r="H601" s="202"/>
      <c r="I601" s="202"/>
      <c r="J601" s="203"/>
      <c r="K601" s="203"/>
      <c r="L601" s="203"/>
      <c r="M601" s="203"/>
      <c r="N601" s="203"/>
      <c r="O601" s="203"/>
      <c r="P601" s="203"/>
      <c r="Q601" s="203"/>
      <c r="R601" s="204"/>
      <c r="S601" s="298" t="str">
        <f t="shared" si="38"/>
        <v/>
      </c>
      <c r="T601" s="299" t="str">
        <f t="shared" si="41"/>
        <v/>
      </c>
      <c r="U601" s="282"/>
    </row>
    <row r="602" spans="2:21" ht="24.75" customHeight="1">
      <c r="B602" s="176">
        <v>596</v>
      </c>
      <c r="C602" s="231"/>
      <c r="D602" s="290" t="str">
        <f t="shared" si="39"/>
        <v/>
      </c>
      <c r="E602" s="291">
        <f>IF(D602="",0,+COUNTIF('賃上げ後(1か月目)(様式3-6)'!$D$7:$D$1006,D602))</f>
        <v>0</v>
      </c>
      <c r="F602" s="205"/>
      <c r="G602" s="295" t="str">
        <f t="shared" si="40"/>
        <v/>
      </c>
      <c r="H602" s="202"/>
      <c r="I602" s="202"/>
      <c r="J602" s="203"/>
      <c r="K602" s="203"/>
      <c r="L602" s="203"/>
      <c r="M602" s="203"/>
      <c r="N602" s="203"/>
      <c r="O602" s="203"/>
      <c r="P602" s="203"/>
      <c r="Q602" s="203"/>
      <c r="R602" s="204"/>
      <c r="S602" s="298" t="str">
        <f t="shared" si="38"/>
        <v/>
      </c>
      <c r="T602" s="299" t="str">
        <f t="shared" si="41"/>
        <v/>
      </c>
      <c r="U602" s="282"/>
    </row>
    <row r="603" spans="2:21" ht="24.75" customHeight="1">
      <c r="B603" s="176">
        <v>597</v>
      </c>
      <c r="C603" s="231"/>
      <c r="D603" s="290" t="str">
        <f t="shared" si="39"/>
        <v/>
      </c>
      <c r="E603" s="291">
        <f>IF(D603="",0,+COUNTIF('賃上げ後(1か月目)(様式3-6)'!$D$7:$D$1006,D603))</f>
        <v>0</v>
      </c>
      <c r="F603" s="205"/>
      <c r="G603" s="295" t="str">
        <f t="shared" si="40"/>
        <v/>
      </c>
      <c r="H603" s="202"/>
      <c r="I603" s="202"/>
      <c r="J603" s="203"/>
      <c r="K603" s="203"/>
      <c r="L603" s="203"/>
      <c r="M603" s="203"/>
      <c r="N603" s="203"/>
      <c r="O603" s="203"/>
      <c r="P603" s="203"/>
      <c r="Q603" s="203"/>
      <c r="R603" s="204"/>
      <c r="S603" s="298" t="str">
        <f t="shared" si="38"/>
        <v/>
      </c>
      <c r="T603" s="299" t="str">
        <f t="shared" si="41"/>
        <v/>
      </c>
      <c r="U603" s="282"/>
    </row>
    <row r="604" spans="2:21" ht="24.75" customHeight="1">
      <c r="B604" s="176">
        <v>598</v>
      </c>
      <c r="C604" s="231"/>
      <c r="D604" s="290" t="str">
        <f t="shared" si="39"/>
        <v/>
      </c>
      <c r="E604" s="291">
        <f>IF(D604="",0,+COUNTIF('賃上げ後(1か月目)(様式3-6)'!$D$7:$D$1006,D604))</f>
        <v>0</v>
      </c>
      <c r="F604" s="205"/>
      <c r="G604" s="295" t="str">
        <f t="shared" si="40"/>
        <v/>
      </c>
      <c r="H604" s="202"/>
      <c r="I604" s="202"/>
      <c r="J604" s="203"/>
      <c r="K604" s="203"/>
      <c r="L604" s="203"/>
      <c r="M604" s="203"/>
      <c r="N604" s="203"/>
      <c r="O604" s="203"/>
      <c r="P604" s="203"/>
      <c r="Q604" s="203"/>
      <c r="R604" s="204"/>
      <c r="S604" s="298" t="str">
        <f t="shared" si="38"/>
        <v/>
      </c>
      <c r="T604" s="299" t="str">
        <f t="shared" si="41"/>
        <v/>
      </c>
      <c r="U604" s="282"/>
    </row>
    <row r="605" spans="2:21" ht="24.75" customHeight="1">
      <c r="B605" s="176">
        <v>599</v>
      </c>
      <c r="C605" s="231"/>
      <c r="D605" s="290" t="str">
        <f t="shared" si="39"/>
        <v/>
      </c>
      <c r="E605" s="291">
        <f>IF(D605="",0,+COUNTIF('賃上げ後(1か月目)(様式3-6)'!$D$7:$D$1006,D605))</f>
        <v>0</v>
      </c>
      <c r="F605" s="205"/>
      <c r="G605" s="295" t="str">
        <f t="shared" si="40"/>
        <v/>
      </c>
      <c r="H605" s="202"/>
      <c r="I605" s="202"/>
      <c r="J605" s="203"/>
      <c r="K605" s="203"/>
      <c r="L605" s="203"/>
      <c r="M605" s="203"/>
      <c r="N605" s="203"/>
      <c r="O605" s="203"/>
      <c r="P605" s="203"/>
      <c r="Q605" s="203"/>
      <c r="R605" s="204"/>
      <c r="S605" s="298" t="str">
        <f t="shared" si="38"/>
        <v/>
      </c>
      <c r="T605" s="299" t="str">
        <f t="shared" si="41"/>
        <v/>
      </c>
      <c r="U605" s="282"/>
    </row>
    <row r="606" spans="2:21" ht="24.75" customHeight="1">
      <c r="B606" s="176">
        <v>600</v>
      </c>
      <c r="C606" s="231"/>
      <c r="D606" s="290" t="str">
        <f t="shared" si="39"/>
        <v/>
      </c>
      <c r="E606" s="291">
        <f>IF(D606="",0,+COUNTIF('賃上げ後(1か月目)(様式3-6)'!$D$7:$D$1006,D606))</f>
        <v>0</v>
      </c>
      <c r="F606" s="205"/>
      <c r="G606" s="295" t="str">
        <f t="shared" si="40"/>
        <v/>
      </c>
      <c r="H606" s="202"/>
      <c r="I606" s="202"/>
      <c r="J606" s="203"/>
      <c r="K606" s="203"/>
      <c r="L606" s="203"/>
      <c r="M606" s="203"/>
      <c r="N606" s="203"/>
      <c r="O606" s="203"/>
      <c r="P606" s="203"/>
      <c r="Q606" s="203"/>
      <c r="R606" s="204"/>
      <c r="S606" s="298" t="str">
        <f t="shared" si="38"/>
        <v/>
      </c>
      <c r="T606" s="299" t="str">
        <f t="shared" si="41"/>
        <v/>
      </c>
      <c r="U606" s="282"/>
    </row>
    <row r="607" spans="2:21" ht="24.75" customHeight="1">
      <c r="B607" s="176">
        <v>601</v>
      </c>
      <c r="C607" s="231"/>
      <c r="D607" s="290" t="str">
        <f t="shared" si="39"/>
        <v/>
      </c>
      <c r="E607" s="291">
        <f>IF(D607="",0,+COUNTIF('賃上げ後(1か月目)(様式3-6)'!$D$7:$D$1006,D607))</f>
        <v>0</v>
      </c>
      <c r="F607" s="205"/>
      <c r="G607" s="295" t="str">
        <f t="shared" si="40"/>
        <v/>
      </c>
      <c r="H607" s="202"/>
      <c r="I607" s="202"/>
      <c r="J607" s="203"/>
      <c r="K607" s="203"/>
      <c r="L607" s="203"/>
      <c r="M607" s="203"/>
      <c r="N607" s="203"/>
      <c r="O607" s="203"/>
      <c r="P607" s="203"/>
      <c r="Q607" s="203"/>
      <c r="R607" s="204"/>
      <c r="S607" s="298" t="str">
        <f t="shared" si="38"/>
        <v/>
      </c>
      <c r="T607" s="299" t="str">
        <f t="shared" si="41"/>
        <v/>
      </c>
      <c r="U607" s="282"/>
    </row>
    <row r="608" spans="2:21" ht="24.75" customHeight="1">
      <c r="B608" s="176">
        <v>602</v>
      </c>
      <c r="C608" s="231"/>
      <c r="D608" s="290" t="str">
        <f t="shared" si="39"/>
        <v/>
      </c>
      <c r="E608" s="291">
        <f>IF(D608="",0,+COUNTIF('賃上げ後(1か月目)(様式3-6)'!$D$7:$D$1006,D608))</f>
        <v>0</v>
      </c>
      <c r="F608" s="205"/>
      <c r="G608" s="295" t="str">
        <f t="shared" si="40"/>
        <v/>
      </c>
      <c r="H608" s="202"/>
      <c r="I608" s="202"/>
      <c r="J608" s="203"/>
      <c r="K608" s="203"/>
      <c r="L608" s="203"/>
      <c r="M608" s="203"/>
      <c r="N608" s="203"/>
      <c r="O608" s="203"/>
      <c r="P608" s="203"/>
      <c r="Q608" s="203"/>
      <c r="R608" s="204"/>
      <c r="S608" s="298" t="str">
        <f t="shared" si="38"/>
        <v/>
      </c>
      <c r="T608" s="299" t="str">
        <f t="shared" si="41"/>
        <v/>
      </c>
      <c r="U608" s="282"/>
    </row>
    <row r="609" spans="2:21" ht="24.75" customHeight="1">
      <c r="B609" s="176">
        <v>603</v>
      </c>
      <c r="C609" s="231"/>
      <c r="D609" s="290" t="str">
        <f t="shared" si="39"/>
        <v/>
      </c>
      <c r="E609" s="291">
        <f>IF(D609="",0,+COUNTIF('賃上げ後(1か月目)(様式3-6)'!$D$7:$D$1006,D609))</f>
        <v>0</v>
      </c>
      <c r="F609" s="205"/>
      <c r="G609" s="295" t="str">
        <f t="shared" si="40"/>
        <v/>
      </c>
      <c r="H609" s="202"/>
      <c r="I609" s="202"/>
      <c r="J609" s="203"/>
      <c r="K609" s="203"/>
      <c r="L609" s="203"/>
      <c r="M609" s="203"/>
      <c r="N609" s="203"/>
      <c r="O609" s="203"/>
      <c r="P609" s="203"/>
      <c r="Q609" s="203"/>
      <c r="R609" s="204"/>
      <c r="S609" s="298" t="str">
        <f t="shared" si="38"/>
        <v/>
      </c>
      <c r="T609" s="299" t="str">
        <f t="shared" si="41"/>
        <v/>
      </c>
      <c r="U609" s="282"/>
    </row>
    <row r="610" spans="2:21" ht="24.75" customHeight="1">
      <c r="B610" s="176">
        <v>604</v>
      </c>
      <c r="C610" s="231"/>
      <c r="D610" s="290" t="str">
        <f t="shared" si="39"/>
        <v/>
      </c>
      <c r="E610" s="291">
        <f>IF(D610="",0,+COUNTIF('賃上げ後(1か月目)(様式3-6)'!$D$7:$D$1006,D610))</f>
        <v>0</v>
      </c>
      <c r="F610" s="205"/>
      <c r="G610" s="295" t="str">
        <f t="shared" si="40"/>
        <v/>
      </c>
      <c r="H610" s="202"/>
      <c r="I610" s="202"/>
      <c r="J610" s="203"/>
      <c r="K610" s="203"/>
      <c r="L610" s="203"/>
      <c r="M610" s="203"/>
      <c r="N610" s="203"/>
      <c r="O610" s="203"/>
      <c r="P610" s="203"/>
      <c r="Q610" s="203"/>
      <c r="R610" s="204"/>
      <c r="S610" s="298" t="str">
        <f t="shared" si="38"/>
        <v/>
      </c>
      <c r="T610" s="299" t="str">
        <f t="shared" si="41"/>
        <v/>
      </c>
      <c r="U610" s="282"/>
    </row>
    <row r="611" spans="2:21" ht="24.75" customHeight="1">
      <c r="B611" s="176">
        <v>605</v>
      </c>
      <c r="C611" s="231"/>
      <c r="D611" s="290" t="str">
        <f t="shared" si="39"/>
        <v/>
      </c>
      <c r="E611" s="291">
        <f>IF(D611="",0,+COUNTIF('賃上げ後(1か月目)(様式3-6)'!$D$7:$D$1006,D611))</f>
        <v>0</v>
      </c>
      <c r="F611" s="205"/>
      <c r="G611" s="295" t="str">
        <f t="shared" si="40"/>
        <v/>
      </c>
      <c r="H611" s="202"/>
      <c r="I611" s="202"/>
      <c r="J611" s="203"/>
      <c r="K611" s="203"/>
      <c r="L611" s="203"/>
      <c r="M611" s="203"/>
      <c r="N611" s="203"/>
      <c r="O611" s="203"/>
      <c r="P611" s="203"/>
      <c r="Q611" s="203"/>
      <c r="R611" s="204"/>
      <c r="S611" s="298" t="str">
        <f t="shared" si="38"/>
        <v/>
      </c>
      <c r="T611" s="299" t="str">
        <f t="shared" si="41"/>
        <v/>
      </c>
      <c r="U611" s="282"/>
    </row>
    <row r="612" spans="2:21" ht="24.75" customHeight="1">
      <c r="B612" s="176">
        <v>606</v>
      </c>
      <c r="C612" s="231"/>
      <c r="D612" s="290" t="str">
        <f t="shared" si="39"/>
        <v/>
      </c>
      <c r="E612" s="291">
        <f>IF(D612="",0,+COUNTIF('賃上げ後(1か月目)(様式3-6)'!$D$7:$D$1006,D612))</f>
        <v>0</v>
      </c>
      <c r="F612" s="205"/>
      <c r="G612" s="295" t="str">
        <f t="shared" si="40"/>
        <v/>
      </c>
      <c r="H612" s="202"/>
      <c r="I612" s="202"/>
      <c r="J612" s="203"/>
      <c r="K612" s="203"/>
      <c r="L612" s="203"/>
      <c r="M612" s="203"/>
      <c r="N612" s="203"/>
      <c r="O612" s="203"/>
      <c r="P612" s="203"/>
      <c r="Q612" s="203"/>
      <c r="R612" s="204"/>
      <c r="S612" s="298" t="str">
        <f t="shared" si="38"/>
        <v/>
      </c>
      <c r="T612" s="299" t="str">
        <f t="shared" si="41"/>
        <v/>
      </c>
      <c r="U612" s="282"/>
    </row>
    <row r="613" spans="2:21" ht="24.75" customHeight="1">
      <c r="B613" s="176">
        <v>607</v>
      </c>
      <c r="C613" s="231"/>
      <c r="D613" s="290" t="str">
        <f t="shared" si="39"/>
        <v/>
      </c>
      <c r="E613" s="291">
        <f>IF(D613="",0,+COUNTIF('賃上げ後(1か月目)(様式3-6)'!$D$7:$D$1006,D613))</f>
        <v>0</v>
      </c>
      <c r="F613" s="205"/>
      <c r="G613" s="295" t="str">
        <f t="shared" si="40"/>
        <v/>
      </c>
      <c r="H613" s="202"/>
      <c r="I613" s="202"/>
      <c r="J613" s="203"/>
      <c r="K613" s="203"/>
      <c r="L613" s="203"/>
      <c r="M613" s="203"/>
      <c r="N613" s="203"/>
      <c r="O613" s="203"/>
      <c r="P613" s="203"/>
      <c r="Q613" s="203"/>
      <c r="R613" s="204"/>
      <c r="S613" s="298" t="str">
        <f t="shared" si="38"/>
        <v/>
      </c>
      <c r="T613" s="299" t="str">
        <f t="shared" si="41"/>
        <v/>
      </c>
      <c r="U613" s="282"/>
    </row>
    <row r="614" spans="2:21" ht="24.75" customHeight="1">
      <c r="B614" s="176">
        <v>608</v>
      </c>
      <c r="C614" s="231"/>
      <c r="D614" s="290" t="str">
        <f t="shared" si="39"/>
        <v/>
      </c>
      <c r="E614" s="291">
        <f>IF(D614="",0,+COUNTIF('賃上げ後(1か月目)(様式3-6)'!$D$7:$D$1006,D614))</f>
        <v>0</v>
      </c>
      <c r="F614" s="205"/>
      <c r="G614" s="295" t="str">
        <f t="shared" si="40"/>
        <v/>
      </c>
      <c r="H614" s="202"/>
      <c r="I614" s="202"/>
      <c r="J614" s="203"/>
      <c r="K614" s="203"/>
      <c r="L614" s="203"/>
      <c r="M614" s="203"/>
      <c r="N614" s="203"/>
      <c r="O614" s="203"/>
      <c r="P614" s="203"/>
      <c r="Q614" s="203"/>
      <c r="R614" s="204"/>
      <c r="S614" s="298" t="str">
        <f t="shared" si="38"/>
        <v/>
      </c>
      <c r="T614" s="299" t="str">
        <f t="shared" si="41"/>
        <v/>
      </c>
      <c r="U614" s="282"/>
    </row>
    <row r="615" spans="2:21" ht="24.75" customHeight="1">
      <c r="B615" s="176">
        <v>609</v>
      </c>
      <c r="C615" s="231"/>
      <c r="D615" s="290" t="str">
        <f t="shared" si="39"/>
        <v/>
      </c>
      <c r="E615" s="291">
        <f>IF(D615="",0,+COUNTIF('賃上げ後(1か月目)(様式3-6)'!$D$7:$D$1006,D615))</f>
        <v>0</v>
      </c>
      <c r="F615" s="205"/>
      <c r="G615" s="295" t="str">
        <f t="shared" si="40"/>
        <v/>
      </c>
      <c r="H615" s="202"/>
      <c r="I615" s="202"/>
      <c r="J615" s="203"/>
      <c r="K615" s="203"/>
      <c r="L615" s="203"/>
      <c r="M615" s="203"/>
      <c r="N615" s="203"/>
      <c r="O615" s="203"/>
      <c r="P615" s="203"/>
      <c r="Q615" s="203"/>
      <c r="R615" s="204"/>
      <c r="S615" s="298" t="str">
        <f t="shared" si="38"/>
        <v/>
      </c>
      <c r="T615" s="299" t="str">
        <f t="shared" si="41"/>
        <v/>
      </c>
      <c r="U615" s="282"/>
    </row>
    <row r="616" spans="2:21" ht="24.75" customHeight="1">
      <c r="B616" s="176">
        <v>610</v>
      </c>
      <c r="C616" s="231"/>
      <c r="D616" s="290" t="str">
        <f t="shared" si="39"/>
        <v/>
      </c>
      <c r="E616" s="291">
        <f>IF(D616="",0,+COUNTIF('賃上げ後(1か月目)(様式3-6)'!$D$7:$D$1006,D616))</f>
        <v>0</v>
      </c>
      <c r="F616" s="205"/>
      <c r="G616" s="295" t="str">
        <f t="shared" si="40"/>
        <v/>
      </c>
      <c r="H616" s="202"/>
      <c r="I616" s="202"/>
      <c r="J616" s="203"/>
      <c r="K616" s="203"/>
      <c r="L616" s="203"/>
      <c r="M616" s="203"/>
      <c r="N616" s="203"/>
      <c r="O616" s="203"/>
      <c r="P616" s="203"/>
      <c r="Q616" s="203"/>
      <c r="R616" s="204"/>
      <c r="S616" s="298" t="str">
        <f t="shared" si="38"/>
        <v/>
      </c>
      <c r="T616" s="299" t="str">
        <f t="shared" si="41"/>
        <v/>
      </c>
      <c r="U616" s="282"/>
    </row>
    <row r="617" spans="2:21" ht="24.75" customHeight="1">
      <c r="B617" s="176">
        <v>611</v>
      </c>
      <c r="C617" s="231"/>
      <c r="D617" s="290" t="str">
        <f t="shared" si="39"/>
        <v/>
      </c>
      <c r="E617" s="291">
        <f>IF(D617="",0,+COUNTIF('賃上げ後(1か月目)(様式3-6)'!$D$7:$D$1006,D617))</f>
        <v>0</v>
      </c>
      <c r="F617" s="205"/>
      <c r="G617" s="295" t="str">
        <f t="shared" si="40"/>
        <v/>
      </c>
      <c r="H617" s="202"/>
      <c r="I617" s="202"/>
      <c r="J617" s="203"/>
      <c r="K617" s="203"/>
      <c r="L617" s="203"/>
      <c r="M617" s="203"/>
      <c r="N617" s="203"/>
      <c r="O617" s="203"/>
      <c r="P617" s="203"/>
      <c r="Q617" s="203"/>
      <c r="R617" s="204"/>
      <c r="S617" s="298" t="str">
        <f t="shared" si="38"/>
        <v/>
      </c>
      <c r="T617" s="299" t="str">
        <f t="shared" si="41"/>
        <v/>
      </c>
      <c r="U617" s="282"/>
    </row>
    <row r="618" spans="2:21" ht="24.75" customHeight="1">
      <c r="B618" s="176">
        <v>612</v>
      </c>
      <c r="C618" s="231"/>
      <c r="D618" s="290" t="str">
        <f t="shared" si="39"/>
        <v/>
      </c>
      <c r="E618" s="291">
        <f>IF(D618="",0,+COUNTIF('賃上げ後(1か月目)(様式3-6)'!$D$7:$D$1006,D618))</f>
        <v>0</v>
      </c>
      <c r="F618" s="205"/>
      <c r="G618" s="295" t="str">
        <f t="shared" si="40"/>
        <v/>
      </c>
      <c r="H618" s="202"/>
      <c r="I618" s="202"/>
      <c r="J618" s="203"/>
      <c r="K618" s="203"/>
      <c r="L618" s="203"/>
      <c r="M618" s="203"/>
      <c r="N618" s="203"/>
      <c r="O618" s="203"/>
      <c r="P618" s="203"/>
      <c r="Q618" s="203"/>
      <c r="R618" s="204"/>
      <c r="S618" s="298" t="str">
        <f t="shared" si="38"/>
        <v/>
      </c>
      <c r="T618" s="299" t="str">
        <f t="shared" si="41"/>
        <v/>
      </c>
      <c r="U618" s="282"/>
    </row>
    <row r="619" spans="2:21" ht="24.75" customHeight="1">
      <c r="B619" s="176">
        <v>613</v>
      </c>
      <c r="C619" s="231"/>
      <c r="D619" s="290" t="str">
        <f t="shared" si="39"/>
        <v/>
      </c>
      <c r="E619" s="291">
        <f>IF(D619="",0,+COUNTIF('賃上げ後(1か月目)(様式3-6)'!$D$7:$D$1006,D619))</f>
        <v>0</v>
      </c>
      <c r="F619" s="205"/>
      <c r="G619" s="295" t="str">
        <f t="shared" si="40"/>
        <v/>
      </c>
      <c r="H619" s="202"/>
      <c r="I619" s="202"/>
      <c r="J619" s="203"/>
      <c r="K619" s="203"/>
      <c r="L619" s="203"/>
      <c r="M619" s="203"/>
      <c r="N619" s="203"/>
      <c r="O619" s="203"/>
      <c r="P619" s="203"/>
      <c r="Q619" s="203"/>
      <c r="R619" s="204"/>
      <c r="S619" s="298" t="str">
        <f t="shared" si="38"/>
        <v/>
      </c>
      <c r="T619" s="299" t="str">
        <f t="shared" si="41"/>
        <v/>
      </c>
      <c r="U619" s="282"/>
    </row>
    <row r="620" spans="2:21" ht="24.75" customHeight="1">
      <c r="B620" s="176">
        <v>614</v>
      </c>
      <c r="C620" s="231"/>
      <c r="D620" s="290" t="str">
        <f t="shared" si="39"/>
        <v/>
      </c>
      <c r="E620" s="291">
        <f>IF(D620="",0,+COUNTIF('賃上げ後(1か月目)(様式3-6)'!$D$7:$D$1006,D620))</f>
        <v>0</v>
      </c>
      <c r="F620" s="205"/>
      <c r="G620" s="295" t="str">
        <f t="shared" si="40"/>
        <v/>
      </c>
      <c r="H620" s="202"/>
      <c r="I620" s="202"/>
      <c r="J620" s="203"/>
      <c r="K620" s="203"/>
      <c r="L620" s="203"/>
      <c r="M620" s="203"/>
      <c r="N620" s="203"/>
      <c r="O620" s="203"/>
      <c r="P620" s="203"/>
      <c r="Q620" s="203"/>
      <c r="R620" s="204"/>
      <c r="S620" s="298" t="str">
        <f t="shared" si="38"/>
        <v/>
      </c>
      <c r="T620" s="299" t="str">
        <f t="shared" si="41"/>
        <v/>
      </c>
      <c r="U620" s="282"/>
    </row>
    <row r="621" spans="2:21" ht="24.75" customHeight="1">
      <c r="B621" s="176">
        <v>615</v>
      </c>
      <c r="C621" s="231"/>
      <c r="D621" s="290" t="str">
        <f t="shared" si="39"/>
        <v/>
      </c>
      <c r="E621" s="291">
        <f>IF(D621="",0,+COUNTIF('賃上げ後(1か月目)(様式3-6)'!$D$7:$D$1006,D621))</f>
        <v>0</v>
      </c>
      <c r="F621" s="205"/>
      <c r="G621" s="295" t="str">
        <f t="shared" si="40"/>
        <v/>
      </c>
      <c r="H621" s="202"/>
      <c r="I621" s="202"/>
      <c r="J621" s="203"/>
      <c r="K621" s="203"/>
      <c r="L621" s="203"/>
      <c r="M621" s="203"/>
      <c r="N621" s="203"/>
      <c r="O621" s="203"/>
      <c r="P621" s="203"/>
      <c r="Q621" s="203"/>
      <c r="R621" s="204"/>
      <c r="S621" s="298" t="str">
        <f t="shared" si="38"/>
        <v/>
      </c>
      <c r="T621" s="299" t="str">
        <f t="shared" si="41"/>
        <v/>
      </c>
      <c r="U621" s="282"/>
    </row>
    <row r="622" spans="2:21" ht="24.75" customHeight="1">
      <c r="B622" s="176">
        <v>616</v>
      </c>
      <c r="C622" s="231"/>
      <c r="D622" s="290" t="str">
        <f t="shared" si="39"/>
        <v/>
      </c>
      <c r="E622" s="291">
        <f>IF(D622="",0,+COUNTIF('賃上げ後(1か月目)(様式3-6)'!$D$7:$D$1006,D622))</f>
        <v>0</v>
      </c>
      <c r="F622" s="205"/>
      <c r="G622" s="295" t="str">
        <f t="shared" si="40"/>
        <v/>
      </c>
      <c r="H622" s="202"/>
      <c r="I622" s="202"/>
      <c r="J622" s="203"/>
      <c r="K622" s="203"/>
      <c r="L622" s="203"/>
      <c r="M622" s="203"/>
      <c r="N622" s="203"/>
      <c r="O622" s="203"/>
      <c r="P622" s="203"/>
      <c r="Q622" s="203"/>
      <c r="R622" s="204"/>
      <c r="S622" s="298" t="str">
        <f t="shared" si="38"/>
        <v/>
      </c>
      <c r="T622" s="299" t="str">
        <f t="shared" si="41"/>
        <v/>
      </c>
      <c r="U622" s="282"/>
    </row>
    <row r="623" spans="2:21" ht="24.75" customHeight="1">
      <c r="B623" s="176">
        <v>617</v>
      </c>
      <c r="C623" s="231"/>
      <c r="D623" s="290" t="str">
        <f t="shared" si="39"/>
        <v/>
      </c>
      <c r="E623" s="291">
        <f>IF(D623="",0,+COUNTIF('賃上げ後(1か月目)(様式3-6)'!$D$7:$D$1006,D623))</f>
        <v>0</v>
      </c>
      <c r="F623" s="205"/>
      <c r="G623" s="295" t="str">
        <f t="shared" si="40"/>
        <v/>
      </c>
      <c r="H623" s="202"/>
      <c r="I623" s="202"/>
      <c r="J623" s="203"/>
      <c r="K623" s="203"/>
      <c r="L623" s="203"/>
      <c r="M623" s="203"/>
      <c r="N623" s="203"/>
      <c r="O623" s="203"/>
      <c r="P623" s="203"/>
      <c r="Q623" s="203"/>
      <c r="R623" s="204"/>
      <c r="S623" s="298" t="str">
        <f t="shared" si="38"/>
        <v/>
      </c>
      <c r="T623" s="299" t="str">
        <f t="shared" si="41"/>
        <v/>
      </c>
      <c r="U623" s="282"/>
    </row>
    <row r="624" spans="2:21" ht="24.75" customHeight="1">
      <c r="B624" s="176">
        <v>618</v>
      </c>
      <c r="C624" s="231"/>
      <c r="D624" s="290" t="str">
        <f t="shared" si="39"/>
        <v/>
      </c>
      <c r="E624" s="291">
        <f>IF(D624="",0,+COUNTIF('賃上げ後(1か月目)(様式3-6)'!$D$7:$D$1006,D624))</f>
        <v>0</v>
      </c>
      <c r="F624" s="205"/>
      <c r="G624" s="295" t="str">
        <f t="shared" si="40"/>
        <v/>
      </c>
      <c r="H624" s="202"/>
      <c r="I624" s="202"/>
      <c r="J624" s="203"/>
      <c r="K624" s="203"/>
      <c r="L624" s="203"/>
      <c r="M624" s="203"/>
      <c r="N624" s="203"/>
      <c r="O624" s="203"/>
      <c r="P624" s="203"/>
      <c r="Q624" s="203"/>
      <c r="R624" s="204"/>
      <c r="S624" s="298" t="str">
        <f t="shared" si="38"/>
        <v/>
      </c>
      <c r="T624" s="299" t="str">
        <f t="shared" si="41"/>
        <v/>
      </c>
      <c r="U624" s="282"/>
    </row>
    <row r="625" spans="2:21" ht="24.75" customHeight="1">
      <c r="B625" s="176">
        <v>619</v>
      </c>
      <c r="C625" s="231"/>
      <c r="D625" s="290" t="str">
        <f t="shared" si="39"/>
        <v/>
      </c>
      <c r="E625" s="291">
        <f>IF(D625="",0,+COUNTIF('賃上げ後(1か月目)(様式3-6)'!$D$7:$D$1006,D625))</f>
        <v>0</v>
      </c>
      <c r="F625" s="205"/>
      <c r="G625" s="295" t="str">
        <f t="shared" si="40"/>
        <v/>
      </c>
      <c r="H625" s="202"/>
      <c r="I625" s="202"/>
      <c r="J625" s="203"/>
      <c r="K625" s="203"/>
      <c r="L625" s="203"/>
      <c r="M625" s="203"/>
      <c r="N625" s="203"/>
      <c r="O625" s="203"/>
      <c r="P625" s="203"/>
      <c r="Q625" s="203"/>
      <c r="R625" s="204"/>
      <c r="S625" s="298" t="str">
        <f t="shared" si="38"/>
        <v/>
      </c>
      <c r="T625" s="299" t="str">
        <f t="shared" si="41"/>
        <v/>
      </c>
      <c r="U625" s="282"/>
    </row>
    <row r="626" spans="2:21" ht="24.75" customHeight="1">
      <c r="B626" s="176">
        <v>620</v>
      </c>
      <c r="C626" s="231"/>
      <c r="D626" s="290" t="str">
        <f t="shared" si="39"/>
        <v/>
      </c>
      <c r="E626" s="291">
        <f>IF(D626="",0,+COUNTIF('賃上げ後(1か月目)(様式3-6)'!$D$7:$D$1006,D626))</f>
        <v>0</v>
      </c>
      <c r="F626" s="205"/>
      <c r="G626" s="295" t="str">
        <f t="shared" si="40"/>
        <v/>
      </c>
      <c r="H626" s="202"/>
      <c r="I626" s="202"/>
      <c r="J626" s="203"/>
      <c r="K626" s="203"/>
      <c r="L626" s="203"/>
      <c r="M626" s="203"/>
      <c r="N626" s="203"/>
      <c r="O626" s="203"/>
      <c r="P626" s="203"/>
      <c r="Q626" s="203"/>
      <c r="R626" s="204"/>
      <c r="S626" s="298" t="str">
        <f t="shared" si="38"/>
        <v/>
      </c>
      <c r="T626" s="299" t="str">
        <f t="shared" si="41"/>
        <v/>
      </c>
      <c r="U626" s="282"/>
    </row>
    <row r="627" spans="2:21" ht="24.75" customHeight="1">
      <c r="B627" s="176">
        <v>621</v>
      </c>
      <c r="C627" s="231"/>
      <c r="D627" s="290" t="str">
        <f t="shared" si="39"/>
        <v/>
      </c>
      <c r="E627" s="291">
        <f>IF(D627="",0,+COUNTIF('賃上げ後(1か月目)(様式3-6)'!$D$7:$D$1006,D627))</f>
        <v>0</v>
      </c>
      <c r="F627" s="205"/>
      <c r="G627" s="295" t="str">
        <f t="shared" si="40"/>
        <v/>
      </c>
      <c r="H627" s="202"/>
      <c r="I627" s="202"/>
      <c r="J627" s="203"/>
      <c r="K627" s="203"/>
      <c r="L627" s="203"/>
      <c r="M627" s="203"/>
      <c r="N627" s="203"/>
      <c r="O627" s="203"/>
      <c r="P627" s="203"/>
      <c r="Q627" s="203"/>
      <c r="R627" s="204"/>
      <c r="S627" s="298" t="str">
        <f t="shared" si="38"/>
        <v/>
      </c>
      <c r="T627" s="299" t="str">
        <f t="shared" si="41"/>
        <v/>
      </c>
      <c r="U627" s="282"/>
    </row>
    <row r="628" spans="2:21" ht="24.75" customHeight="1">
      <c r="B628" s="176">
        <v>622</v>
      </c>
      <c r="C628" s="231"/>
      <c r="D628" s="290" t="str">
        <f t="shared" si="39"/>
        <v/>
      </c>
      <c r="E628" s="291">
        <f>IF(D628="",0,+COUNTIF('賃上げ後(1か月目)(様式3-6)'!$D$7:$D$1006,D628))</f>
        <v>0</v>
      </c>
      <c r="F628" s="205"/>
      <c r="G628" s="295" t="str">
        <f t="shared" si="40"/>
        <v/>
      </c>
      <c r="H628" s="202"/>
      <c r="I628" s="202"/>
      <c r="J628" s="203"/>
      <c r="K628" s="203"/>
      <c r="L628" s="203"/>
      <c r="M628" s="203"/>
      <c r="N628" s="203"/>
      <c r="O628" s="203"/>
      <c r="P628" s="203"/>
      <c r="Q628" s="203"/>
      <c r="R628" s="204"/>
      <c r="S628" s="298" t="str">
        <f t="shared" si="38"/>
        <v/>
      </c>
      <c r="T628" s="299" t="str">
        <f t="shared" si="41"/>
        <v/>
      </c>
      <c r="U628" s="282"/>
    </row>
    <row r="629" spans="2:21" ht="24.75" customHeight="1">
      <c r="B629" s="176">
        <v>623</v>
      </c>
      <c r="C629" s="231"/>
      <c r="D629" s="290" t="str">
        <f t="shared" si="39"/>
        <v/>
      </c>
      <c r="E629" s="291">
        <f>IF(D629="",0,+COUNTIF('賃上げ後(1か月目)(様式3-6)'!$D$7:$D$1006,D629))</f>
        <v>0</v>
      </c>
      <c r="F629" s="205"/>
      <c r="G629" s="295" t="str">
        <f t="shared" si="40"/>
        <v/>
      </c>
      <c r="H629" s="202"/>
      <c r="I629" s="202"/>
      <c r="J629" s="203"/>
      <c r="K629" s="203"/>
      <c r="L629" s="203"/>
      <c r="M629" s="203"/>
      <c r="N629" s="203"/>
      <c r="O629" s="203"/>
      <c r="P629" s="203"/>
      <c r="Q629" s="203"/>
      <c r="R629" s="204"/>
      <c r="S629" s="298" t="str">
        <f t="shared" si="38"/>
        <v/>
      </c>
      <c r="T629" s="299" t="str">
        <f t="shared" si="41"/>
        <v/>
      </c>
      <c r="U629" s="282"/>
    </row>
    <row r="630" spans="2:21" ht="24.75" customHeight="1">
      <c r="B630" s="176">
        <v>624</v>
      </c>
      <c r="C630" s="231"/>
      <c r="D630" s="290" t="str">
        <f t="shared" si="39"/>
        <v/>
      </c>
      <c r="E630" s="291">
        <f>IF(D630="",0,+COUNTIF('賃上げ後(1か月目)(様式3-6)'!$D$7:$D$1006,D630))</f>
        <v>0</v>
      </c>
      <c r="F630" s="205"/>
      <c r="G630" s="295" t="str">
        <f t="shared" si="40"/>
        <v/>
      </c>
      <c r="H630" s="202"/>
      <c r="I630" s="202"/>
      <c r="J630" s="203"/>
      <c r="K630" s="203"/>
      <c r="L630" s="203"/>
      <c r="M630" s="203"/>
      <c r="N630" s="203"/>
      <c r="O630" s="203"/>
      <c r="P630" s="203"/>
      <c r="Q630" s="203"/>
      <c r="R630" s="204"/>
      <c r="S630" s="298" t="str">
        <f t="shared" si="38"/>
        <v/>
      </c>
      <c r="T630" s="299" t="str">
        <f t="shared" si="41"/>
        <v/>
      </c>
      <c r="U630" s="282"/>
    </row>
    <row r="631" spans="2:21" ht="24.75" customHeight="1">
      <c r="B631" s="176">
        <v>625</v>
      </c>
      <c r="C631" s="231"/>
      <c r="D631" s="290" t="str">
        <f t="shared" si="39"/>
        <v/>
      </c>
      <c r="E631" s="291">
        <f>IF(D631="",0,+COUNTIF('賃上げ後(1か月目)(様式3-6)'!$D$7:$D$1006,D631))</f>
        <v>0</v>
      </c>
      <c r="F631" s="205"/>
      <c r="G631" s="295" t="str">
        <f t="shared" si="40"/>
        <v/>
      </c>
      <c r="H631" s="202"/>
      <c r="I631" s="202"/>
      <c r="J631" s="203"/>
      <c r="K631" s="203"/>
      <c r="L631" s="203"/>
      <c r="M631" s="203"/>
      <c r="N631" s="203"/>
      <c r="O631" s="203"/>
      <c r="P631" s="203"/>
      <c r="Q631" s="203"/>
      <c r="R631" s="204"/>
      <c r="S631" s="298" t="str">
        <f t="shared" si="38"/>
        <v/>
      </c>
      <c r="T631" s="299" t="str">
        <f t="shared" si="41"/>
        <v/>
      </c>
      <c r="U631" s="282"/>
    </row>
    <row r="632" spans="2:21" ht="24.75" customHeight="1">
      <c r="B632" s="176">
        <v>626</v>
      </c>
      <c r="C632" s="231"/>
      <c r="D632" s="290" t="str">
        <f t="shared" si="39"/>
        <v/>
      </c>
      <c r="E632" s="291">
        <f>IF(D632="",0,+COUNTIF('賃上げ後(1か月目)(様式3-6)'!$D$7:$D$1006,D632))</f>
        <v>0</v>
      </c>
      <c r="F632" s="205"/>
      <c r="G632" s="295" t="str">
        <f t="shared" si="40"/>
        <v/>
      </c>
      <c r="H632" s="202"/>
      <c r="I632" s="202"/>
      <c r="J632" s="203"/>
      <c r="K632" s="203"/>
      <c r="L632" s="203"/>
      <c r="M632" s="203"/>
      <c r="N632" s="203"/>
      <c r="O632" s="203"/>
      <c r="P632" s="203"/>
      <c r="Q632" s="203"/>
      <c r="R632" s="204"/>
      <c r="S632" s="298" t="str">
        <f t="shared" si="38"/>
        <v/>
      </c>
      <c r="T632" s="299" t="str">
        <f t="shared" si="41"/>
        <v/>
      </c>
      <c r="U632" s="282"/>
    </row>
    <row r="633" spans="2:21" ht="24.75" customHeight="1">
      <c r="B633" s="176">
        <v>627</v>
      </c>
      <c r="C633" s="231"/>
      <c r="D633" s="290" t="str">
        <f t="shared" si="39"/>
        <v/>
      </c>
      <c r="E633" s="291">
        <f>IF(D633="",0,+COUNTIF('賃上げ後(1か月目)(様式3-6)'!$D$7:$D$1006,D633))</f>
        <v>0</v>
      </c>
      <c r="F633" s="205"/>
      <c r="G633" s="295" t="str">
        <f t="shared" si="40"/>
        <v/>
      </c>
      <c r="H633" s="202"/>
      <c r="I633" s="202"/>
      <c r="J633" s="203"/>
      <c r="K633" s="203"/>
      <c r="L633" s="203"/>
      <c r="M633" s="203"/>
      <c r="N633" s="203"/>
      <c r="O633" s="203"/>
      <c r="P633" s="203"/>
      <c r="Q633" s="203"/>
      <c r="R633" s="204"/>
      <c r="S633" s="298" t="str">
        <f t="shared" si="38"/>
        <v/>
      </c>
      <c r="T633" s="299" t="str">
        <f t="shared" si="41"/>
        <v/>
      </c>
      <c r="U633" s="282"/>
    </row>
    <row r="634" spans="2:21" ht="24.75" customHeight="1">
      <c r="B634" s="176">
        <v>628</v>
      </c>
      <c r="C634" s="231"/>
      <c r="D634" s="290" t="str">
        <f t="shared" si="39"/>
        <v/>
      </c>
      <c r="E634" s="291">
        <f>IF(D634="",0,+COUNTIF('賃上げ後(1か月目)(様式3-6)'!$D$7:$D$1006,D634))</f>
        <v>0</v>
      </c>
      <c r="F634" s="205"/>
      <c r="G634" s="295" t="str">
        <f t="shared" si="40"/>
        <v/>
      </c>
      <c r="H634" s="202"/>
      <c r="I634" s="202"/>
      <c r="J634" s="203"/>
      <c r="K634" s="203"/>
      <c r="L634" s="203"/>
      <c r="M634" s="203"/>
      <c r="N634" s="203"/>
      <c r="O634" s="203"/>
      <c r="P634" s="203"/>
      <c r="Q634" s="203"/>
      <c r="R634" s="204"/>
      <c r="S634" s="298" t="str">
        <f t="shared" si="38"/>
        <v/>
      </c>
      <c r="T634" s="299" t="str">
        <f t="shared" si="41"/>
        <v/>
      </c>
      <c r="U634" s="282"/>
    </row>
    <row r="635" spans="2:21" ht="24.75" customHeight="1">
      <c r="B635" s="176">
        <v>629</v>
      </c>
      <c r="C635" s="231"/>
      <c r="D635" s="290" t="str">
        <f t="shared" si="39"/>
        <v/>
      </c>
      <c r="E635" s="291">
        <f>IF(D635="",0,+COUNTIF('賃上げ後(1か月目)(様式3-6)'!$D$7:$D$1006,D635))</f>
        <v>0</v>
      </c>
      <c r="F635" s="205"/>
      <c r="G635" s="295" t="str">
        <f t="shared" si="40"/>
        <v/>
      </c>
      <c r="H635" s="202"/>
      <c r="I635" s="202"/>
      <c r="J635" s="203"/>
      <c r="K635" s="203"/>
      <c r="L635" s="203"/>
      <c r="M635" s="203"/>
      <c r="N635" s="203"/>
      <c r="O635" s="203"/>
      <c r="P635" s="203"/>
      <c r="Q635" s="203"/>
      <c r="R635" s="204"/>
      <c r="S635" s="298" t="str">
        <f t="shared" si="38"/>
        <v/>
      </c>
      <c r="T635" s="299" t="str">
        <f t="shared" si="41"/>
        <v/>
      </c>
      <c r="U635" s="282"/>
    </row>
    <row r="636" spans="2:21" ht="24.75" customHeight="1">
      <c r="B636" s="176">
        <v>630</v>
      </c>
      <c r="C636" s="231"/>
      <c r="D636" s="290" t="str">
        <f t="shared" si="39"/>
        <v/>
      </c>
      <c r="E636" s="291">
        <f>IF(D636="",0,+COUNTIF('賃上げ後(1か月目)(様式3-6)'!$D$7:$D$1006,D636))</f>
        <v>0</v>
      </c>
      <c r="F636" s="205"/>
      <c r="G636" s="295" t="str">
        <f t="shared" si="40"/>
        <v/>
      </c>
      <c r="H636" s="202"/>
      <c r="I636" s="202"/>
      <c r="J636" s="203"/>
      <c r="K636" s="203"/>
      <c r="L636" s="203"/>
      <c r="M636" s="203"/>
      <c r="N636" s="203"/>
      <c r="O636" s="203"/>
      <c r="P636" s="203"/>
      <c r="Q636" s="203"/>
      <c r="R636" s="204"/>
      <c r="S636" s="298" t="str">
        <f t="shared" si="38"/>
        <v/>
      </c>
      <c r="T636" s="299" t="str">
        <f t="shared" si="41"/>
        <v/>
      </c>
      <c r="U636" s="282"/>
    </row>
    <row r="637" spans="2:21" ht="24.75" customHeight="1">
      <c r="B637" s="176">
        <v>631</v>
      </c>
      <c r="C637" s="231"/>
      <c r="D637" s="290" t="str">
        <f t="shared" si="39"/>
        <v/>
      </c>
      <c r="E637" s="291">
        <f>IF(D637="",0,+COUNTIF('賃上げ後(1か月目)(様式3-6)'!$D$7:$D$1006,D637))</f>
        <v>0</v>
      </c>
      <c r="F637" s="205"/>
      <c r="G637" s="295" t="str">
        <f t="shared" si="40"/>
        <v/>
      </c>
      <c r="H637" s="202"/>
      <c r="I637" s="202"/>
      <c r="J637" s="203"/>
      <c r="K637" s="203"/>
      <c r="L637" s="203"/>
      <c r="M637" s="203"/>
      <c r="N637" s="203"/>
      <c r="O637" s="203"/>
      <c r="P637" s="203"/>
      <c r="Q637" s="203"/>
      <c r="R637" s="204"/>
      <c r="S637" s="298" t="str">
        <f t="shared" si="38"/>
        <v/>
      </c>
      <c r="T637" s="299" t="str">
        <f t="shared" si="41"/>
        <v/>
      </c>
      <c r="U637" s="282"/>
    </row>
    <row r="638" spans="2:21" ht="24.75" customHeight="1">
      <c r="B638" s="176">
        <v>632</v>
      </c>
      <c r="C638" s="231"/>
      <c r="D638" s="290" t="str">
        <f t="shared" si="39"/>
        <v/>
      </c>
      <c r="E638" s="291">
        <f>IF(D638="",0,+COUNTIF('賃上げ後(1か月目)(様式3-6)'!$D$7:$D$1006,D638))</f>
        <v>0</v>
      </c>
      <c r="F638" s="205"/>
      <c r="G638" s="295" t="str">
        <f t="shared" si="40"/>
        <v/>
      </c>
      <c r="H638" s="202"/>
      <c r="I638" s="202"/>
      <c r="J638" s="203"/>
      <c r="K638" s="203"/>
      <c r="L638" s="203"/>
      <c r="M638" s="203"/>
      <c r="N638" s="203"/>
      <c r="O638" s="203"/>
      <c r="P638" s="203"/>
      <c r="Q638" s="203"/>
      <c r="R638" s="204"/>
      <c r="S638" s="298" t="str">
        <f t="shared" si="38"/>
        <v/>
      </c>
      <c r="T638" s="299" t="str">
        <f t="shared" si="41"/>
        <v/>
      </c>
      <c r="U638" s="282"/>
    </row>
    <row r="639" spans="2:21" ht="24.75" customHeight="1">
      <c r="B639" s="176">
        <v>633</v>
      </c>
      <c r="C639" s="231"/>
      <c r="D639" s="290" t="str">
        <f t="shared" si="39"/>
        <v/>
      </c>
      <c r="E639" s="291">
        <f>IF(D639="",0,+COUNTIF('賃上げ後(1か月目)(様式3-6)'!$D$7:$D$1006,D639))</f>
        <v>0</v>
      </c>
      <c r="F639" s="205"/>
      <c r="G639" s="295" t="str">
        <f t="shared" si="40"/>
        <v/>
      </c>
      <c r="H639" s="202"/>
      <c r="I639" s="202"/>
      <c r="J639" s="203"/>
      <c r="K639" s="203"/>
      <c r="L639" s="203"/>
      <c r="M639" s="203"/>
      <c r="N639" s="203"/>
      <c r="O639" s="203"/>
      <c r="P639" s="203"/>
      <c r="Q639" s="203"/>
      <c r="R639" s="204"/>
      <c r="S639" s="298" t="str">
        <f t="shared" si="38"/>
        <v/>
      </c>
      <c r="T639" s="299" t="str">
        <f t="shared" si="41"/>
        <v/>
      </c>
      <c r="U639" s="282"/>
    </row>
    <row r="640" spans="2:21" ht="24.75" customHeight="1">
      <c r="B640" s="176">
        <v>634</v>
      </c>
      <c r="C640" s="231"/>
      <c r="D640" s="290" t="str">
        <f t="shared" si="39"/>
        <v/>
      </c>
      <c r="E640" s="291">
        <f>IF(D640="",0,+COUNTIF('賃上げ後(1か月目)(様式3-6)'!$D$7:$D$1006,D640))</f>
        <v>0</v>
      </c>
      <c r="F640" s="205"/>
      <c r="G640" s="295" t="str">
        <f t="shared" si="40"/>
        <v/>
      </c>
      <c r="H640" s="202"/>
      <c r="I640" s="202"/>
      <c r="J640" s="203"/>
      <c r="K640" s="203"/>
      <c r="L640" s="203"/>
      <c r="M640" s="203"/>
      <c r="N640" s="203"/>
      <c r="O640" s="203"/>
      <c r="P640" s="203"/>
      <c r="Q640" s="203"/>
      <c r="R640" s="204"/>
      <c r="S640" s="298" t="str">
        <f t="shared" si="38"/>
        <v/>
      </c>
      <c r="T640" s="299" t="str">
        <f t="shared" si="41"/>
        <v/>
      </c>
      <c r="U640" s="282"/>
    </row>
    <row r="641" spans="2:21" ht="24.75" customHeight="1">
      <c r="B641" s="176">
        <v>635</v>
      </c>
      <c r="C641" s="231"/>
      <c r="D641" s="290" t="str">
        <f t="shared" si="39"/>
        <v/>
      </c>
      <c r="E641" s="291">
        <f>IF(D641="",0,+COUNTIF('賃上げ後(1か月目)(様式3-6)'!$D$7:$D$1006,D641))</f>
        <v>0</v>
      </c>
      <c r="F641" s="205"/>
      <c r="G641" s="295" t="str">
        <f t="shared" si="40"/>
        <v/>
      </c>
      <c r="H641" s="202"/>
      <c r="I641" s="202"/>
      <c r="J641" s="203"/>
      <c r="K641" s="203"/>
      <c r="L641" s="203"/>
      <c r="M641" s="203"/>
      <c r="N641" s="203"/>
      <c r="O641" s="203"/>
      <c r="P641" s="203"/>
      <c r="Q641" s="203"/>
      <c r="R641" s="204"/>
      <c r="S641" s="298" t="str">
        <f t="shared" si="38"/>
        <v/>
      </c>
      <c r="T641" s="299" t="str">
        <f t="shared" si="41"/>
        <v/>
      </c>
      <c r="U641" s="282"/>
    </row>
    <row r="642" spans="2:21" ht="24.75" customHeight="1">
      <c r="B642" s="176">
        <v>636</v>
      </c>
      <c r="C642" s="231"/>
      <c r="D642" s="290" t="str">
        <f t="shared" si="39"/>
        <v/>
      </c>
      <c r="E642" s="291">
        <f>IF(D642="",0,+COUNTIF('賃上げ後(1か月目)(様式3-6)'!$D$7:$D$1006,D642))</f>
        <v>0</v>
      </c>
      <c r="F642" s="205"/>
      <c r="G642" s="295" t="str">
        <f t="shared" si="40"/>
        <v/>
      </c>
      <c r="H642" s="202"/>
      <c r="I642" s="202"/>
      <c r="J642" s="203"/>
      <c r="K642" s="203"/>
      <c r="L642" s="203"/>
      <c r="M642" s="203"/>
      <c r="N642" s="203"/>
      <c r="O642" s="203"/>
      <c r="P642" s="203"/>
      <c r="Q642" s="203"/>
      <c r="R642" s="204"/>
      <c r="S642" s="298" t="str">
        <f t="shared" si="38"/>
        <v/>
      </c>
      <c r="T642" s="299" t="str">
        <f t="shared" si="41"/>
        <v/>
      </c>
      <c r="U642" s="282"/>
    </row>
    <row r="643" spans="2:21" ht="24.75" customHeight="1">
      <c r="B643" s="176">
        <v>637</v>
      </c>
      <c r="C643" s="231"/>
      <c r="D643" s="290" t="str">
        <f t="shared" si="39"/>
        <v/>
      </c>
      <c r="E643" s="291">
        <f>IF(D643="",0,+COUNTIF('賃上げ後(1か月目)(様式3-6)'!$D$7:$D$1006,D643))</f>
        <v>0</v>
      </c>
      <c r="F643" s="205"/>
      <c r="G643" s="295" t="str">
        <f t="shared" si="40"/>
        <v/>
      </c>
      <c r="H643" s="202"/>
      <c r="I643" s="202"/>
      <c r="J643" s="203"/>
      <c r="K643" s="203"/>
      <c r="L643" s="203"/>
      <c r="M643" s="203"/>
      <c r="N643" s="203"/>
      <c r="O643" s="203"/>
      <c r="P643" s="203"/>
      <c r="Q643" s="203"/>
      <c r="R643" s="204"/>
      <c r="S643" s="298" t="str">
        <f t="shared" si="38"/>
        <v/>
      </c>
      <c r="T643" s="299" t="str">
        <f t="shared" si="41"/>
        <v/>
      </c>
      <c r="U643" s="282"/>
    </row>
    <row r="644" spans="2:21" ht="24.75" customHeight="1">
      <c r="B644" s="176">
        <v>638</v>
      </c>
      <c r="C644" s="231"/>
      <c r="D644" s="290" t="str">
        <f t="shared" si="39"/>
        <v/>
      </c>
      <c r="E644" s="291">
        <f>IF(D644="",0,+COUNTIF('賃上げ後(1か月目)(様式3-6)'!$D$7:$D$1006,D644))</f>
        <v>0</v>
      </c>
      <c r="F644" s="205"/>
      <c r="G644" s="295" t="str">
        <f t="shared" si="40"/>
        <v/>
      </c>
      <c r="H644" s="202"/>
      <c r="I644" s="202"/>
      <c r="J644" s="203"/>
      <c r="K644" s="203"/>
      <c r="L644" s="203"/>
      <c r="M644" s="203"/>
      <c r="N644" s="203"/>
      <c r="O644" s="203"/>
      <c r="P644" s="203"/>
      <c r="Q644" s="203"/>
      <c r="R644" s="204"/>
      <c r="S644" s="298" t="str">
        <f t="shared" si="38"/>
        <v/>
      </c>
      <c r="T644" s="299" t="str">
        <f t="shared" si="41"/>
        <v/>
      </c>
      <c r="U644" s="282"/>
    </row>
    <row r="645" spans="2:21" ht="24.75" customHeight="1">
      <c r="B645" s="176">
        <v>639</v>
      </c>
      <c r="C645" s="231"/>
      <c r="D645" s="290" t="str">
        <f t="shared" si="39"/>
        <v/>
      </c>
      <c r="E645" s="291">
        <f>IF(D645="",0,+COUNTIF('賃上げ後(1か月目)(様式3-6)'!$D$7:$D$1006,D645))</f>
        <v>0</v>
      </c>
      <c r="F645" s="205"/>
      <c r="G645" s="295" t="str">
        <f t="shared" si="40"/>
        <v/>
      </c>
      <c r="H645" s="202"/>
      <c r="I645" s="202"/>
      <c r="J645" s="203"/>
      <c r="K645" s="203"/>
      <c r="L645" s="203"/>
      <c r="M645" s="203"/>
      <c r="N645" s="203"/>
      <c r="O645" s="203"/>
      <c r="P645" s="203"/>
      <c r="Q645" s="203"/>
      <c r="R645" s="204"/>
      <c r="S645" s="298" t="str">
        <f t="shared" si="38"/>
        <v/>
      </c>
      <c r="T645" s="299" t="str">
        <f t="shared" si="41"/>
        <v/>
      </c>
      <c r="U645" s="282"/>
    </row>
    <row r="646" spans="2:21" ht="24.75" customHeight="1">
      <c r="B646" s="176">
        <v>640</v>
      </c>
      <c r="C646" s="231"/>
      <c r="D646" s="290" t="str">
        <f t="shared" si="39"/>
        <v/>
      </c>
      <c r="E646" s="291">
        <f>IF(D646="",0,+COUNTIF('賃上げ後(1か月目)(様式3-6)'!$D$7:$D$1006,D646))</f>
        <v>0</v>
      </c>
      <c r="F646" s="205"/>
      <c r="G646" s="295" t="str">
        <f t="shared" si="40"/>
        <v/>
      </c>
      <c r="H646" s="202"/>
      <c r="I646" s="202"/>
      <c r="J646" s="203"/>
      <c r="K646" s="203"/>
      <c r="L646" s="203"/>
      <c r="M646" s="203"/>
      <c r="N646" s="203"/>
      <c r="O646" s="203"/>
      <c r="P646" s="203"/>
      <c r="Q646" s="203"/>
      <c r="R646" s="204"/>
      <c r="S646" s="298" t="str">
        <f t="shared" si="38"/>
        <v/>
      </c>
      <c r="T646" s="299" t="str">
        <f t="shared" si="41"/>
        <v/>
      </c>
      <c r="U646" s="282"/>
    </row>
    <row r="647" spans="2:21" ht="24.75" customHeight="1">
      <c r="B647" s="176">
        <v>641</v>
      </c>
      <c r="C647" s="231"/>
      <c r="D647" s="290" t="str">
        <f t="shared" si="39"/>
        <v/>
      </c>
      <c r="E647" s="291">
        <f>IF(D647="",0,+COUNTIF('賃上げ後(1か月目)(様式3-6)'!$D$7:$D$1006,D647))</f>
        <v>0</v>
      </c>
      <c r="F647" s="205"/>
      <c r="G647" s="295" t="str">
        <f t="shared" si="40"/>
        <v/>
      </c>
      <c r="H647" s="202"/>
      <c r="I647" s="202"/>
      <c r="J647" s="203"/>
      <c r="K647" s="203"/>
      <c r="L647" s="203"/>
      <c r="M647" s="203"/>
      <c r="N647" s="203"/>
      <c r="O647" s="203"/>
      <c r="P647" s="203"/>
      <c r="Q647" s="203"/>
      <c r="R647" s="204"/>
      <c r="S647" s="298" t="str">
        <f t="shared" si="38"/>
        <v/>
      </c>
      <c r="T647" s="299" t="str">
        <f t="shared" si="41"/>
        <v/>
      </c>
      <c r="U647" s="282"/>
    </row>
    <row r="648" spans="2:21" ht="24.75" customHeight="1">
      <c r="B648" s="176">
        <v>642</v>
      </c>
      <c r="C648" s="231"/>
      <c r="D648" s="290" t="str">
        <f t="shared" si="39"/>
        <v/>
      </c>
      <c r="E648" s="291">
        <f>IF(D648="",0,+COUNTIF('賃上げ後(1か月目)(様式3-6)'!$D$7:$D$1006,D648))</f>
        <v>0</v>
      </c>
      <c r="F648" s="205"/>
      <c r="G648" s="295" t="str">
        <f t="shared" si="40"/>
        <v/>
      </c>
      <c r="H648" s="202"/>
      <c r="I648" s="202"/>
      <c r="J648" s="203"/>
      <c r="K648" s="203"/>
      <c r="L648" s="203"/>
      <c r="M648" s="203"/>
      <c r="N648" s="203"/>
      <c r="O648" s="203"/>
      <c r="P648" s="203"/>
      <c r="Q648" s="203"/>
      <c r="R648" s="204"/>
      <c r="S648" s="298" t="str">
        <f t="shared" ref="S648:S711" si="42">IF(C648="","",+SUM(H648:R648))</f>
        <v/>
      </c>
      <c r="T648" s="299" t="str">
        <f t="shared" si="41"/>
        <v/>
      </c>
      <c r="U648" s="282"/>
    </row>
    <row r="649" spans="2:21" ht="24.75" customHeight="1">
      <c r="B649" s="176">
        <v>643</v>
      </c>
      <c r="C649" s="231"/>
      <c r="D649" s="290" t="str">
        <f t="shared" ref="D649:D712" si="43">SUBSTITUTE(SUBSTITUTE(C649,"　","")," ","")</f>
        <v/>
      </c>
      <c r="E649" s="291">
        <f>IF(D649="",0,+COUNTIF('賃上げ後(1か月目)(様式3-6)'!$D$7:$D$1006,D649))</f>
        <v>0</v>
      </c>
      <c r="F649" s="205"/>
      <c r="G649" s="295" t="str">
        <f t="shared" ref="G649:G712" si="44">IF(C649="","",+IF(OR(E649&lt;1,F649=""),"除外","対象"))</f>
        <v/>
      </c>
      <c r="H649" s="202"/>
      <c r="I649" s="202"/>
      <c r="J649" s="203"/>
      <c r="K649" s="203"/>
      <c r="L649" s="203"/>
      <c r="M649" s="203"/>
      <c r="N649" s="203"/>
      <c r="O649" s="203"/>
      <c r="P649" s="203"/>
      <c r="Q649" s="203"/>
      <c r="R649" s="204"/>
      <c r="S649" s="298" t="str">
        <f t="shared" si="42"/>
        <v/>
      </c>
      <c r="T649" s="299" t="str">
        <f t="shared" si="41"/>
        <v/>
      </c>
      <c r="U649" s="282"/>
    </row>
    <row r="650" spans="2:21" ht="24.75" customHeight="1">
      <c r="B650" s="176">
        <v>644</v>
      </c>
      <c r="C650" s="231"/>
      <c r="D650" s="290" t="str">
        <f t="shared" si="43"/>
        <v/>
      </c>
      <c r="E650" s="291">
        <f>IF(D650="",0,+COUNTIF('賃上げ後(1か月目)(様式3-6)'!$D$7:$D$1006,D650))</f>
        <v>0</v>
      </c>
      <c r="F650" s="205"/>
      <c r="G650" s="295" t="str">
        <f t="shared" si="44"/>
        <v/>
      </c>
      <c r="H650" s="202"/>
      <c r="I650" s="202"/>
      <c r="J650" s="203"/>
      <c r="K650" s="203"/>
      <c r="L650" s="203"/>
      <c r="M650" s="203"/>
      <c r="N650" s="203"/>
      <c r="O650" s="203"/>
      <c r="P650" s="203"/>
      <c r="Q650" s="203"/>
      <c r="R650" s="204"/>
      <c r="S650" s="298" t="str">
        <f t="shared" si="42"/>
        <v/>
      </c>
      <c r="T650" s="299" t="str">
        <f t="shared" si="41"/>
        <v/>
      </c>
      <c r="U650" s="282"/>
    </row>
    <row r="651" spans="2:21" ht="24.75" customHeight="1">
      <c r="B651" s="176">
        <v>645</v>
      </c>
      <c r="C651" s="231"/>
      <c r="D651" s="290" t="str">
        <f t="shared" si="43"/>
        <v/>
      </c>
      <c r="E651" s="291">
        <f>IF(D651="",0,+COUNTIF('賃上げ後(1か月目)(様式3-6)'!$D$7:$D$1006,D651))</f>
        <v>0</v>
      </c>
      <c r="F651" s="205"/>
      <c r="G651" s="295" t="str">
        <f t="shared" si="44"/>
        <v/>
      </c>
      <c r="H651" s="202"/>
      <c r="I651" s="202"/>
      <c r="J651" s="203"/>
      <c r="K651" s="203"/>
      <c r="L651" s="203"/>
      <c r="M651" s="203"/>
      <c r="N651" s="203"/>
      <c r="O651" s="203"/>
      <c r="P651" s="203"/>
      <c r="Q651" s="203"/>
      <c r="R651" s="204"/>
      <c r="S651" s="298" t="str">
        <f t="shared" si="42"/>
        <v/>
      </c>
      <c r="T651" s="299" t="str">
        <f t="shared" si="41"/>
        <v/>
      </c>
      <c r="U651" s="282"/>
    </row>
    <row r="652" spans="2:21" ht="24.75" customHeight="1">
      <c r="B652" s="176">
        <v>646</v>
      </c>
      <c r="C652" s="231"/>
      <c r="D652" s="290" t="str">
        <f t="shared" si="43"/>
        <v/>
      </c>
      <c r="E652" s="291">
        <f>IF(D652="",0,+COUNTIF('賃上げ後(1か月目)(様式3-6)'!$D$7:$D$1006,D652))</f>
        <v>0</v>
      </c>
      <c r="F652" s="205"/>
      <c r="G652" s="295" t="str">
        <f t="shared" si="44"/>
        <v/>
      </c>
      <c r="H652" s="202"/>
      <c r="I652" s="202"/>
      <c r="J652" s="203"/>
      <c r="K652" s="203"/>
      <c r="L652" s="203"/>
      <c r="M652" s="203"/>
      <c r="N652" s="203"/>
      <c r="O652" s="203"/>
      <c r="P652" s="203"/>
      <c r="Q652" s="203"/>
      <c r="R652" s="204"/>
      <c r="S652" s="298" t="str">
        <f t="shared" si="42"/>
        <v/>
      </c>
      <c r="T652" s="299" t="str">
        <f t="shared" si="41"/>
        <v/>
      </c>
      <c r="U652" s="282"/>
    </row>
    <row r="653" spans="2:21" ht="24.75" customHeight="1">
      <c r="B653" s="176">
        <v>647</v>
      </c>
      <c r="C653" s="231"/>
      <c r="D653" s="290" t="str">
        <f t="shared" si="43"/>
        <v/>
      </c>
      <c r="E653" s="291">
        <f>IF(D653="",0,+COUNTIF('賃上げ後(1か月目)(様式3-6)'!$D$7:$D$1006,D653))</f>
        <v>0</v>
      </c>
      <c r="F653" s="205"/>
      <c r="G653" s="295" t="str">
        <f t="shared" si="44"/>
        <v/>
      </c>
      <c r="H653" s="202"/>
      <c r="I653" s="202"/>
      <c r="J653" s="203"/>
      <c r="K653" s="203"/>
      <c r="L653" s="203"/>
      <c r="M653" s="203"/>
      <c r="N653" s="203"/>
      <c r="O653" s="203"/>
      <c r="P653" s="203"/>
      <c r="Q653" s="203"/>
      <c r="R653" s="204"/>
      <c r="S653" s="298" t="str">
        <f t="shared" si="42"/>
        <v/>
      </c>
      <c r="T653" s="299" t="str">
        <f t="shared" si="41"/>
        <v/>
      </c>
      <c r="U653" s="282"/>
    </row>
    <row r="654" spans="2:21" ht="24.75" customHeight="1">
      <c r="B654" s="176">
        <v>648</v>
      </c>
      <c r="C654" s="231"/>
      <c r="D654" s="290" t="str">
        <f t="shared" si="43"/>
        <v/>
      </c>
      <c r="E654" s="291">
        <f>IF(D654="",0,+COUNTIF('賃上げ後(1か月目)(様式3-6)'!$D$7:$D$1006,D654))</f>
        <v>0</v>
      </c>
      <c r="F654" s="205"/>
      <c r="G654" s="295" t="str">
        <f t="shared" si="44"/>
        <v/>
      </c>
      <c r="H654" s="202"/>
      <c r="I654" s="202"/>
      <c r="J654" s="203"/>
      <c r="K654" s="203"/>
      <c r="L654" s="203"/>
      <c r="M654" s="203"/>
      <c r="N654" s="203"/>
      <c r="O654" s="203"/>
      <c r="P654" s="203"/>
      <c r="Q654" s="203"/>
      <c r="R654" s="204"/>
      <c r="S654" s="298" t="str">
        <f t="shared" si="42"/>
        <v/>
      </c>
      <c r="T654" s="299" t="str">
        <f t="shared" ref="T654:T717" si="45">IF(C654="","",+IF(G654="対象",H654,0))</f>
        <v/>
      </c>
      <c r="U654" s="282"/>
    </row>
    <row r="655" spans="2:21" ht="24.75" customHeight="1">
      <c r="B655" s="176">
        <v>649</v>
      </c>
      <c r="C655" s="231"/>
      <c r="D655" s="290" t="str">
        <f t="shared" si="43"/>
        <v/>
      </c>
      <c r="E655" s="291">
        <f>IF(D655="",0,+COUNTIF('賃上げ後(1か月目)(様式3-6)'!$D$7:$D$1006,D655))</f>
        <v>0</v>
      </c>
      <c r="F655" s="205"/>
      <c r="G655" s="295" t="str">
        <f t="shared" si="44"/>
        <v/>
      </c>
      <c r="H655" s="202"/>
      <c r="I655" s="202"/>
      <c r="J655" s="203"/>
      <c r="K655" s="203"/>
      <c r="L655" s="203"/>
      <c r="M655" s="203"/>
      <c r="N655" s="203"/>
      <c r="O655" s="203"/>
      <c r="P655" s="203"/>
      <c r="Q655" s="203"/>
      <c r="R655" s="204"/>
      <c r="S655" s="298" t="str">
        <f t="shared" si="42"/>
        <v/>
      </c>
      <c r="T655" s="299" t="str">
        <f t="shared" si="45"/>
        <v/>
      </c>
      <c r="U655" s="282"/>
    </row>
    <row r="656" spans="2:21" ht="24.75" customHeight="1">
      <c r="B656" s="176">
        <v>650</v>
      </c>
      <c r="C656" s="231"/>
      <c r="D656" s="290" t="str">
        <f t="shared" si="43"/>
        <v/>
      </c>
      <c r="E656" s="291">
        <f>IF(D656="",0,+COUNTIF('賃上げ後(1か月目)(様式3-6)'!$D$7:$D$1006,D656))</f>
        <v>0</v>
      </c>
      <c r="F656" s="205"/>
      <c r="G656" s="295" t="str">
        <f t="shared" si="44"/>
        <v/>
      </c>
      <c r="H656" s="202"/>
      <c r="I656" s="202"/>
      <c r="J656" s="203"/>
      <c r="K656" s="203"/>
      <c r="L656" s="203"/>
      <c r="M656" s="203"/>
      <c r="N656" s="203"/>
      <c r="O656" s="203"/>
      <c r="P656" s="203"/>
      <c r="Q656" s="203"/>
      <c r="R656" s="204"/>
      <c r="S656" s="298" t="str">
        <f t="shared" si="42"/>
        <v/>
      </c>
      <c r="T656" s="299" t="str">
        <f t="shared" si="45"/>
        <v/>
      </c>
      <c r="U656" s="282"/>
    </row>
    <row r="657" spans="2:21" ht="24.75" customHeight="1">
      <c r="B657" s="176">
        <v>651</v>
      </c>
      <c r="C657" s="231"/>
      <c r="D657" s="290" t="str">
        <f t="shared" si="43"/>
        <v/>
      </c>
      <c r="E657" s="291">
        <f>IF(D657="",0,+COUNTIF('賃上げ後(1か月目)(様式3-6)'!$D$7:$D$1006,D657))</f>
        <v>0</v>
      </c>
      <c r="F657" s="205"/>
      <c r="G657" s="295" t="str">
        <f t="shared" si="44"/>
        <v/>
      </c>
      <c r="H657" s="202"/>
      <c r="I657" s="202"/>
      <c r="J657" s="203"/>
      <c r="K657" s="203"/>
      <c r="L657" s="203"/>
      <c r="M657" s="203"/>
      <c r="N657" s="203"/>
      <c r="O657" s="203"/>
      <c r="P657" s="203"/>
      <c r="Q657" s="203"/>
      <c r="R657" s="204"/>
      <c r="S657" s="298" t="str">
        <f t="shared" si="42"/>
        <v/>
      </c>
      <c r="T657" s="299" t="str">
        <f t="shared" si="45"/>
        <v/>
      </c>
      <c r="U657" s="282"/>
    </row>
    <row r="658" spans="2:21" ht="24.75" customHeight="1">
      <c r="B658" s="176">
        <v>652</v>
      </c>
      <c r="C658" s="231"/>
      <c r="D658" s="290" t="str">
        <f t="shared" si="43"/>
        <v/>
      </c>
      <c r="E658" s="291">
        <f>IF(D658="",0,+COUNTIF('賃上げ後(1か月目)(様式3-6)'!$D$7:$D$1006,D658))</f>
        <v>0</v>
      </c>
      <c r="F658" s="205"/>
      <c r="G658" s="295" t="str">
        <f t="shared" si="44"/>
        <v/>
      </c>
      <c r="H658" s="202"/>
      <c r="I658" s="202"/>
      <c r="J658" s="203"/>
      <c r="K658" s="203"/>
      <c r="L658" s="203"/>
      <c r="M658" s="203"/>
      <c r="N658" s="203"/>
      <c r="O658" s="203"/>
      <c r="P658" s="203"/>
      <c r="Q658" s="203"/>
      <c r="R658" s="204"/>
      <c r="S658" s="298" t="str">
        <f t="shared" si="42"/>
        <v/>
      </c>
      <c r="T658" s="299" t="str">
        <f t="shared" si="45"/>
        <v/>
      </c>
      <c r="U658" s="282"/>
    </row>
    <row r="659" spans="2:21" ht="24.75" customHeight="1">
      <c r="B659" s="176">
        <v>653</v>
      </c>
      <c r="C659" s="231"/>
      <c r="D659" s="290" t="str">
        <f t="shared" si="43"/>
        <v/>
      </c>
      <c r="E659" s="291">
        <f>IF(D659="",0,+COUNTIF('賃上げ後(1か月目)(様式3-6)'!$D$7:$D$1006,D659))</f>
        <v>0</v>
      </c>
      <c r="F659" s="205"/>
      <c r="G659" s="295" t="str">
        <f t="shared" si="44"/>
        <v/>
      </c>
      <c r="H659" s="202"/>
      <c r="I659" s="202"/>
      <c r="J659" s="203"/>
      <c r="K659" s="203"/>
      <c r="L659" s="203"/>
      <c r="M659" s="203"/>
      <c r="N659" s="203"/>
      <c r="O659" s="203"/>
      <c r="P659" s="203"/>
      <c r="Q659" s="203"/>
      <c r="R659" s="204"/>
      <c r="S659" s="298" t="str">
        <f t="shared" si="42"/>
        <v/>
      </c>
      <c r="T659" s="299" t="str">
        <f t="shared" si="45"/>
        <v/>
      </c>
      <c r="U659" s="282"/>
    </row>
    <row r="660" spans="2:21" ht="24.75" customHeight="1">
      <c r="B660" s="176">
        <v>654</v>
      </c>
      <c r="C660" s="231"/>
      <c r="D660" s="290" t="str">
        <f t="shared" si="43"/>
        <v/>
      </c>
      <c r="E660" s="291">
        <f>IF(D660="",0,+COUNTIF('賃上げ後(1か月目)(様式3-6)'!$D$7:$D$1006,D660))</f>
        <v>0</v>
      </c>
      <c r="F660" s="205"/>
      <c r="G660" s="295" t="str">
        <f t="shared" si="44"/>
        <v/>
      </c>
      <c r="H660" s="202"/>
      <c r="I660" s="202"/>
      <c r="J660" s="203"/>
      <c r="K660" s="203"/>
      <c r="L660" s="203"/>
      <c r="M660" s="203"/>
      <c r="N660" s="203"/>
      <c r="O660" s="203"/>
      <c r="P660" s="203"/>
      <c r="Q660" s="203"/>
      <c r="R660" s="204"/>
      <c r="S660" s="298" t="str">
        <f t="shared" si="42"/>
        <v/>
      </c>
      <c r="T660" s="299" t="str">
        <f t="shared" si="45"/>
        <v/>
      </c>
      <c r="U660" s="282"/>
    </row>
    <row r="661" spans="2:21" ht="24.75" customHeight="1">
      <c r="B661" s="176">
        <v>655</v>
      </c>
      <c r="C661" s="231"/>
      <c r="D661" s="290" t="str">
        <f t="shared" si="43"/>
        <v/>
      </c>
      <c r="E661" s="291">
        <f>IF(D661="",0,+COUNTIF('賃上げ後(1か月目)(様式3-6)'!$D$7:$D$1006,D661))</f>
        <v>0</v>
      </c>
      <c r="F661" s="205"/>
      <c r="G661" s="295" t="str">
        <f t="shared" si="44"/>
        <v/>
      </c>
      <c r="H661" s="202"/>
      <c r="I661" s="202"/>
      <c r="J661" s="203"/>
      <c r="K661" s="203"/>
      <c r="L661" s="203"/>
      <c r="M661" s="203"/>
      <c r="N661" s="203"/>
      <c r="O661" s="203"/>
      <c r="P661" s="203"/>
      <c r="Q661" s="203"/>
      <c r="R661" s="204"/>
      <c r="S661" s="298" t="str">
        <f t="shared" si="42"/>
        <v/>
      </c>
      <c r="T661" s="299" t="str">
        <f t="shared" si="45"/>
        <v/>
      </c>
      <c r="U661" s="282"/>
    </row>
    <row r="662" spans="2:21" ht="24.75" customHeight="1">
      <c r="B662" s="176">
        <v>656</v>
      </c>
      <c r="C662" s="231"/>
      <c r="D662" s="290" t="str">
        <f t="shared" si="43"/>
        <v/>
      </c>
      <c r="E662" s="291">
        <f>IF(D662="",0,+COUNTIF('賃上げ後(1か月目)(様式3-6)'!$D$7:$D$1006,D662))</f>
        <v>0</v>
      </c>
      <c r="F662" s="205"/>
      <c r="G662" s="295" t="str">
        <f t="shared" si="44"/>
        <v/>
      </c>
      <c r="H662" s="202"/>
      <c r="I662" s="202"/>
      <c r="J662" s="203"/>
      <c r="K662" s="203"/>
      <c r="L662" s="203"/>
      <c r="M662" s="203"/>
      <c r="N662" s="203"/>
      <c r="O662" s="203"/>
      <c r="P662" s="203"/>
      <c r="Q662" s="203"/>
      <c r="R662" s="204"/>
      <c r="S662" s="298" t="str">
        <f t="shared" si="42"/>
        <v/>
      </c>
      <c r="T662" s="299" t="str">
        <f t="shared" si="45"/>
        <v/>
      </c>
      <c r="U662" s="282"/>
    </row>
    <row r="663" spans="2:21" ht="24.75" customHeight="1">
      <c r="B663" s="176">
        <v>657</v>
      </c>
      <c r="C663" s="231"/>
      <c r="D663" s="290" t="str">
        <f t="shared" si="43"/>
        <v/>
      </c>
      <c r="E663" s="291">
        <f>IF(D663="",0,+COUNTIF('賃上げ後(1か月目)(様式3-6)'!$D$7:$D$1006,D663))</f>
        <v>0</v>
      </c>
      <c r="F663" s="205"/>
      <c r="G663" s="295" t="str">
        <f t="shared" si="44"/>
        <v/>
      </c>
      <c r="H663" s="202"/>
      <c r="I663" s="202"/>
      <c r="J663" s="203"/>
      <c r="K663" s="203"/>
      <c r="L663" s="203"/>
      <c r="M663" s="203"/>
      <c r="N663" s="203"/>
      <c r="O663" s="203"/>
      <c r="P663" s="203"/>
      <c r="Q663" s="203"/>
      <c r="R663" s="204"/>
      <c r="S663" s="298" t="str">
        <f t="shared" si="42"/>
        <v/>
      </c>
      <c r="T663" s="299" t="str">
        <f t="shared" si="45"/>
        <v/>
      </c>
      <c r="U663" s="282"/>
    </row>
    <row r="664" spans="2:21" ht="24.75" customHeight="1">
      <c r="B664" s="176">
        <v>658</v>
      </c>
      <c r="C664" s="231"/>
      <c r="D664" s="290" t="str">
        <f t="shared" si="43"/>
        <v/>
      </c>
      <c r="E664" s="291">
        <f>IF(D664="",0,+COUNTIF('賃上げ後(1か月目)(様式3-6)'!$D$7:$D$1006,D664))</f>
        <v>0</v>
      </c>
      <c r="F664" s="205"/>
      <c r="G664" s="295" t="str">
        <f t="shared" si="44"/>
        <v/>
      </c>
      <c r="H664" s="202"/>
      <c r="I664" s="202"/>
      <c r="J664" s="203"/>
      <c r="K664" s="203"/>
      <c r="L664" s="203"/>
      <c r="M664" s="203"/>
      <c r="N664" s="203"/>
      <c r="O664" s="203"/>
      <c r="P664" s="203"/>
      <c r="Q664" s="203"/>
      <c r="R664" s="204"/>
      <c r="S664" s="298" t="str">
        <f t="shared" si="42"/>
        <v/>
      </c>
      <c r="T664" s="299" t="str">
        <f t="shared" si="45"/>
        <v/>
      </c>
      <c r="U664" s="282"/>
    </row>
    <row r="665" spans="2:21" ht="24.75" customHeight="1">
      <c r="B665" s="176">
        <v>659</v>
      </c>
      <c r="C665" s="231"/>
      <c r="D665" s="290" t="str">
        <f t="shared" si="43"/>
        <v/>
      </c>
      <c r="E665" s="291">
        <f>IF(D665="",0,+COUNTIF('賃上げ後(1か月目)(様式3-6)'!$D$7:$D$1006,D665))</f>
        <v>0</v>
      </c>
      <c r="F665" s="205"/>
      <c r="G665" s="295" t="str">
        <f t="shared" si="44"/>
        <v/>
      </c>
      <c r="H665" s="202"/>
      <c r="I665" s="202"/>
      <c r="J665" s="203"/>
      <c r="K665" s="203"/>
      <c r="L665" s="203"/>
      <c r="M665" s="203"/>
      <c r="N665" s="203"/>
      <c r="O665" s="203"/>
      <c r="P665" s="203"/>
      <c r="Q665" s="203"/>
      <c r="R665" s="204"/>
      <c r="S665" s="298" t="str">
        <f t="shared" si="42"/>
        <v/>
      </c>
      <c r="T665" s="299" t="str">
        <f t="shared" si="45"/>
        <v/>
      </c>
      <c r="U665" s="282"/>
    </row>
    <row r="666" spans="2:21" ht="24.75" customHeight="1">
      <c r="B666" s="176">
        <v>660</v>
      </c>
      <c r="C666" s="231"/>
      <c r="D666" s="290" t="str">
        <f t="shared" si="43"/>
        <v/>
      </c>
      <c r="E666" s="291">
        <f>IF(D666="",0,+COUNTIF('賃上げ後(1か月目)(様式3-6)'!$D$7:$D$1006,D666))</f>
        <v>0</v>
      </c>
      <c r="F666" s="205"/>
      <c r="G666" s="295" t="str">
        <f t="shared" si="44"/>
        <v/>
      </c>
      <c r="H666" s="202"/>
      <c r="I666" s="202"/>
      <c r="J666" s="203"/>
      <c r="K666" s="203"/>
      <c r="L666" s="203"/>
      <c r="M666" s="203"/>
      <c r="N666" s="203"/>
      <c r="O666" s="203"/>
      <c r="P666" s="203"/>
      <c r="Q666" s="203"/>
      <c r="R666" s="204"/>
      <c r="S666" s="298" t="str">
        <f t="shared" si="42"/>
        <v/>
      </c>
      <c r="T666" s="299" t="str">
        <f t="shared" si="45"/>
        <v/>
      </c>
      <c r="U666" s="282"/>
    </row>
    <row r="667" spans="2:21" ht="24.75" customHeight="1">
      <c r="B667" s="176">
        <v>661</v>
      </c>
      <c r="C667" s="231"/>
      <c r="D667" s="290" t="str">
        <f t="shared" si="43"/>
        <v/>
      </c>
      <c r="E667" s="291">
        <f>IF(D667="",0,+COUNTIF('賃上げ後(1か月目)(様式3-6)'!$D$7:$D$1006,D667))</f>
        <v>0</v>
      </c>
      <c r="F667" s="205"/>
      <c r="G667" s="295" t="str">
        <f t="shared" si="44"/>
        <v/>
      </c>
      <c r="H667" s="202"/>
      <c r="I667" s="202"/>
      <c r="J667" s="203"/>
      <c r="K667" s="203"/>
      <c r="L667" s="203"/>
      <c r="M667" s="203"/>
      <c r="N667" s="203"/>
      <c r="O667" s="203"/>
      <c r="P667" s="203"/>
      <c r="Q667" s="203"/>
      <c r="R667" s="204"/>
      <c r="S667" s="298" t="str">
        <f t="shared" si="42"/>
        <v/>
      </c>
      <c r="T667" s="299" t="str">
        <f t="shared" si="45"/>
        <v/>
      </c>
      <c r="U667" s="282"/>
    </row>
    <row r="668" spans="2:21" ht="24.75" customHeight="1">
      <c r="B668" s="176">
        <v>662</v>
      </c>
      <c r="C668" s="231"/>
      <c r="D668" s="290" t="str">
        <f t="shared" si="43"/>
        <v/>
      </c>
      <c r="E668" s="291">
        <f>IF(D668="",0,+COUNTIF('賃上げ後(1か月目)(様式3-6)'!$D$7:$D$1006,D668))</f>
        <v>0</v>
      </c>
      <c r="F668" s="205"/>
      <c r="G668" s="295" t="str">
        <f t="shared" si="44"/>
        <v/>
      </c>
      <c r="H668" s="202"/>
      <c r="I668" s="202"/>
      <c r="J668" s="203"/>
      <c r="K668" s="203"/>
      <c r="L668" s="203"/>
      <c r="M668" s="203"/>
      <c r="N668" s="203"/>
      <c r="O668" s="203"/>
      <c r="P668" s="203"/>
      <c r="Q668" s="203"/>
      <c r="R668" s="204"/>
      <c r="S668" s="298" t="str">
        <f t="shared" si="42"/>
        <v/>
      </c>
      <c r="T668" s="299" t="str">
        <f t="shared" si="45"/>
        <v/>
      </c>
      <c r="U668" s="282"/>
    </row>
    <row r="669" spans="2:21" ht="24.75" customHeight="1">
      <c r="B669" s="176">
        <v>663</v>
      </c>
      <c r="C669" s="231"/>
      <c r="D669" s="290" t="str">
        <f t="shared" si="43"/>
        <v/>
      </c>
      <c r="E669" s="291">
        <f>IF(D669="",0,+COUNTIF('賃上げ後(1か月目)(様式3-6)'!$D$7:$D$1006,D669))</f>
        <v>0</v>
      </c>
      <c r="F669" s="205"/>
      <c r="G669" s="295" t="str">
        <f t="shared" si="44"/>
        <v/>
      </c>
      <c r="H669" s="202"/>
      <c r="I669" s="202"/>
      <c r="J669" s="203"/>
      <c r="K669" s="203"/>
      <c r="L669" s="203"/>
      <c r="M669" s="203"/>
      <c r="N669" s="203"/>
      <c r="O669" s="203"/>
      <c r="P669" s="203"/>
      <c r="Q669" s="203"/>
      <c r="R669" s="204"/>
      <c r="S669" s="298" t="str">
        <f t="shared" si="42"/>
        <v/>
      </c>
      <c r="T669" s="299" t="str">
        <f t="shared" si="45"/>
        <v/>
      </c>
      <c r="U669" s="282"/>
    </row>
    <row r="670" spans="2:21" ht="24.75" customHeight="1">
      <c r="B670" s="176">
        <v>664</v>
      </c>
      <c r="C670" s="231"/>
      <c r="D670" s="290" t="str">
        <f t="shared" si="43"/>
        <v/>
      </c>
      <c r="E670" s="291">
        <f>IF(D670="",0,+COUNTIF('賃上げ後(1か月目)(様式3-6)'!$D$7:$D$1006,D670))</f>
        <v>0</v>
      </c>
      <c r="F670" s="205"/>
      <c r="G670" s="295" t="str">
        <f t="shared" si="44"/>
        <v/>
      </c>
      <c r="H670" s="202"/>
      <c r="I670" s="202"/>
      <c r="J670" s="203"/>
      <c r="K670" s="203"/>
      <c r="L670" s="203"/>
      <c r="M670" s="203"/>
      <c r="N670" s="203"/>
      <c r="O670" s="203"/>
      <c r="P670" s="203"/>
      <c r="Q670" s="203"/>
      <c r="R670" s="204"/>
      <c r="S670" s="298" t="str">
        <f t="shared" si="42"/>
        <v/>
      </c>
      <c r="T670" s="299" t="str">
        <f t="shared" si="45"/>
        <v/>
      </c>
      <c r="U670" s="282"/>
    </row>
    <row r="671" spans="2:21" ht="24.75" customHeight="1">
      <c r="B671" s="176">
        <v>665</v>
      </c>
      <c r="C671" s="231"/>
      <c r="D671" s="290" t="str">
        <f t="shared" si="43"/>
        <v/>
      </c>
      <c r="E671" s="291">
        <f>IF(D671="",0,+COUNTIF('賃上げ後(1か月目)(様式3-6)'!$D$7:$D$1006,D671))</f>
        <v>0</v>
      </c>
      <c r="F671" s="205"/>
      <c r="G671" s="295" t="str">
        <f t="shared" si="44"/>
        <v/>
      </c>
      <c r="H671" s="202"/>
      <c r="I671" s="202"/>
      <c r="J671" s="203"/>
      <c r="K671" s="203"/>
      <c r="L671" s="203"/>
      <c r="M671" s="203"/>
      <c r="N671" s="203"/>
      <c r="O671" s="203"/>
      <c r="P671" s="203"/>
      <c r="Q671" s="203"/>
      <c r="R671" s="204"/>
      <c r="S671" s="298" t="str">
        <f t="shared" si="42"/>
        <v/>
      </c>
      <c r="T671" s="299" t="str">
        <f t="shared" si="45"/>
        <v/>
      </c>
      <c r="U671" s="282"/>
    </row>
    <row r="672" spans="2:21" ht="24.75" customHeight="1">
      <c r="B672" s="176">
        <v>666</v>
      </c>
      <c r="C672" s="231"/>
      <c r="D672" s="290" t="str">
        <f t="shared" si="43"/>
        <v/>
      </c>
      <c r="E672" s="291">
        <f>IF(D672="",0,+COUNTIF('賃上げ後(1か月目)(様式3-6)'!$D$7:$D$1006,D672))</f>
        <v>0</v>
      </c>
      <c r="F672" s="205"/>
      <c r="G672" s="295" t="str">
        <f t="shared" si="44"/>
        <v/>
      </c>
      <c r="H672" s="202"/>
      <c r="I672" s="202"/>
      <c r="J672" s="203"/>
      <c r="K672" s="203"/>
      <c r="L672" s="203"/>
      <c r="M672" s="203"/>
      <c r="N672" s="203"/>
      <c r="O672" s="203"/>
      <c r="P672" s="203"/>
      <c r="Q672" s="203"/>
      <c r="R672" s="204"/>
      <c r="S672" s="298" t="str">
        <f t="shared" si="42"/>
        <v/>
      </c>
      <c r="T672" s="299" t="str">
        <f t="shared" si="45"/>
        <v/>
      </c>
      <c r="U672" s="282"/>
    </row>
    <row r="673" spans="2:21" ht="24.75" customHeight="1">
      <c r="B673" s="176">
        <v>667</v>
      </c>
      <c r="C673" s="231"/>
      <c r="D673" s="290" t="str">
        <f t="shared" si="43"/>
        <v/>
      </c>
      <c r="E673" s="291">
        <f>IF(D673="",0,+COUNTIF('賃上げ後(1か月目)(様式3-6)'!$D$7:$D$1006,D673))</f>
        <v>0</v>
      </c>
      <c r="F673" s="205"/>
      <c r="G673" s="295" t="str">
        <f t="shared" si="44"/>
        <v/>
      </c>
      <c r="H673" s="202"/>
      <c r="I673" s="202"/>
      <c r="J673" s="203"/>
      <c r="K673" s="203"/>
      <c r="L673" s="203"/>
      <c r="M673" s="203"/>
      <c r="N673" s="203"/>
      <c r="O673" s="203"/>
      <c r="P673" s="203"/>
      <c r="Q673" s="203"/>
      <c r="R673" s="204"/>
      <c r="S673" s="298" t="str">
        <f t="shared" si="42"/>
        <v/>
      </c>
      <c r="T673" s="299" t="str">
        <f t="shared" si="45"/>
        <v/>
      </c>
      <c r="U673" s="282"/>
    </row>
    <row r="674" spans="2:21" ht="24.75" customHeight="1">
      <c r="B674" s="176">
        <v>668</v>
      </c>
      <c r="C674" s="231"/>
      <c r="D674" s="290" t="str">
        <f t="shared" si="43"/>
        <v/>
      </c>
      <c r="E674" s="291">
        <f>IF(D674="",0,+COUNTIF('賃上げ後(1か月目)(様式3-6)'!$D$7:$D$1006,D674))</f>
        <v>0</v>
      </c>
      <c r="F674" s="205"/>
      <c r="G674" s="295" t="str">
        <f t="shared" si="44"/>
        <v/>
      </c>
      <c r="H674" s="202"/>
      <c r="I674" s="202"/>
      <c r="J674" s="203"/>
      <c r="K674" s="203"/>
      <c r="L674" s="203"/>
      <c r="M674" s="203"/>
      <c r="N674" s="203"/>
      <c r="O674" s="203"/>
      <c r="P674" s="203"/>
      <c r="Q674" s="203"/>
      <c r="R674" s="204"/>
      <c r="S674" s="298" t="str">
        <f t="shared" si="42"/>
        <v/>
      </c>
      <c r="T674" s="299" t="str">
        <f t="shared" si="45"/>
        <v/>
      </c>
      <c r="U674" s="282"/>
    </row>
    <row r="675" spans="2:21" ht="24.75" customHeight="1">
      <c r="B675" s="176">
        <v>669</v>
      </c>
      <c r="C675" s="231"/>
      <c r="D675" s="290" t="str">
        <f t="shared" si="43"/>
        <v/>
      </c>
      <c r="E675" s="291">
        <f>IF(D675="",0,+COUNTIF('賃上げ後(1か月目)(様式3-6)'!$D$7:$D$1006,D675))</f>
        <v>0</v>
      </c>
      <c r="F675" s="205"/>
      <c r="G675" s="295" t="str">
        <f t="shared" si="44"/>
        <v/>
      </c>
      <c r="H675" s="202"/>
      <c r="I675" s="202"/>
      <c r="J675" s="203"/>
      <c r="K675" s="203"/>
      <c r="L675" s="203"/>
      <c r="M675" s="203"/>
      <c r="N675" s="203"/>
      <c r="O675" s="203"/>
      <c r="P675" s="203"/>
      <c r="Q675" s="203"/>
      <c r="R675" s="204"/>
      <c r="S675" s="298" t="str">
        <f t="shared" si="42"/>
        <v/>
      </c>
      <c r="T675" s="299" t="str">
        <f t="shared" si="45"/>
        <v/>
      </c>
      <c r="U675" s="282"/>
    </row>
    <row r="676" spans="2:21" ht="24.75" customHeight="1">
      <c r="B676" s="176">
        <v>670</v>
      </c>
      <c r="C676" s="231"/>
      <c r="D676" s="290" t="str">
        <f t="shared" si="43"/>
        <v/>
      </c>
      <c r="E676" s="291">
        <f>IF(D676="",0,+COUNTIF('賃上げ後(1か月目)(様式3-6)'!$D$7:$D$1006,D676))</f>
        <v>0</v>
      </c>
      <c r="F676" s="205"/>
      <c r="G676" s="295" t="str">
        <f t="shared" si="44"/>
        <v/>
      </c>
      <c r="H676" s="202"/>
      <c r="I676" s="202"/>
      <c r="J676" s="203"/>
      <c r="K676" s="203"/>
      <c r="L676" s="203"/>
      <c r="M676" s="203"/>
      <c r="N676" s="203"/>
      <c r="O676" s="203"/>
      <c r="P676" s="203"/>
      <c r="Q676" s="203"/>
      <c r="R676" s="204"/>
      <c r="S676" s="298" t="str">
        <f t="shared" si="42"/>
        <v/>
      </c>
      <c r="T676" s="299" t="str">
        <f t="shared" si="45"/>
        <v/>
      </c>
      <c r="U676" s="282"/>
    </row>
    <row r="677" spans="2:21" ht="24.75" customHeight="1">
      <c r="B677" s="176">
        <v>671</v>
      </c>
      <c r="C677" s="231"/>
      <c r="D677" s="290" t="str">
        <f t="shared" si="43"/>
        <v/>
      </c>
      <c r="E677" s="291">
        <f>IF(D677="",0,+COUNTIF('賃上げ後(1か月目)(様式3-6)'!$D$7:$D$1006,D677))</f>
        <v>0</v>
      </c>
      <c r="F677" s="205"/>
      <c r="G677" s="295" t="str">
        <f t="shared" si="44"/>
        <v/>
      </c>
      <c r="H677" s="202"/>
      <c r="I677" s="202"/>
      <c r="J677" s="203"/>
      <c r="K677" s="203"/>
      <c r="L677" s="203"/>
      <c r="M677" s="203"/>
      <c r="N677" s="203"/>
      <c r="O677" s="203"/>
      <c r="P677" s="203"/>
      <c r="Q677" s="203"/>
      <c r="R677" s="204"/>
      <c r="S677" s="298" t="str">
        <f t="shared" si="42"/>
        <v/>
      </c>
      <c r="T677" s="299" t="str">
        <f t="shared" si="45"/>
        <v/>
      </c>
      <c r="U677" s="282"/>
    </row>
    <row r="678" spans="2:21" ht="24.75" customHeight="1">
      <c r="B678" s="176">
        <v>672</v>
      </c>
      <c r="C678" s="231"/>
      <c r="D678" s="290" t="str">
        <f t="shared" si="43"/>
        <v/>
      </c>
      <c r="E678" s="291">
        <f>IF(D678="",0,+COUNTIF('賃上げ後(1か月目)(様式3-6)'!$D$7:$D$1006,D678))</f>
        <v>0</v>
      </c>
      <c r="F678" s="205"/>
      <c r="G678" s="295" t="str">
        <f t="shared" si="44"/>
        <v/>
      </c>
      <c r="H678" s="202"/>
      <c r="I678" s="202"/>
      <c r="J678" s="203"/>
      <c r="K678" s="203"/>
      <c r="L678" s="203"/>
      <c r="M678" s="203"/>
      <c r="N678" s="203"/>
      <c r="O678" s="203"/>
      <c r="P678" s="203"/>
      <c r="Q678" s="203"/>
      <c r="R678" s="204"/>
      <c r="S678" s="298" t="str">
        <f t="shared" si="42"/>
        <v/>
      </c>
      <c r="T678" s="299" t="str">
        <f t="shared" si="45"/>
        <v/>
      </c>
      <c r="U678" s="282"/>
    </row>
    <row r="679" spans="2:21" ht="24.75" customHeight="1">
      <c r="B679" s="176">
        <v>673</v>
      </c>
      <c r="C679" s="231"/>
      <c r="D679" s="290" t="str">
        <f t="shared" si="43"/>
        <v/>
      </c>
      <c r="E679" s="291">
        <f>IF(D679="",0,+COUNTIF('賃上げ後(1か月目)(様式3-6)'!$D$7:$D$1006,D679))</f>
        <v>0</v>
      </c>
      <c r="F679" s="205"/>
      <c r="G679" s="295" t="str">
        <f t="shared" si="44"/>
        <v/>
      </c>
      <c r="H679" s="202"/>
      <c r="I679" s="202"/>
      <c r="J679" s="203"/>
      <c r="K679" s="203"/>
      <c r="L679" s="203"/>
      <c r="M679" s="203"/>
      <c r="N679" s="203"/>
      <c r="O679" s="203"/>
      <c r="P679" s="203"/>
      <c r="Q679" s="203"/>
      <c r="R679" s="204"/>
      <c r="S679" s="298" t="str">
        <f t="shared" si="42"/>
        <v/>
      </c>
      <c r="T679" s="299" t="str">
        <f t="shared" si="45"/>
        <v/>
      </c>
      <c r="U679" s="282"/>
    </row>
    <row r="680" spans="2:21" ht="24.75" customHeight="1">
      <c r="B680" s="176">
        <v>674</v>
      </c>
      <c r="C680" s="231"/>
      <c r="D680" s="290" t="str">
        <f t="shared" si="43"/>
        <v/>
      </c>
      <c r="E680" s="291">
        <f>IF(D680="",0,+COUNTIF('賃上げ後(1か月目)(様式3-6)'!$D$7:$D$1006,D680))</f>
        <v>0</v>
      </c>
      <c r="F680" s="205"/>
      <c r="G680" s="295" t="str">
        <f t="shared" si="44"/>
        <v/>
      </c>
      <c r="H680" s="202"/>
      <c r="I680" s="202"/>
      <c r="J680" s="203"/>
      <c r="K680" s="203"/>
      <c r="L680" s="203"/>
      <c r="M680" s="203"/>
      <c r="N680" s="203"/>
      <c r="O680" s="203"/>
      <c r="P680" s="203"/>
      <c r="Q680" s="203"/>
      <c r="R680" s="204"/>
      <c r="S680" s="298" t="str">
        <f t="shared" si="42"/>
        <v/>
      </c>
      <c r="T680" s="299" t="str">
        <f t="shared" si="45"/>
        <v/>
      </c>
      <c r="U680" s="282"/>
    </row>
    <row r="681" spans="2:21" ht="24.75" customHeight="1">
      <c r="B681" s="176">
        <v>675</v>
      </c>
      <c r="C681" s="231"/>
      <c r="D681" s="290" t="str">
        <f t="shared" si="43"/>
        <v/>
      </c>
      <c r="E681" s="291">
        <f>IF(D681="",0,+COUNTIF('賃上げ後(1か月目)(様式3-6)'!$D$7:$D$1006,D681))</f>
        <v>0</v>
      </c>
      <c r="F681" s="205"/>
      <c r="G681" s="295" t="str">
        <f t="shared" si="44"/>
        <v/>
      </c>
      <c r="H681" s="202"/>
      <c r="I681" s="202"/>
      <c r="J681" s="203"/>
      <c r="K681" s="203"/>
      <c r="L681" s="203"/>
      <c r="M681" s="203"/>
      <c r="N681" s="203"/>
      <c r="O681" s="203"/>
      <c r="P681" s="203"/>
      <c r="Q681" s="203"/>
      <c r="R681" s="204"/>
      <c r="S681" s="298" t="str">
        <f t="shared" si="42"/>
        <v/>
      </c>
      <c r="T681" s="299" t="str">
        <f t="shared" si="45"/>
        <v/>
      </c>
      <c r="U681" s="282"/>
    </row>
    <row r="682" spans="2:21" ht="24.75" customHeight="1">
      <c r="B682" s="176">
        <v>676</v>
      </c>
      <c r="C682" s="231"/>
      <c r="D682" s="290" t="str">
        <f t="shared" si="43"/>
        <v/>
      </c>
      <c r="E682" s="291">
        <f>IF(D682="",0,+COUNTIF('賃上げ後(1か月目)(様式3-6)'!$D$7:$D$1006,D682))</f>
        <v>0</v>
      </c>
      <c r="F682" s="205"/>
      <c r="G682" s="295" t="str">
        <f t="shared" si="44"/>
        <v/>
      </c>
      <c r="H682" s="202"/>
      <c r="I682" s="202"/>
      <c r="J682" s="203"/>
      <c r="K682" s="203"/>
      <c r="L682" s="203"/>
      <c r="M682" s="203"/>
      <c r="N682" s="203"/>
      <c r="O682" s="203"/>
      <c r="P682" s="203"/>
      <c r="Q682" s="203"/>
      <c r="R682" s="204"/>
      <c r="S682" s="298" t="str">
        <f t="shared" si="42"/>
        <v/>
      </c>
      <c r="T682" s="299" t="str">
        <f t="shared" si="45"/>
        <v/>
      </c>
      <c r="U682" s="282"/>
    </row>
    <row r="683" spans="2:21" ht="24.75" customHeight="1">
      <c r="B683" s="176">
        <v>677</v>
      </c>
      <c r="C683" s="231"/>
      <c r="D683" s="290" t="str">
        <f t="shared" si="43"/>
        <v/>
      </c>
      <c r="E683" s="291">
        <f>IF(D683="",0,+COUNTIF('賃上げ後(1か月目)(様式3-6)'!$D$7:$D$1006,D683))</f>
        <v>0</v>
      </c>
      <c r="F683" s="205"/>
      <c r="G683" s="295" t="str">
        <f t="shared" si="44"/>
        <v/>
      </c>
      <c r="H683" s="202"/>
      <c r="I683" s="202"/>
      <c r="J683" s="203"/>
      <c r="K683" s="203"/>
      <c r="L683" s="203"/>
      <c r="M683" s="203"/>
      <c r="N683" s="203"/>
      <c r="O683" s="203"/>
      <c r="P683" s="203"/>
      <c r="Q683" s="203"/>
      <c r="R683" s="204"/>
      <c r="S683" s="298" t="str">
        <f t="shared" si="42"/>
        <v/>
      </c>
      <c r="T683" s="299" t="str">
        <f t="shared" si="45"/>
        <v/>
      </c>
      <c r="U683" s="282"/>
    </row>
    <row r="684" spans="2:21" ht="24.75" customHeight="1">
      <c r="B684" s="176">
        <v>678</v>
      </c>
      <c r="C684" s="231"/>
      <c r="D684" s="290" t="str">
        <f t="shared" si="43"/>
        <v/>
      </c>
      <c r="E684" s="291">
        <f>IF(D684="",0,+COUNTIF('賃上げ後(1か月目)(様式3-6)'!$D$7:$D$1006,D684))</f>
        <v>0</v>
      </c>
      <c r="F684" s="205"/>
      <c r="G684" s="295" t="str">
        <f t="shared" si="44"/>
        <v/>
      </c>
      <c r="H684" s="202"/>
      <c r="I684" s="202"/>
      <c r="J684" s="203"/>
      <c r="K684" s="203"/>
      <c r="L684" s="203"/>
      <c r="M684" s="203"/>
      <c r="N684" s="203"/>
      <c r="O684" s="203"/>
      <c r="P684" s="203"/>
      <c r="Q684" s="203"/>
      <c r="R684" s="204"/>
      <c r="S684" s="298" t="str">
        <f t="shared" si="42"/>
        <v/>
      </c>
      <c r="T684" s="299" t="str">
        <f t="shared" si="45"/>
        <v/>
      </c>
      <c r="U684" s="282"/>
    </row>
    <row r="685" spans="2:21" ht="24.75" customHeight="1">
      <c r="B685" s="176">
        <v>679</v>
      </c>
      <c r="C685" s="231"/>
      <c r="D685" s="290" t="str">
        <f t="shared" si="43"/>
        <v/>
      </c>
      <c r="E685" s="291">
        <f>IF(D685="",0,+COUNTIF('賃上げ後(1か月目)(様式3-6)'!$D$7:$D$1006,D685))</f>
        <v>0</v>
      </c>
      <c r="F685" s="205"/>
      <c r="G685" s="295" t="str">
        <f t="shared" si="44"/>
        <v/>
      </c>
      <c r="H685" s="202"/>
      <c r="I685" s="202"/>
      <c r="J685" s="203"/>
      <c r="K685" s="203"/>
      <c r="L685" s="203"/>
      <c r="M685" s="203"/>
      <c r="N685" s="203"/>
      <c r="O685" s="203"/>
      <c r="P685" s="203"/>
      <c r="Q685" s="203"/>
      <c r="R685" s="204"/>
      <c r="S685" s="298" t="str">
        <f t="shared" si="42"/>
        <v/>
      </c>
      <c r="T685" s="299" t="str">
        <f t="shared" si="45"/>
        <v/>
      </c>
      <c r="U685" s="282"/>
    </row>
    <row r="686" spans="2:21" ht="24.75" customHeight="1">
      <c r="B686" s="176">
        <v>680</v>
      </c>
      <c r="C686" s="231"/>
      <c r="D686" s="290" t="str">
        <f t="shared" si="43"/>
        <v/>
      </c>
      <c r="E686" s="291">
        <f>IF(D686="",0,+COUNTIF('賃上げ後(1か月目)(様式3-6)'!$D$7:$D$1006,D686))</f>
        <v>0</v>
      </c>
      <c r="F686" s="205"/>
      <c r="G686" s="295" t="str">
        <f t="shared" si="44"/>
        <v/>
      </c>
      <c r="H686" s="202"/>
      <c r="I686" s="202"/>
      <c r="J686" s="203"/>
      <c r="K686" s="203"/>
      <c r="L686" s="203"/>
      <c r="M686" s="203"/>
      <c r="N686" s="203"/>
      <c r="O686" s="203"/>
      <c r="P686" s="203"/>
      <c r="Q686" s="203"/>
      <c r="R686" s="204"/>
      <c r="S686" s="298" t="str">
        <f t="shared" si="42"/>
        <v/>
      </c>
      <c r="T686" s="299" t="str">
        <f t="shared" si="45"/>
        <v/>
      </c>
      <c r="U686" s="282"/>
    </row>
    <row r="687" spans="2:21" ht="24.75" customHeight="1">
      <c r="B687" s="176">
        <v>681</v>
      </c>
      <c r="C687" s="231"/>
      <c r="D687" s="290" t="str">
        <f t="shared" si="43"/>
        <v/>
      </c>
      <c r="E687" s="291">
        <f>IF(D687="",0,+COUNTIF('賃上げ後(1か月目)(様式3-6)'!$D$7:$D$1006,D687))</f>
        <v>0</v>
      </c>
      <c r="F687" s="205"/>
      <c r="G687" s="295" t="str">
        <f t="shared" si="44"/>
        <v/>
      </c>
      <c r="H687" s="202"/>
      <c r="I687" s="202"/>
      <c r="J687" s="203"/>
      <c r="K687" s="203"/>
      <c r="L687" s="203"/>
      <c r="M687" s="203"/>
      <c r="N687" s="203"/>
      <c r="O687" s="203"/>
      <c r="P687" s="203"/>
      <c r="Q687" s="203"/>
      <c r="R687" s="204"/>
      <c r="S687" s="298" t="str">
        <f t="shared" si="42"/>
        <v/>
      </c>
      <c r="T687" s="299" t="str">
        <f t="shared" si="45"/>
        <v/>
      </c>
      <c r="U687" s="282"/>
    </row>
    <row r="688" spans="2:21" ht="24.75" customHeight="1">
      <c r="B688" s="176">
        <v>682</v>
      </c>
      <c r="C688" s="231"/>
      <c r="D688" s="290" t="str">
        <f t="shared" si="43"/>
        <v/>
      </c>
      <c r="E688" s="291">
        <f>IF(D688="",0,+COUNTIF('賃上げ後(1か月目)(様式3-6)'!$D$7:$D$1006,D688))</f>
        <v>0</v>
      </c>
      <c r="F688" s="205"/>
      <c r="G688" s="295" t="str">
        <f t="shared" si="44"/>
        <v/>
      </c>
      <c r="H688" s="202"/>
      <c r="I688" s="202"/>
      <c r="J688" s="203"/>
      <c r="K688" s="203"/>
      <c r="L688" s="203"/>
      <c r="M688" s="203"/>
      <c r="N688" s="203"/>
      <c r="O688" s="203"/>
      <c r="P688" s="203"/>
      <c r="Q688" s="203"/>
      <c r="R688" s="204"/>
      <c r="S688" s="298" t="str">
        <f t="shared" si="42"/>
        <v/>
      </c>
      <c r="T688" s="299" t="str">
        <f t="shared" si="45"/>
        <v/>
      </c>
      <c r="U688" s="282"/>
    </row>
    <row r="689" spans="2:21" ht="24.75" customHeight="1">
      <c r="B689" s="176">
        <v>683</v>
      </c>
      <c r="C689" s="231"/>
      <c r="D689" s="290" t="str">
        <f t="shared" si="43"/>
        <v/>
      </c>
      <c r="E689" s="291">
        <f>IF(D689="",0,+COUNTIF('賃上げ後(1か月目)(様式3-6)'!$D$7:$D$1006,D689))</f>
        <v>0</v>
      </c>
      <c r="F689" s="205"/>
      <c r="G689" s="295" t="str">
        <f t="shared" si="44"/>
        <v/>
      </c>
      <c r="H689" s="202"/>
      <c r="I689" s="202"/>
      <c r="J689" s="203"/>
      <c r="K689" s="203"/>
      <c r="L689" s="203"/>
      <c r="M689" s="203"/>
      <c r="N689" s="203"/>
      <c r="O689" s="203"/>
      <c r="P689" s="203"/>
      <c r="Q689" s="203"/>
      <c r="R689" s="204"/>
      <c r="S689" s="298" t="str">
        <f t="shared" si="42"/>
        <v/>
      </c>
      <c r="T689" s="299" t="str">
        <f t="shared" si="45"/>
        <v/>
      </c>
      <c r="U689" s="282"/>
    </row>
    <row r="690" spans="2:21" ht="24.75" customHeight="1">
      <c r="B690" s="176">
        <v>684</v>
      </c>
      <c r="C690" s="231"/>
      <c r="D690" s="290" t="str">
        <f t="shared" si="43"/>
        <v/>
      </c>
      <c r="E690" s="291">
        <f>IF(D690="",0,+COUNTIF('賃上げ後(1か月目)(様式3-6)'!$D$7:$D$1006,D690))</f>
        <v>0</v>
      </c>
      <c r="F690" s="205"/>
      <c r="G690" s="295" t="str">
        <f t="shared" si="44"/>
        <v/>
      </c>
      <c r="H690" s="202"/>
      <c r="I690" s="202"/>
      <c r="J690" s="203"/>
      <c r="K690" s="203"/>
      <c r="L690" s="203"/>
      <c r="M690" s="203"/>
      <c r="N690" s="203"/>
      <c r="O690" s="203"/>
      <c r="P690" s="203"/>
      <c r="Q690" s="203"/>
      <c r="R690" s="204"/>
      <c r="S690" s="298" t="str">
        <f t="shared" si="42"/>
        <v/>
      </c>
      <c r="T690" s="299" t="str">
        <f t="shared" si="45"/>
        <v/>
      </c>
      <c r="U690" s="282"/>
    </row>
    <row r="691" spans="2:21" ht="24.75" customHeight="1">
      <c r="B691" s="176">
        <v>685</v>
      </c>
      <c r="C691" s="231"/>
      <c r="D691" s="290" t="str">
        <f t="shared" si="43"/>
        <v/>
      </c>
      <c r="E691" s="291">
        <f>IF(D691="",0,+COUNTIF('賃上げ後(1か月目)(様式3-6)'!$D$7:$D$1006,D691))</f>
        <v>0</v>
      </c>
      <c r="F691" s="205"/>
      <c r="G691" s="295" t="str">
        <f t="shared" si="44"/>
        <v/>
      </c>
      <c r="H691" s="202"/>
      <c r="I691" s="202"/>
      <c r="J691" s="203"/>
      <c r="K691" s="203"/>
      <c r="L691" s="203"/>
      <c r="M691" s="203"/>
      <c r="N691" s="203"/>
      <c r="O691" s="203"/>
      <c r="P691" s="203"/>
      <c r="Q691" s="203"/>
      <c r="R691" s="204"/>
      <c r="S691" s="298" t="str">
        <f t="shared" si="42"/>
        <v/>
      </c>
      <c r="T691" s="299" t="str">
        <f t="shared" si="45"/>
        <v/>
      </c>
      <c r="U691" s="282"/>
    </row>
    <row r="692" spans="2:21" ht="24.75" customHeight="1">
      <c r="B692" s="176">
        <v>686</v>
      </c>
      <c r="C692" s="231"/>
      <c r="D692" s="290" t="str">
        <f t="shared" si="43"/>
        <v/>
      </c>
      <c r="E692" s="291">
        <f>IF(D692="",0,+COUNTIF('賃上げ後(1か月目)(様式3-6)'!$D$7:$D$1006,D692))</f>
        <v>0</v>
      </c>
      <c r="F692" s="205"/>
      <c r="G692" s="295" t="str">
        <f t="shared" si="44"/>
        <v/>
      </c>
      <c r="H692" s="202"/>
      <c r="I692" s="202"/>
      <c r="J692" s="203"/>
      <c r="K692" s="203"/>
      <c r="L692" s="203"/>
      <c r="M692" s="203"/>
      <c r="N692" s="203"/>
      <c r="O692" s="203"/>
      <c r="P692" s="203"/>
      <c r="Q692" s="203"/>
      <c r="R692" s="204"/>
      <c r="S692" s="298" t="str">
        <f t="shared" si="42"/>
        <v/>
      </c>
      <c r="T692" s="299" t="str">
        <f t="shared" si="45"/>
        <v/>
      </c>
      <c r="U692" s="282"/>
    </row>
    <row r="693" spans="2:21" ht="24.75" customHeight="1">
      <c r="B693" s="176">
        <v>687</v>
      </c>
      <c r="C693" s="231"/>
      <c r="D693" s="290" t="str">
        <f t="shared" si="43"/>
        <v/>
      </c>
      <c r="E693" s="291">
        <f>IF(D693="",0,+COUNTIF('賃上げ後(1か月目)(様式3-6)'!$D$7:$D$1006,D693))</f>
        <v>0</v>
      </c>
      <c r="F693" s="205"/>
      <c r="G693" s="295" t="str">
        <f t="shared" si="44"/>
        <v/>
      </c>
      <c r="H693" s="202"/>
      <c r="I693" s="202"/>
      <c r="J693" s="203"/>
      <c r="K693" s="203"/>
      <c r="L693" s="203"/>
      <c r="M693" s="203"/>
      <c r="N693" s="203"/>
      <c r="O693" s="203"/>
      <c r="P693" s="203"/>
      <c r="Q693" s="203"/>
      <c r="R693" s="204"/>
      <c r="S693" s="298" t="str">
        <f t="shared" si="42"/>
        <v/>
      </c>
      <c r="T693" s="299" t="str">
        <f t="shared" si="45"/>
        <v/>
      </c>
      <c r="U693" s="282"/>
    </row>
    <row r="694" spans="2:21" ht="24.75" customHeight="1">
      <c r="B694" s="176">
        <v>688</v>
      </c>
      <c r="C694" s="231"/>
      <c r="D694" s="290" t="str">
        <f t="shared" si="43"/>
        <v/>
      </c>
      <c r="E694" s="291">
        <f>IF(D694="",0,+COUNTIF('賃上げ後(1か月目)(様式3-6)'!$D$7:$D$1006,D694))</f>
        <v>0</v>
      </c>
      <c r="F694" s="205"/>
      <c r="G694" s="295" t="str">
        <f t="shared" si="44"/>
        <v/>
      </c>
      <c r="H694" s="202"/>
      <c r="I694" s="202"/>
      <c r="J694" s="203"/>
      <c r="K694" s="203"/>
      <c r="L694" s="203"/>
      <c r="M694" s="203"/>
      <c r="N694" s="203"/>
      <c r="O694" s="203"/>
      <c r="P694" s="203"/>
      <c r="Q694" s="203"/>
      <c r="R694" s="204"/>
      <c r="S694" s="298" t="str">
        <f t="shared" si="42"/>
        <v/>
      </c>
      <c r="T694" s="299" t="str">
        <f t="shared" si="45"/>
        <v/>
      </c>
      <c r="U694" s="282"/>
    </row>
    <row r="695" spans="2:21" ht="24.75" customHeight="1">
      <c r="B695" s="176">
        <v>689</v>
      </c>
      <c r="C695" s="231"/>
      <c r="D695" s="290" t="str">
        <f t="shared" si="43"/>
        <v/>
      </c>
      <c r="E695" s="291">
        <f>IF(D695="",0,+COUNTIF('賃上げ後(1か月目)(様式3-6)'!$D$7:$D$1006,D695))</f>
        <v>0</v>
      </c>
      <c r="F695" s="205"/>
      <c r="G695" s="295" t="str">
        <f t="shared" si="44"/>
        <v/>
      </c>
      <c r="H695" s="202"/>
      <c r="I695" s="202"/>
      <c r="J695" s="203"/>
      <c r="K695" s="203"/>
      <c r="L695" s="203"/>
      <c r="M695" s="203"/>
      <c r="N695" s="203"/>
      <c r="O695" s="203"/>
      <c r="P695" s="203"/>
      <c r="Q695" s="203"/>
      <c r="R695" s="204"/>
      <c r="S695" s="298" t="str">
        <f t="shared" si="42"/>
        <v/>
      </c>
      <c r="T695" s="299" t="str">
        <f t="shared" si="45"/>
        <v/>
      </c>
      <c r="U695" s="282"/>
    </row>
    <row r="696" spans="2:21" ht="24.75" customHeight="1">
      <c r="B696" s="176">
        <v>690</v>
      </c>
      <c r="C696" s="231"/>
      <c r="D696" s="290" t="str">
        <f t="shared" si="43"/>
        <v/>
      </c>
      <c r="E696" s="291">
        <f>IF(D696="",0,+COUNTIF('賃上げ後(1か月目)(様式3-6)'!$D$7:$D$1006,D696))</f>
        <v>0</v>
      </c>
      <c r="F696" s="205"/>
      <c r="G696" s="295" t="str">
        <f t="shared" si="44"/>
        <v/>
      </c>
      <c r="H696" s="202"/>
      <c r="I696" s="202"/>
      <c r="J696" s="203"/>
      <c r="K696" s="203"/>
      <c r="L696" s="203"/>
      <c r="M696" s="203"/>
      <c r="N696" s="203"/>
      <c r="O696" s="203"/>
      <c r="P696" s="203"/>
      <c r="Q696" s="203"/>
      <c r="R696" s="204"/>
      <c r="S696" s="298" t="str">
        <f t="shared" si="42"/>
        <v/>
      </c>
      <c r="T696" s="299" t="str">
        <f t="shared" si="45"/>
        <v/>
      </c>
      <c r="U696" s="282"/>
    </row>
    <row r="697" spans="2:21" ht="24.75" customHeight="1">
      <c r="B697" s="176">
        <v>691</v>
      </c>
      <c r="C697" s="231"/>
      <c r="D697" s="290" t="str">
        <f t="shared" si="43"/>
        <v/>
      </c>
      <c r="E697" s="291">
        <f>IF(D697="",0,+COUNTIF('賃上げ後(1か月目)(様式3-6)'!$D$7:$D$1006,D697))</f>
        <v>0</v>
      </c>
      <c r="F697" s="205"/>
      <c r="G697" s="295" t="str">
        <f t="shared" si="44"/>
        <v/>
      </c>
      <c r="H697" s="202"/>
      <c r="I697" s="202"/>
      <c r="J697" s="203"/>
      <c r="K697" s="203"/>
      <c r="L697" s="203"/>
      <c r="M697" s="203"/>
      <c r="N697" s="203"/>
      <c r="O697" s="203"/>
      <c r="P697" s="203"/>
      <c r="Q697" s="203"/>
      <c r="R697" s="204"/>
      <c r="S697" s="298" t="str">
        <f t="shared" si="42"/>
        <v/>
      </c>
      <c r="T697" s="299" t="str">
        <f t="shared" si="45"/>
        <v/>
      </c>
      <c r="U697" s="282"/>
    </row>
    <row r="698" spans="2:21" ht="24.75" customHeight="1">
      <c r="B698" s="176">
        <v>692</v>
      </c>
      <c r="C698" s="231"/>
      <c r="D698" s="290" t="str">
        <f t="shared" si="43"/>
        <v/>
      </c>
      <c r="E698" s="291">
        <f>IF(D698="",0,+COUNTIF('賃上げ後(1か月目)(様式3-6)'!$D$7:$D$1006,D698))</f>
        <v>0</v>
      </c>
      <c r="F698" s="205"/>
      <c r="G698" s="295" t="str">
        <f t="shared" si="44"/>
        <v/>
      </c>
      <c r="H698" s="202"/>
      <c r="I698" s="202"/>
      <c r="J698" s="203"/>
      <c r="K698" s="203"/>
      <c r="L698" s="203"/>
      <c r="M698" s="203"/>
      <c r="N698" s="203"/>
      <c r="O698" s="203"/>
      <c r="P698" s="203"/>
      <c r="Q698" s="203"/>
      <c r="R698" s="204"/>
      <c r="S698" s="298" t="str">
        <f t="shared" si="42"/>
        <v/>
      </c>
      <c r="T698" s="299" t="str">
        <f t="shared" si="45"/>
        <v/>
      </c>
      <c r="U698" s="282"/>
    </row>
    <row r="699" spans="2:21" ht="24.75" customHeight="1">
      <c r="B699" s="176">
        <v>693</v>
      </c>
      <c r="C699" s="231"/>
      <c r="D699" s="290" t="str">
        <f t="shared" si="43"/>
        <v/>
      </c>
      <c r="E699" s="291">
        <f>IF(D699="",0,+COUNTIF('賃上げ後(1か月目)(様式3-6)'!$D$7:$D$1006,D699))</f>
        <v>0</v>
      </c>
      <c r="F699" s="205"/>
      <c r="G699" s="295" t="str">
        <f t="shared" si="44"/>
        <v/>
      </c>
      <c r="H699" s="202"/>
      <c r="I699" s="202"/>
      <c r="J699" s="203"/>
      <c r="K699" s="203"/>
      <c r="L699" s="203"/>
      <c r="M699" s="203"/>
      <c r="N699" s="203"/>
      <c r="O699" s="203"/>
      <c r="P699" s="203"/>
      <c r="Q699" s="203"/>
      <c r="R699" s="204"/>
      <c r="S699" s="298" t="str">
        <f t="shared" si="42"/>
        <v/>
      </c>
      <c r="T699" s="299" t="str">
        <f t="shared" si="45"/>
        <v/>
      </c>
      <c r="U699" s="282"/>
    </row>
    <row r="700" spans="2:21" ht="24.75" customHeight="1">
      <c r="B700" s="176">
        <v>694</v>
      </c>
      <c r="C700" s="231"/>
      <c r="D700" s="290" t="str">
        <f t="shared" si="43"/>
        <v/>
      </c>
      <c r="E700" s="291">
        <f>IF(D700="",0,+COUNTIF('賃上げ後(1か月目)(様式3-6)'!$D$7:$D$1006,D700))</f>
        <v>0</v>
      </c>
      <c r="F700" s="205"/>
      <c r="G700" s="295" t="str">
        <f t="shared" si="44"/>
        <v/>
      </c>
      <c r="H700" s="202"/>
      <c r="I700" s="202"/>
      <c r="J700" s="203"/>
      <c r="K700" s="203"/>
      <c r="L700" s="203"/>
      <c r="M700" s="203"/>
      <c r="N700" s="203"/>
      <c r="O700" s="203"/>
      <c r="P700" s="203"/>
      <c r="Q700" s="203"/>
      <c r="R700" s="204"/>
      <c r="S700" s="298" t="str">
        <f t="shared" si="42"/>
        <v/>
      </c>
      <c r="T700" s="299" t="str">
        <f t="shared" si="45"/>
        <v/>
      </c>
      <c r="U700" s="282"/>
    </row>
    <row r="701" spans="2:21" ht="24.75" customHeight="1">
      <c r="B701" s="176">
        <v>695</v>
      </c>
      <c r="C701" s="231"/>
      <c r="D701" s="290" t="str">
        <f t="shared" si="43"/>
        <v/>
      </c>
      <c r="E701" s="291">
        <f>IF(D701="",0,+COUNTIF('賃上げ後(1か月目)(様式3-6)'!$D$7:$D$1006,D701))</f>
        <v>0</v>
      </c>
      <c r="F701" s="205"/>
      <c r="G701" s="295" t="str">
        <f t="shared" si="44"/>
        <v/>
      </c>
      <c r="H701" s="202"/>
      <c r="I701" s="202"/>
      <c r="J701" s="203"/>
      <c r="K701" s="203"/>
      <c r="L701" s="203"/>
      <c r="M701" s="203"/>
      <c r="N701" s="203"/>
      <c r="O701" s="203"/>
      <c r="P701" s="203"/>
      <c r="Q701" s="203"/>
      <c r="R701" s="204"/>
      <c r="S701" s="298" t="str">
        <f t="shared" si="42"/>
        <v/>
      </c>
      <c r="T701" s="299" t="str">
        <f t="shared" si="45"/>
        <v/>
      </c>
      <c r="U701" s="282"/>
    </row>
    <row r="702" spans="2:21" ht="24.75" customHeight="1">
      <c r="B702" s="176">
        <v>696</v>
      </c>
      <c r="C702" s="231"/>
      <c r="D702" s="290" t="str">
        <f t="shared" si="43"/>
        <v/>
      </c>
      <c r="E702" s="291">
        <f>IF(D702="",0,+COUNTIF('賃上げ後(1か月目)(様式3-6)'!$D$7:$D$1006,D702))</f>
        <v>0</v>
      </c>
      <c r="F702" s="205"/>
      <c r="G702" s="295" t="str">
        <f t="shared" si="44"/>
        <v/>
      </c>
      <c r="H702" s="202"/>
      <c r="I702" s="202"/>
      <c r="J702" s="203"/>
      <c r="K702" s="203"/>
      <c r="L702" s="203"/>
      <c r="M702" s="203"/>
      <c r="N702" s="203"/>
      <c r="O702" s="203"/>
      <c r="P702" s="203"/>
      <c r="Q702" s="203"/>
      <c r="R702" s="204"/>
      <c r="S702" s="298" t="str">
        <f t="shared" si="42"/>
        <v/>
      </c>
      <c r="T702" s="299" t="str">
        <f t="shared" si="45"/>
        <v/>
      </c>
      <c r="U702" s="282"/>
    </row>
    <row r="703" spans="2:21" ht="24.75" customHeight="1">
      <c r="B703" s="176">
        <v>697</v>
      </c>
      <c r="C703" s="231"/>
      <c r="D703" s="290" t="str">
        <f t="shared" si="43"/>
        <v/>
      </c>
      <c r="E703" s="291">
        <f>IF(D703="",0,+COUNTIF('賃上げ後(1か月目)(様式3-6)'!$D$7:$D$1006,D703))</f>
        <v>0</v>
      </c>
      <c r="F703" s="205"/>
      <c r="G703" s="295" t="str">
        <f t="shared" si="44"/>
        <v/>
      </c>
      <c r="H703" s="202"/>
      <c r="I703" s="202"/>
      <c r="J703" s="203"/>
      <c r="K703" s="203"/>
      <c r="L703" s="203"/>
      <c r="M703" s="203"/>
      <c r="N703" s="203"/>
      <c r="O703" s="203"/>
      <c r="P703" s="203"/>
      <c r="Q703" s="203"/>
      <c r="R703" s="204"/>
      <c r="S703" s="298" t="str">
        <f t="shared" si="42"/>
        <v/>
      </c>
      <c r="T703" s="299" t="str">
        <f t="shared" si="45"/>
        <v/>
      </c>
      <c r="U703" s="282"/>
    </row>
    <row r="704" spans="2:21" ht="24.75" customHeight="1">
      <c r="B704" s="176">
        <v>698</v>
      </c>
      <c r="C704" s="231"/>
      <c r="D704" s="290" t="str">
        <f t="shared" si="43"/>
        <v/>
      </c>
      <c r="E704" s="291">
        <f>IF(D704="",0,+COUNTIF('賃上げ後(1か月目)(様式3-6)'!$D$7:$D$1006,D704))</f>
        <v>0</v>
      </c>
      <c r="F704" s="205"/>
      <c r="G704" s="295" t="str">
        <f t="shared" si="44"/>
        <v/>
      </c>
      <c r="H704" s="202"/>
      <c r="I704" s="202"/>
      <c r="J704" s="203"/>
      <c r="K704" s="203"/>
      <c r="L704" s="203"/>
      <c r="M704" s="203"/>
      <c r="N704" s="203"/>
      <c r="O704" s="203"/>
      <c r="P704" s="203"/>
      <c r="Q704" s="203"/>
      <c r="R704" s="204"/>
      <c r="S704" s="298" t="str">
        <f t="shared" si="42"/>
        <v/>
      </c>
      <c r="T704" s="299" t="str">
        <f t="shared" si="45"/>
        <v/>
      </c>
      <c r="U704" s="282"/>
    </row>
    <row r="705" spans="2:21" ht="24.75" customHeight="1">
      <c r="B705" s="176">
        <v>699</v>
      </c>
      <c r="C705" s="231"/>
      <c r="D705" s="290" t="str">
        <f t="shared" si="43"/>
        <v/>
      </c>
      <c r="E705" s="291">
        <f>IF(D705="",0,+COUNTIF('賃上げ後(1か月目)(様式3-6)'!$D$7:$D$1006,D705))</f>
        <v>0</v>
      </c>
      <c r="F705" s="205"/>
      <c r="G705" s="295" t="str">
        <f t="shared" si="44"/>
        <v/>
      </c>
      <c r="H705" s="202"/>
      <c r="I705" s="202"/>
      <c r="J705" s="203"/>
      <c r="K705" s="203"/>
      <c r="L705" s="203"/>
      <c r="M705" s="203"/>
      <c r="N705" s="203"/>
      <c r="O705" s="203"/>
      <c r="P705" s="203"/>
      <c r="Q705" s="203"/>
      <c r="R705" s="204"/>
      <c r="S705" s="298" t="str">
        <f t="shared" si="42"/>
        <v/>
      </c>
      <c r="T705" s="299" t="str">
        <f t="shared" si="45"/>
        <v/>
      </c>
      <c r="U705" s="282"/>
    </row>
    <row r="706" spans="2:21" ht="24.75" customHeight="1">
      <c r="B706" s="176">
        <v>700</v>
      </c>
      <c r="C706" s="231"/>
      <c r="D706" s="290" t="str">
        <f t="shared" si="43"/>
        <v/>
      </c>
      <c r="E706" s="291">
        <f>IF(D706="",0,+COUNTIF('賃上げ後(1か月目)(様式3-6)'!$D$7:$D$1006,D706))</f>
        <v>0</v>
      </c>
      <c r="F706" s="205"/>
      <c r="G706" s="295" t="str">
        <f t="shared" si="44"/>
        <v/>
      </c>
      <c r="H706" s="202"/>
      <c r="I706" s="202"/>
      <c r="J706" s="203"/>
      <c r="K706" s="203"/>
      <c r="L706" s="203"/>
      <c r="M706" s="203"/>
      <c r="N706" s="203"/>
      <c r="O706" s="203"/>
      <c r="P706" s="203"/>
      <c r="Q706" s="203"/>
      <c r="R706" s="204"/>
      <c r="S706" s="298" t="str">
        <f t="shared" si="42"/>
        <v/>
      </c>
      <c r="T706" s="299" t="str">
        <f t="shared" si="45"/>
        <v/>
      </c>
      <c r="U706" s="282"/>
    </row>
    <row r="707" spans="2:21" ht="24.75" customHeight="1">
      <c r="B707" s="176">
        <v>701</v>
      </c>
      <c r="C707" s="231"/>
      <c r="D707" s="290" t="str">
        <f t="shared" si="43"/>
        <v/>
      </c>
      <c r="E707" s="291">
        <f>IF(D707="",0,+COUNTIF('賃上げ後(1か月目)(様式3-6)'!$D$7:$D$1006,D707))</f>
        <v>0</v>
      </c>
      <c r="F707" s="205"/>
      <c r="G707" s="295" t="str">
        <f t="shared" si="44"/>
        <v/>
      </c>
      <c r="H707" s="202"/>
      <c r="I707" s="202"/>
      <c r="J707" s="203"/>
      <c r="K707" s="203"/>
      <c r="L707" s="203"/>
      <c r="M707" s="203"/>
      <c r="N707" s="203"/>
      <c r="O707" s="203"/>
      <c r="P707" s="203"/>
      <c r="Q707" s="203"/>
      <c r="R707" s="204"/>
      <c r="S707" s="298" t="str">
        <f t="shared" si="42"/>
        <v/>
      </c>
      <c r="T707" s="299" t="str">
        <f t="shared" si="45"/>
        <v/>
      </c>
      <c r="U707" s="282"/>
    </row>
    <row r="708" spans="2:21" ht="24.75" customHeight="1">
      <c r="B708" s="176">
        <v>702</v>
      </c>
      <c r="C708" s="231"/>
      <c r="D708" s="290" t="str">
        <f t="shared" si="43"/>
        <v/>
      </c>
      <c r="E708" s="291">
        <f>IF(D708="",0,+COUNTIF('賃上げ後(1か月目)(様式3-6)'!$D$7:$D$1006,D708))</f>
        <v>0</v>
      </c>
      <c r="F708" s="205"/>
      <c r="G708" s="295" t="str">
        <f t="shared" si="44"/>
        <v/>
      </c>
      <c r="H708" s="202"/>
      <c r="I708" s="202"/>
      <c r="J708" s="203"/>
      <c r="K708" s="203"/>
      <c r="L708" s="203"/>
      <c r="M708" s="203"/>
      <c r="N708" s="203"/>
      <c r="O708" s="203"/>
      <c r="P708" s="203"/>
      <c r="Q708" s="203"/>
      <c r="R708" s="204"/>
      <c r="S708" s="298" t="str">
        <f t="shared" si="42"/>
        <v/>
      </c>
      <c r="T708" s="299" t="str">
        <f t="shared" si="45"/>
        <v/>
      </c>
      <c r="U708" s="282"/>
    </row>
    <row r="709" spans="2:21" ht="24.75" customHeight="1">
      <c r="B709" s="176">
        <v>703</v>
      </c>
      <c r="C709" s="231"/>
      <c r="D709" s="290" t="str">
        <f t="shared" si="43"/>
        <v/>
      </c>
      <c r="E709" s="291">
        <f>IF(D709="",0,+COUNTIF('賃上げ後(1か月目)(様式3-6)'!$D$7:$D$1006,D709))</f>
        <v>0</v>
      </c>
      <c r="F709" s="205"/>
      <c r="G709" s="295" t="str">
        <f t="shared" si="44"/>
        <v/>
      </c>
      <c r="H709" s="202"/>
      <c r="I709" s="202"/>
      <c r="J709" s="203"/>
      <c r="K709" s="203"/>
      <c r="L709" s="203"/>
      <c r="M709" s="203"/>
      <c r="N709" s="203"/>
      <c r="O709" s="203"/>
      <c r="P709" s="203"/>
      <c r="Q709" s="203"/>
      <c r="R709" s="204"/>
      <c r="S709" s="298" t="str">
        <f t="shared" si="42"/>
        <v/>
      </c>
      <c r="T709" s="299" t="str">
        <f t="shared" si="45"/>
        <v/>
      </c>
      <c r="U709" s="282"/>
    </row>
    <row r="710" spans="2:21" ht="24.75" customHeight="1">
      <c r="B710" s="176">
        <v>704</v>
      </c>
      <c r="C710" s="231"/>
      <c r="D710" s="290" t="str">
        <f t="shared" si="43"/>
        <v/>
      </c>
      <c r="E710" s="291">
        <f>IF(D710="",0,+COUNTIF('賃上げ後(1か月目)(様式3-6)'!$D$7:$D$1006,D710))</f>
        <v>0</v>
      </c>
      <c r="F710" s="205"/>
      <c r="G710" s="295" t="str">
        <f t="shared" si="44"/>
        <v/>
      </c>
      <c r="H710" s="202"/>
      <c r="I710" s="202"/>
      <c r="J710" s="203"/>
      <c r="K710" s="203"/>
      <c r="L710" s="203"/>
      <c r="M710" s="203"/>
      <c r="N710" s="203"/>
      <c r="O710" s="203"/>
      <c r="P710" s="203"/>
      <c r="Q710" s="203"/>
      <c r="R710" s="204"/>
      <c r="S710" s="298" t="str">
        <f t="shared" si="42"/>
        <v/>
      </c>
      <c r="T710" s="299" t="str">
        <f t="shared" si="45"/>
        <v/>
      </c>
      <c r="U710" s="282"/>
    </row>
    <row r="711" spans="2:21" ht="24.75" customHeight="1">
      <c r="B711" s="176">
        <v>705</v>
      </c>
      <c r="C711" s="231"/>
      <c r="D711" s="290" t="str">
        <f t="shared" si="43"/>
        <v/>
      </c>
      <c r="E711" s="291">
        <f>IF(D711="",0,+COUNTIF('賃上げ後(1か月目)(様式3-6)'!$D$7:$D$1006,D711))</f>
        <v>0</v>
      </c>
      <c r="F711" s="205"/>
      <c r="G711" s="295" t="str">
        <f t="shared" si="44"/>
        <v/>
      </c>
      <c r="H711" s="202"/>
      <c r="I711" s="202"/>
      <c r="J711" s="203"/>
      <c r="K711" s="203"/>
      <c r="L711" s="203"/>
      <c r="M711" s="203"/>
      <c r="N711" s="203"/>
      <c r="O711" s="203"/>
      <c r="P711" s="203"/>
      <c r="Q711" s="203"/>
      <c r="R711" s="204"/>
      <c r="S711" s="298" t="str">
        <f t="shared" si="42"/>
        <v/>
      </c>
      <c r="T711" s="299" t="str">
        <f t="shared" si="45"/>
        <v/>
      </c>
      <c r="U711" s="282"/>
    </row>
    <row r="712" spans="2:21" ht="24.75" customHeight="1">
      <c r="B712" s="176">
        <v>706</v>
      </c>
      <c r="C712" s="231"/>
      <c r="D712" s="290" t="str">
        <f t="shared" si="43"/>
        <v/>
      </c>
      <c r="E712" s="291">
        <f>IF(D712="",0,+COUNTIF('賃上げ後(1か月目)(様式3-6)'!$D$7:$D$1006,D712))</f>
        <v>0</v>
      </c>
      <c r="F712" s="205"/>
      <c r="G712" s="295" t="str">
        <f t="shared" si="44"/>
        <v/>
      </c>
      <c r="H712" s="202"/>
      <c r="I712" s="202"/>
      <c r="J712" s="203"/>
      <c r="K712" s="203"/>
      <c r="L712" s="203"/>
      <c r="M712" s="203"/>
      <c r="N712" s="203"/>
      <c r="O712" s="203"/>
      <c r="P712" s="203"/>
      <c r="Q712" s="203"/>
      <c r="R712" s="204"/>
      <c r="S712" s="298" t="str">
        <f t="shared" ref="S712:S775" si="46">IF(C712="","",+SUM(H712:R712))</f>
        <v/>
      </c>
      <c r="T712" s="299" t="str">
        <f t="shared" si="45"/>
        <v/>
      </c>
      <c r="U712" s="282"/>
    </row>
    <row r="713" spans="2:21" ht="24.75" customHeight="1">
      <c r="B713" s="176">
        <v>707</v>
      </c>
      <c r="C713" s="231"/>
      <c r="D713" s="290" t="str">
        <f t="shared" ref="D713:D776" si="47">SUBSTITUTE(SUBSTITUTE(C713,"　","")," ","")</f>
        <v/>
      </c>
      <c r="E713" s="291">
        <f>IF(D713="",0,+COUNTIF('賃上げ後(1か月目)(様式3-6)'!$D$7:$D$1006,D713))</f>
        <v>0</v>
      </c>
      <c r="F713" s="205"/>
      <c r="G713" s="295" t="str">
        <f t="shared" ref="G713:G776" si="48">IF(C713="","",+IF(OR(E713&lt;1,F713=""),"除外","対象"))</f>
        <v/>
      </c>
      <c r="H713" s="202"/>
      <c r="I713" s="202"/>
      <c r="J713" s="203"/>
      <c r="K713" s="203"/>
      <c r="L713" s="203"/>
      <c r="M713" s="203"/>
      <c r="N713" s="203"/>
      <c r="O713" s="203"/>
      <c r="P713" s="203"/>
      <c r="Q713" s="203"/>
      <c r="R713" s="204"/>
      <c r="S713" s="298" t="str">
        <f t="shared" si="46"/>
        <v/>
      </c>
      <c r="T713" s="299" t="str">
        <f t="shared" si="45"/>
        <v/>
      </c>
      <c r="U713" s="282"/>
    </row>
    <row r="714" spans="2:21" ht="24.75" customHeight="1">
      <c r="B714" s="176">
        <v>708</v>
      </c>
      <c r="C714" s="231"/>
      <c r="D714" s="290" t="str">
        <f t="shared" si="47"/>
        <v/>
      </c>
      <c r="E714" s="291">
        <f>IF(D714="",0,+COUNTIF('賃上げ後(1か月目)(様式3-6)'!$D$7:$D$1006,D714))</f>
        <v>0</v>
      </c>
      <c r="F714" s="205"/>
      <c r="G714" s="295" t="str">
        <f t="shared" si="48"/>
        <v/>
      </c>
      <c r="H714" s="202"/>
      <c r="I714" s="202"/>
      <c r="J714" s="203"/>
      <c r="K714" s="203"/>
      <c r="L714" s="203"/>
      <c r="M714" s="203"/>
      <c r="N714" s="203"/>
      <c r="O714" s="203"/>
      <c r="P714" s="203"/>
      <c r="Q714" s="203"/>
      <c r="R714" s="204"/>
      <c r="S714" s="298" t="str">
        <f t="shared" si="46"/>
        <v/>
      </c>
      <c r="T714" s="299" t="str">
        <f t="shared" si="45"/>
        <v/>
      </c>
      <c r="U714" s="282"/>
    </row>
    <row r="715" spans="2:21" ht="24.75" customHeight="1">
      <c r="B715" s="176">
        <v>709</v>
      </c>
      <c r="C715" s="231"/>
      <c r="D715" s="290" t="str">
        <f t="shared" si="47"/>
        <v/>
      </c>
      <c r="E715" s="291">
        <f>IF(D715="",0,+COUNTIF('賃上げ後(1か月目)(様式3-6)'!$D$7:$D$1006,D715))</f>
        <v>0</v>
      </c>
      <c r="F715" s="205"/>
      <c r="G715" s="295" t="str">
        <f t="shared" si="48"/>
        <v/>
      </c>
      <c r="H715" s="202"/>
      <c r="I715" s="202"/>
      <c r="J715" s="203"/>
      <c r="K715" s="203"/>
      <c r="L715" s="203"/>
      <c r="M715" s="203"/>
      <c r="N715" s="203"/>
      <c r="O715" s="203"/>
      <c r="P715" s="203"/>
      <c r="Q715" s="203"/>
      <c r="R715" s="204"/>
      <c r="S715" s="298" t="str">
        <f t="shared" si="46"/>
        <v/>
      </c>
      <c r="T715" s="299" t="str">
        <f t="shared" si="45"/>
        <v/>
      </c>
      <c r="U715" s="282"/>
    </row>
    <row r="716" spans="2:21" ht="24.75" customHeight="1">
      <c r="B716" s="176">
        <v>710</v>
      </c>
      <c r="C716" s="231"/>
      <c r="D716" s="290" t="str">
        <f t="shared" si="47"/>
        <v/>
      </c>
      <c r="E716" s="291">
        <f>IF(D716="",0,+COUNTIF('賃上げ後(1か月目)(様式3-6)'!$D$7:$D$1006,D716))</f>
        <v>0</v>
      </c>
      <c r="F716" s="205"/>
      <c r="G716" s="295" t="str">
        <f t="shared" si="48"/>
        <v/>
      </c>
      <c r="H716" s="202"/>
      <c r="I716" s="202"/>
      <c r="J716" s="203"/>
      <c r="K716" s="203"/>
      <c r="L716" s="203"/>
      <c r="M716" s="203"/>
      <c r="N716" s="203"/>
      <c r="O716" s="203"/>
      <c r="P716" s="203"/>
      <c r="Q716" s="203"/>
      <c r="R716" s="204"/>
      <c r="S716" s="298" t="str">
        <f t="shared" si="46"/>
        <v/>
      </c>
      <c r="T716" s="299" t="str">
        <f t="shared" si="45"/>
        <v/>
      </c>
      <c r="U716" s="282"/>
    </row>
    <row r="717" spans="2:21" ht="24.75" customHeight="1">
      <c r="B717" s="176">
        <v>711</v>
      </c>
      <c r="C717" s="231"/>
      <c r="D717" s="290" t="str">
        <f t="shared" si="47"/>
        <v/>
      </c>
      <c r="E717" s="291">
        <f>IF(D717="",0,+COUNTIF('賃上げ後(1か月目)(様式3-6)'!$D$7:$D$1006,D717))</f>
        <v>0</v>
      </c>
      <c r="F717" s="205"/>
      <c r="G717" s="295" t="str">
        <f t="shared" si="48"/>
        <v/>
      </c>
      <c r="H717" s="202"/>
      <c r="I717" s="202"/>
      <c r="J717" s="203"/>
      <c r="K717" s="203"/>
      <c r="L717" s="203"/>
      <c r="M717" s="203"/>
      <c r="N717" s="203"/>
      <c r="O717" s="203"/>
      <c r="P717" s="203"/>
      <c r="Q717" s="203"/>
      <c r="R717" s="204"/>
      <c r="S717" s="298" t="str">
        <f t="shared" si="46"/>
        <v/>
      </c>
      <c r="T717" s="299" t="str">
        <f t="shared" si="45"/>
        <v/>
      </c>
      <c r="U717" s="282"/>
    </row>
    <row r="718" spans="2:21" ht="24.75" customHeight="1">
      <c r="B718" s="176">
        <v>712</v>
      </c>
      <c r="C718" s="231"/>
      <c r="D718" s="290" t="str">
        <f t="shared" si="47"/>
        <v/>
      </c>
      <c r="E718" s="291">
        <f>IF(D718="",0,+COUNTIF('賃上げ後(1か月目)(様式3-6)'!$D$7:$D$1006,D718))</f>
        <v>0</v>
      </c>
      <c r="F718" s="205"/>
      <c r="G718" s="295" t="str">
        <f t="shared" si="48"/>
        <v/>
      </c>
      <c r="H718" s="202"/>
      <c r="I718" s="202"/>
      <c r="J718" s="203"/>
      <c r="K718" s="203"/>
      <c r="L718" s="203"/>
      <c r="M718" s="203"/>
      <c r="N718" s="203"/>
      <c r="O718" s="203"/>
      <c r="P718" s="203"/>
      <c r="Q718" s="203"/>
      <c r="R718" s="204"/>
      <c r="S718" s="298" t="str">
        <f t="shared" si="46"/>
        <v/>
      </c>
      <c r="T718" s="299" t="str">
        <f t="shared" ref="T718:T781" si="49">IF(C718="","",+IF(G718="対象",H718,0))</f>
        <v/>
      </c>
      <c r="U718" s="282"/>
    </row>
    <row r="719" spans="2:21" ht="24.75" customHeight="1">
      <c r="B719" s="176">
        <v>713</v>
      </c>
      <c r="C719" s="231"/>
      <c r="D719" s="290" t="str">
        <f t="shared" si="47"/>
        <v/>
      </c>
      <c r="E719" s="291">
        <f>IF(D719="",0,+COUNTIF('賃上げ後(1か月目)(様式3-6)'!$D$7:$D$1006,D719))</f>
        <v>0</v>
      </c>
      <c r="F719" s="205"/>
      <c r="G719" s="295" t="str">
        <f t="shared" si="48"/>
        <v/>
      </c>
      <c r="H719" s="202"/>
      <c r="I719" s="202"/>
      <c r="J719" s="203"/>
      <c r="K719" s="203"/>
      <c r="L719" s="203"/>
      <c r="M719" s="203"/>
      <c r="N719" s="203"/>
      <c r="O719" s="203"/>
      <c r="P719" s="203"/>
      <c r="Q719" s="203"/>
      <c r="R719" s="204"/>
      <c r="S719" s="298" t="str">
        <f t="shared" si="46"/>
        <v/>
      </c>
      <c r="T719" s="299" t="str">
        <f t="shared" si="49"/>
        <v/>
      </c>
      <c r="U719" s="282"/>
    </row>
    <row r="720" spans="2:21" ht="24.75" customHeight="1">
      <c r="B720" s="176">
        <v>714</v>
      </c>
      <c r="C720" s="231"/>
      <c r="D720" s="290" t="str">
        <f t="shared" si="47"/>
        <v/>
      </c>
      <c r="E720" s="291">
        <f>IF(D720="",0,+COUNTIF('賃上げ後(1か月目)(様式3-6)'!$D$7:$D$1006,D720))</f>
        <v>0</v>
      </c>
      <c r="F720" s="205"/>
      <c r="G720" s="295" t="str">
        <f t="shared" si="48"/>
        <v/>
      </c>
      <c r="H720" s="202"/>
      <c r="I720" s="202"/>
      <c r="J720" s="203"/>
      <c r="K720" s="203"/>
      <c r="L720" s="203"/>
      <c r="M720" s="203"/>
      <c r="N720" s="203"/>
      <c r="O720" s="203"/>
      <c r="P720" s="203"/>
      <c r="Q720" s="203"/>
      <c r="R720" s="204"/>
      <c r="S720" s="298" t="str">
        <f t="shared" si="46"/>
        <v/>
      </c>
      <c r="T720" s="299" t="str">
        <f t="shared" si="49"/>
        <v/>
      </c>
      <c r="U720" s="282"/>
    </row>
    <row r="721" spans="2:21" ht="24.75" customHeight="1">
      <c r="B721" s="176">
        <v>715</v>
      </c>
      <c r="C721" s="231"/>
      <c r="D721" s="290" t="str">
        <f t="shared" si="47"/>
        <v/>
      </c>
      <c r="E721" s="291">
        <f>IF(D721="",0,+COUNTIF('賃上げ後(1か月目)(様式3-6)'!$D$7:$D$1006,D721))</f>
        <v>0</v>
      </c>
      <c r="F721" s="205"/>
      <c r="G721" s="295" t="str">
        <f t="shared" si="48"/>
        <v/>
      </c>
      <c r="H721" s="202"/>
      <c r="I721" s="202"/>
      <c r="J721" s="203"/>
      <c r="K721" s="203"/>
      <c r="L721" s="203"/>
      <c r="M721" s="203"/>
      <c r="N721" s="203"/>
      <c r="O721" s="203"/>
      <c r="P721" s="203"/>
      <c r="Q721" s="203"/>
      <c r="R721" s="204"/>
      <c r="S721" s="298" t="str">
        <f t="shared" si="46"/>
        <v/>
      </c>
      <c r="T721" s="299" t="str">
        <f t="shared" si="49"/>
        <v/>
      </c>
      <c r="U721" s="282"/>
    </row>
    <row r="722" spans="2:21" ht="24.75" customHeight="1">
      <c r="B722" s="176">
        <v>716</v>
      </c>
      <c r="C722" s="231"/>
      <c r="D722" s="290" t="str">
        <f t="shared" si="47"/>
        <v/>
      </c>
      <c r="E722" s="291">
        <f>IF(D722="",0,+COUNTIF('賃上げ後(1か月目)(様式3-6)'!$D$7:$D$1006,D722))</f>
        <v>0</v>
      </c>
      <c r="F722" s="205"/>
      <c r="G722" s="295" t="str">
        <f t="shared" si="48"/>
        <v/>
      </c>
      <c r="H722" s="202"/>
      <c r="I722" s="202"/>
      <c r="J722" s="203"/>
      <c r="K722" s="203"/>
      <c r="L722" s="203"/>
      <c r="M722" s="203"/>
      <c r="N722" s="203"/>
      <c r="O722" s="203"/>
      <c r="P722" s="203"/>
      <c r="Q722" s="203"/>
      <c r="R722" s="204"/>
      <c r="S722" s="298" t="str">
        <f t="shared" si="46"/>
        <v/>
      </c>
      <c r="T722" s="299" t="str">
        <f t="shared" si="49"/>
        <v/>
      </c>
      <c r="U722" s="282"/>
    </row>
    <row r="723" spans="2:21" ht="24.75" customHeight="1">
      <c r="B723" s="176">
        <v>717</v>
      </c>
      <c r="C723" s="231"/>
      <c r="D723" s="290" t="str">
        <f t="shared" si="47"/>
        <v/>
      </c>
      <c r="E723" s="291">
        <f>IF(D723="",0,+COUNTIF('賃上げ後(1か月目)(様式3-6)'!$D$7:$D$1006,D723))</f>
        <v>0</v>
      </c>
      <c r="F723" s="205"/>
      <c r="G723" s="295" t="str">
        <f t="shared" si="48"/>
        <v/>
      </c>
      <c r="H723" s="202"/>
      <c r="I723" s="202"/>
      <c r="J723" s="203"/>
      <c r="K723" s="203"/>
      <c r="L723" s="203"/>
      <c r="M723" s="203"/>
      <c r="N723" s="203"/>
      <c r="O723" s="203"/>
      <c r="P723" s="203"/>
      <c r="Q723" s="203"/>
      <c r="R723" s="204"/>
      <c r="S723" s="298" t="str">
        <f t="shared" si="46"/>
        <v/>
      </c>
      <c r="T723" s="299" t="str">
        <f t="shared" si="49"/>
        <v/>
      </c>
      <c r="U723" s="282"/>
    </row>
    <row r="724" spans="2:21" ht="24.75" customHeight="1">
      <c r="B724" s="176">
        <v>718</v>
      </c>
      <c r="C724" s="231"/>
      <c r="D724" s="290" t="str">
        <f t="shared" si="47"/>
        <v/>
      </c>
      <c r="E724" s="291">
        <f>IF(D724="",0,+COUNTIF('賃上げ後(1か月目)(様式3-6)'!$D$7:$D$1006,D724))</f>
        <v>0</v>
      </c>
      <c r="F724" s="205"/>
      <c r="G724" s="295" t="str">
        <f t="shared" si="48"/>
        <v/>
      </c>
      <c r="H724" s="202"/>
      <c r="I724" s="202"/>
      <c r="J724" s="203"/>
      <c r="K724" s="203"/>
      <c r="L724" s="203"/>
      <c r="M724" s="203"/>
      <c r="N724" s="203"/>
      <c r="O724" s="203"/>
      <c r="P724" s="203"/>
      <c r="Q724" s="203"/>
      <c r="R724" s="204"/>
      <c r="S724" s="298" t="str">
        <f t="shared" si="46"/>
        <v/>
      </c>
      <c r="T724" s="299" t="str">
        <f t="shared" si="49"/>
        <v/>
      </c>
      <c r="U724" s="282"/>
    </row>
    <row r="725" spans="2:21" ht="24.75" customHeight="1">
      <c r="B725" s="176">
        <v>719</v>
      </c>
      <c r="C725" s="231"/>
      <c r="D725" s="290" t="str">
        <f t="shared" si="47"/>
        <v/>
      </c>
      <c r="E725" s="291">
        <f>IF(D725="",0,+COUNTIF('賃上げ後(1か月目)(様式3-6)'!$D$7:$D$1006,D725))</f>
        <v>0</v>
      </c>
      <c r="F725" s="205"/>
      <c r="G725" s="295" t="str">
        <f t="shared" si="48"/>
        <v/>
      </c>
      <c r="H725" s="202"/>
      <c r="I725" s="202"/>
      <c r="J725" s="203"/>
      <c r="K725" s="203"/>
      <c r="L725" s="203"/>
      <c r="M725" s="203"/>
      <c r="N725" s="203"/>
      <c r="O725" s="203"/>
      <c r="P725" s="203"/>
      <c r="Q725" s="203"/>
      <c r="R725" s="204"/>
      <c r="S725" s="298" t="str">
        <f t="shared" si="46"/>
        <v/>
      </c>
      <c r="T725" s="299" t="str">
        <f t="shared" si="49"/>
        <v/>
      </c>
      <c r="U725" s="282"/>
    </row>
    <row r="726" spans="2:21" ht="24.75" customHeight="1">
      <c r="B726" s="176">
        <v>720</v>
      </c>
      <c r="C726" s="231"/>
      <c r="D726" s="290" t="str">
        <f t="shared" si="47"/>
        <v/>
      </c>
      <c r="E726" s="291">
        <f>IF(D726="",0,+COUNTIF('賃上げ後(1か月目)(様式3-6)'!$D$7:$D$1006,D726))</f>
        <v>0</v>
      </c>
      <c r="F726" s="205"/>
      <c r="G726" s="295" t="str">
        <f t="shared" si="48"/>
        <v/>
      </c>
      <c r="H726" s="202"/>
      <c r="I726" s="202"/>
      <c r="J726" s="203"/>
      <c r="K726" s="203"/>
      <c r="L726" s="203"/>
      <c r="M726" s="203"/>
      <c r="N726" s="203"/>
      <c r="O726" s="203"/>
      <c r="P726" s="203"/>
      <c r="Q726" s="203"/>
      <c r="R726" s="204"/>
      <c r="S726" s="298" t="str">
        <f t="shared" si="46"/>
        <v/>
      </c>
      <c r="T726" s="299" t="str">
        <f t="shared" si="49"/>
        <v/>
      </c>
      <c r="U726" s="282"/>
    </row>
    <row r="727" spans="2:21" ht="24.75" customHeight="1">
      <c r="B727" s="176">
        <v>721</v>
      </c>
      <c r="C727" s="231"/>
      <c r="D727" s="290" t="str">
        <f t="shared" si="47"/>
        <v/>
      </c>
      <c r="E727" s="291">
        <f>IF(D727="",0,+COUNTIF('賃上げ後(1か月目)(様式3-6)'!$D$7:$D$1006,D727))</f>
        <v>0</v>
      </c>
      <c r="F727" s="205"/>
      <c r="G727" s="295" t="str">
        <f t="shared" si="48"/>
        <v/>
      </c>
      <c r="H727" s="202"/>
      <c r="I727" s="202"/>
      <c r="J727" s="203"/>
      <c r="K727" s="203"/>
      <c r="L727" s="203"/>
      <c r="M727" s="203"/>
      <c r="N727" s="203"/>
      <c r="O727" s="203"/>
      <c r="P727" s="203"/>
      <c r="Q727" s="203"/>
      <c r="R727" s="204"/>
      <c r="S727" s="298" t="str">
        <f t="shared" si="46"/>
        <v/>
      </c>
      <c r="T727" s="299" t="str">
        <f t="shared" si="49"/>
        <v/>
      </c>
      <c r="U727" s="282"/>
    </row>
    <row r="728" spans="2:21" ht="24.75" customHeight="1">
      <c r="B728" s="176">
        <v>722</v>
      </c>
      <c r="C728" s="231"/>
      <c r="D728" s="290" t="str">
        <f t="shared" si="47"/>
        <v/>
      </c>
      <c r="E728" s="291">
        <f>IF(D728="",0,+COUNTIF('賃上げ後(1か月目)(様式3-6)'!$D$7:$D$1006,D728))</f>
        <v>0</v>
      </c>
      <c r="F728" s="205"/>
      <c r="G728" s="295" t="str">
        <f t="shared" si="48"/>
        <v/>
      </c>
      <c r="H728" s="202"/>
      <c r="I728" s="202"/>
      <c r="J728" s="203"/>
      <c r="K728" s="203"/>
      <c r="L728" s="203"/>
      <c r="M728" s="203"/>
      <c r="N728" s="203"/>
      <c r="O728" s="203"/>
      <c r="P728" s="203"/>
      <c r="Q728" s="203"/>
      <c r="R728" s="204"/>
      <c r="S728" s="298" t="str">
        <f t="shared" si="46"/>
        <v/>
      </c>
      <c r="T728" s="299" t="str">
        <f t="shared" si="49"/>
        <v/>
      </c>
      <c r="U728" s="282"/>
    </row>
    <row r="729" spans="2:21" ht="24.75" customHeight="1">
      <c r="B729" s="176">
        <v>723</v>
      </c>
      <c r="C729" s="231"/>
      <c r="D729" s="290" t="str">
        <f t="shared" si="47"/>
        <v/>
      </c>
      <c r="E729" s="291">
        <f>IF(D729="",0,+COUNTIF('賃上げ後(1か月目)(様式3-6)'!$D$7:$D$1006,D729))</f>
        <v>0</v>
      </c>
      <c r="F729" s="205"/>
      <c r="G729" s="295" t="str">
        <f t="shared" si="48"/>
        <v/>
      </c>
      <c r="H729" s="202"/>
      <c r="I729" s="202"/>
      <c r="J729" s="203"/>
      <c r="K729" s="203"/>
      <c r="L729" s="203"/>
      <c r="M729" s="203"/>
      <c r="N729" s="203"/>
      <c r="O729" s="203"/>
      <c r="P729" s="203"/>
      <c r="Q729" s="203"/>
      <c r="R729" s="204"/>
      <c r="S729" s="298" t="str">
        <f t="shared" si="46"/>
        <v/>
      </c>
      <c r="T729" s="299" t="str">
        <f t="shared" si="49"/>
        <v/>
      </c>
      <c r="U729" s="282"/>
    </row>
    <row r="730" spans="2:21" ht="24.75" customHeight="1">
      <c r="B730" s="176">
        <v>724</v>
      </c>
      <c r="C730" s="231"/>
      <c r="D730" s="290" t="str">
        <f t="shared" si="47"/>
        <v/>
      </c>
      <c r="E730" s="291">
        <f>IF(D730="",0,+COUNTIF('賃上げ後(1か月目)(様式3-6)'!$D$7:$D$1006,D730))</f>
        <v>0</v>
      </c>
      <c r="F730" s="205"/>
      <c r="G730" s="295" t="str">
        <f t="shared" si="48"/>
        <v/>
      </c>
      <c r="H730" s="202"/>
      <c r="I730" s="202"/>
      <c r="J730" s="203"/>
      <c r="K730" s="203"/>
      <c r="L730" s="203"/>
      <c r="M730" s="203"/>
      <c r="N730" s="203"/>
      <c r="O730" s="203"/>
      <c r="P730" s="203"/>
      <c r="Q730" s="203"/>
      <c r="R730" s="204"/>
      <c r="S730" s="298" t="str">
        <f t="shared" si="46"/>
        <v/>
      </c>
      <c r="T730" s="299" t="str">
        <f t="shared" si="49"/>
        <v/>
      </c>
      <c r="U730" s="282"/>
    </row>
    <row r="731" spans="2:21" ht="24.75" customHeight="1">
      <c r="B731" s="176">
        <v>725</v>
      </c>
      <c r="C731" s="231"/>
      <c r="D731" s="290" t="str">
        <f t="shared" si="47"/>
        <v/>
      </c>
      <c r="E731" s="291">
        <f>IF(D731="",0,+COUNTIF('賃上げ後(1か月目)(様式3-6)'!$D$7:$D$1006,D731))</f>
        <v>0</v>
      </c>
      <c r="F731" s="205"/>
      <c r="G731" s="295" t="str">
        <f t="shared" si="48"/>
        <v/>
      </c>
      <c r="H731" s="202"/>
      <c r="I731" s="202"/>
      <c r="J731" s="203"/>
      <c r="K731" s="203"/>
      <c r="L731" s="203"/>
      <c r="M731" s="203"/>
      <c r="N731" s="203"/>
      <c r="O731" s="203"/>
      <c r="P731" s="203"/>
      <c r="Q731" s="203"/>
      <c r="R731" s="204"/>
      <c r="S731" s="298" t="str">
        <f t="shared" si="46"/>
        <v/>
      </c>
      <c r="T731" s="299" t="str">
        <f t="shared" si="49"/>
        <v/>
      </c>
      <c r="U731" s="282"/>
    </row>
    <row r="732" spans="2:21" ht="24.75" customHeight="1">
      <c r="B732" s="176">
        <v>726</v>
      </c>
      <c r="C732" s="231"/>
      <c r="D732" s="290" t="str">
        <f t="shared" si="47"/>
        <v/>
      </c>
      <c r="E732" s="291">
        <f>IF(D732="",0,+COUNTIF('賃上げ後(1か月目)(様式3-6)'!$D$7:$D$1006,D732))</f>
        <v>0</v>
      </c>
      <c r="F732" s="205"/>
      <c r="G732" s="295" t="str">
        <f t="shared" si="48"/>
        <v/>
      </c>
      <c r="H732" s="202"/>
      <c r="I732" s="202"/>
      <c r="J732" s="203"/>
      <c r="K732" s="203"/>
      <c r="L732" s="203"/>
      <c r="M732" s="203"/>
      <c r="N732" s="203"/>
      <c r="O732" s="203"/>
      <c r="P732" s="203"/>
      <c r="Q732" s="203"/>
      <c r="R732" s="204"/>
      <c r="S732" s="298" t="str">
        <f t="shared" si="46"/>
        <v/>
      </c>
      <c r="T732" s="299" t="str">
        <f t="shared" si="49"/>
        <v/>
      </c>
      <c r="U732" s="282"/>
    </row>
    <row r="733" spans="2:21" ht="24.75" customHeight="1">
      <c r="B733" s="176">
        <v>727</v>
      </c>
      <c r="C733" s="231"/>
      <c r="D733" s="290" t="str">
        <f t="shared" si="47"/>
        <v/>
      </c>
      <c r="E733" s="291">
        <f>IF(D733="",0,+COUNTIF('賃上げ後(1か月目)(様式3-6)'!$D$7:$D$1006,D733))</f>
        <v>0</v>
      </c>
      <c r="F733" s="205"/>
      <c r="G733" s="295" t="str">
        <f t="shared" si="48"/>
        <v/>
      </c>
      <c r="H733" s="202"/>
      <c r="I733" s="202"/>
      <c r="J733" s="203"/>
      <c r="K733" s="203"/>
      <c r="L733" s="203"/>
      <c r="M733" s="203"/>
      <c r="N733" s="203"/>
      <c r="O733" s="203"/>
      <c r="P733" s="203"/>
      <c r="Q733" s="203"/>
      <c r="R733" s="204"/>
      <c r="S733" s="298" t="str">
        <f t="shared" si="46"/>
        <v/>
      </c>
      <c r="T733" s="299" t="str">
        <f t="shared" si="49"/>
        <v/>
      </c>
      <c r="U733" s="282"/>
    </row>
    <row r="734" spans="2:21" ht="24.75" customHeight="1">
      <c r="B734" s="176">
        <v>728</v>
      </c>
      <c r="C734" s="231"/>
      <c r="D734" s="290" t="str">
        <f t="shared" si="47"/>
        <v/>
      </c>
      <c r="E734" s="291">
        <f>IF(D734="",0,+COUNTIF('賃上げ後(1か月目)(様式3-6)'!$D$7:$D$1006,D734))</f>
        <v>0</v>
      </c>
      <c r="F734" s="205"/>
      <c r="G734" s="295" t="str">
        <f t="shared" si="48"/>
        <v/>
      </c>
      <c r="H734" s="202"/>
      <c r="I734" s="202"/>
      <c r="J734" s="203"/>
      <c r="K734" s="203"/>
      <c r="L734" s="203"/>
      <c r="M734" s="203"/>
      <c r="N734" s="203"/>
      <c r="O734" s="203"/>
      <c r="P734" s="203"/>
      <c r="Q734" s="203"/>
      <c r="R734" s="204"/>
      <c r="S734" s="298" t="str">
        <f t="shared" si="46"/>
        <v/>
      </c>
      <c r="T734" s="299" t="str">
        <f t="shared" si="49"/>
        <v/>
      </c>
      <c r="U734" s="282"/>
    </row>
    <row r="735" spans="2:21" ht="24.75" customHeight="1">
      <c r="B735" s="176">
        <v>729</v>
      </c>
      <c r="C735" s="231"/>
      <c r="D735" s="290" t="str">
        <f t="shared" si="47"/>
        <v/>
      </c>
      <c r="E735" s="291">
        <f>IF(D735="",0,+COUNTIF('賃上げ後(1か月目)(様式3-6)'!$D$7:$D$1006,D735))</f>
        <v>0</v>
      </c>
      <c r="F735" s="205"/>
      <c r="G735" s="295" t="str">
        <f t="shared" si="48"/>
        <v/>
      </c>
      <c r="H735" s="202"/>
      <c r="I735" s="202"/>
      <c r="J735" s="203"/>
      <c r="K735" s="203"/>
      <c r="L735" s="203"/>
      <c r="M735" s="203"/>
      <c r="N735" s="203"/>
      <c r="O735" s="203"/>
      <c r="P735" s="203"/>
      <c r="Q735" s="203"/>
      <c r="R735" s="204"/>
      <c r="S735" s="298" t="str">
        <f t="shared" si="46"/>
        <v/>
      </c>
      <c r="T735" s="299" t="str">
        <f t="shared" si="49"/>
        <v/>
      </c>
      <c r="U735" s="282"/>
    </row>
    <row r="736" spans="2:21" ht="24.75" customHeight="1">
      <c r="B736" s="176">
        <v>730</v>
      </c>
      <c r="C736" s="231"/>
      <c r="D736" s="290" t="str">
        <f t="shared" si="47"/>
        <v/>
      </c>
      <c r="E736" s="291">
        <f>IF(D736="",0,+COUNTIF('賃上げ後(1か月目)(様式3-6)'!$D$7:$D$1006,D736))</f>
        <v>0</v>
      </c>
      <c r="F736" s="205"/>
      <c r="G736" s="295" t="str">
        <f t="shared" si="48"/>
        <v/>
      </c>
      <c r="H736" s="202"/>
      <c r="I736" s="202"/>
      <c r="J736" s="203"/>
      <c r="K736" s="203"/>
      <c r="L736" s="203"/>
      <c r="M736" s="203"/>
      <c r="N736" s="203"/>
      <c r="O736" s="203"/>
      <c r="P736" s="203"/>
      <c r="Q736" s="203"/>
      <c r="R736" s="204"/>
      <c r="S736" s="298" t="str">
        <f t="shared" si="46"/>
        <v/>
      </c>
      <c r="T736" s="299" t="str">
        <f t="shared" si="49"/>
        <v/>
      </c>
      <c r="U736" s="282"/>
    </row>
    <row r="737" spans="2:21" ht="24.75" customHeight="1">
      <c r="B737" s="176">
        <v>731</v>
      </c>
      <c r="C737" s="231"/>
      <c r="D737" s="290" t="str">
        <f t="shared" si="47"/>
        <v/>
      </c>
      <c r="E737" s="291">
        <f>IF(D737="",0,+COUNTIF('賃上げ後(1か月目)(様式3-6)'!$D$7:$D$1006,D737))</f>
        <v>0</v>
      </c>
      <c r="F737" s="205"/>
      <c r="G737" s="295" t="str">
        <f t="shared" si="48"/>
        <v/>
      </c>
      <c r="H737" s="202"/>
      <c r="I737" s="202"/>
      <c r="J737" s="203"/>
      <c r="K737" s="203"/>
      <c r="L737" s="203"/>
      <c r="M737" s="203"/>
      <c r="N737" s="203"/>
      <c r="O737" s="203"/>
      <c r="P737" s="203"/>
      <c r="Q737" s="203"/>
      <c r="R737" s="204"/>
      <c r="S737" s="298" t="str">
        <f t="shared" si="46"/>
        <v/>
      </c>
      <c r="T737" s="299" t="str">
        <f t="shared" si="49"/>
        <v/>
      </c>
      <c r="U737" s="282"/>
    </row>
    <row r="738" spans="2:21" ht="24.75" customHeight="1">
      <c r="B738" s="176">
        <v>732</v>
      </c>
      <c r="C738" s="231"/>
      <c r="D738" s="290" t="str">
        <f t="shared" si="47"/>
        <v/>
      </c>
      <c r="E738" s="291">
        <f>IF(D738="",0,+COUNTIF('賃上げ後(1か月目)(様式3-6)'!$D$7:$D$1006,D738))</f>
        <v>0</v>
      </c>
      <c r="F738" s="205"/>
      <c r="G738" s="295" t="str">
        <f t="shared" si="48"/>
        <v/>
      </c>
      <c r="H738" s="202"/>
      <c r="I738" s="202"/>
      <c r="J738" s="203"/>
      <c r="K738" s="203"/>
      <c r="L738" s="203"/>
      <c r="M738" s="203"/>
      <c r="N738" s="203"/>
      <c r="O738" s="203"/>
      <c r="P738" s="203"/>
      <c r="Q738" s="203"/>
      <c r="R738" s="204"/>
      <c r="S738" s="298" t="str">
        <f t="shared" si="46"/>
        <v/>
      </c>
      <c r="T738" s="299" t="str">
        <f t="shared" si="49"/>
        <v/>
      </c>
      <c r="U738" s="282"/>
    </row>
    <row r="739" spans="2:21" ht="24.75" customHeight="1">
      <c r="B739" s="176">
        <v>733</v>
      </c>
      <c r="C739" s="231"/>
      <c r="D739" s="290" t="str">
        <f t="shared" si="47"/>
        <v/>
      </c>
      <c r="E739" s="291">
        <f>IF(D739="",0,+COUNTIF('賃上げ後(1か月目)(様式3-6)'!$D$7:$D$1006,D739))</f>
        <v>0</v>
      </c>
      <c r="F739" s="205"/>
      <c r="G739" s="295" t="str">
        <f t="shared" si="48"/>
        <v/>
      </c>
      <c r="H739" s="202"/>
      <c r="I739" s="202"/>
      <c r="J739" s="203"/>
      <c r="K739" s="203"/>
      <c r="L739" s="203"/>
      <c r="M739" s="203"/>
      <c r="N739" s="203"/>
      <c r="O739" s="203"/>
      <c r="P739" s="203"/>
      <c r="Q739" s="203"/>
      <c r="R739" s="204"/>
      <c r="S739" s="298" t="str">
        <f t="shared" si="46"/>
        <v/>
      </c>
      <c r="T739" s="299" t="str">
        <f t="shared" si="49"/>
        <v/>
      </c>
      <c r="U739" s="282"/>
    </row>
    <row r="740" spans="2:21" ht="24.75" customHeight="1">
      <c r="B740" s="176">
        <v>734</v>
      </c>
      <c r="C740" s="231"/>
      <c r="D740" s="290" t="str">
        <f t="shared" si="47"/>
        <v/>
      </c>
      <c r="E740" s="291">
        <f>IF(D740="",0,+COUNTIF('賃上げ後(1か月目)(様式3-6)'!$D$7:$D$1006,D740))</f>
        <v>0</v>
      </c>
      <c r="F740" s="205"/>
      <c r="G740" s="295" t="str">
        <f t="shared" si="48"/>
        <v/>
      </c>
      <c r="H740" s="202"/>
      <c r="I740" s="202"/>
      <c r="J740" s="203"/>
      <c r="K740" s="203"/>
      <c r="L740" s="203"/>
      <c r="M740" s="203"/>
      <c r="N740" s="203"/>
      <c r="O740" s="203"/>
      <c r="P740" s="203"/>
      <c r="Q740" s="203"/>
      <c r="R740" s="204"/>
      <c r="S740" s="298" t="str">
        <f t="shared" si="46"/>
        <v/>
      </c>
      <c r="T740" s="299" t="str">
        <f t="shared" si="49"/>
        <v/>
      </c>
      <c r="U740" s="282"/>
    </row>
    <row r="741" spans="2:21" ht="24.75" customHeight="1">
      <c r="B741" s="176">
        <v>735</v>
      </c>
      <c r="C741" s="231"/>
      <c r="D741" s="290" t="str">
        <f t="shared" si="47"/>
        <v/>
      </c>
      <c r="E741" s="291">
        <f>IF(D741="",0,+COUNTIF('賃上げ後(1か月目)(様式3-6)'!$D$7:$D$1006,D741))</f>
        <v>0</v>
      </c>
      <c r="F741" s="205"/>
      <c r="G741" s="295" t="str">
        <f t="shared" si="48"/>
        <v/>
      </c>
      <c r="H741" s="202"/>
      <c r="I741" s="202"/>
      <c r="J741" s="203"/>
      <c r="K741" s="203"/>
      <c r="L741" s="203"/>
      <c r="M741" s="203"/>
      <c r="N741" s="203"/>
      <c r="O741" s="203"/>
      <c r="P741" s="203"/>
      <c r="Q741" s="203"/>
      <c r="R741" s="204"/>
      <c r="S741" s="298" t="str">
        <f t="shared" si="46"/>
        <v/>
      </c>
      <c r="T741" s="299" t="str">
        <f t="shared" si="49"/>
        <v/>
      </c>
      <c r="U741" s="282"/>
    </row>
    <row r="742" spans="2:21" ht="24.75" customHeight="1">
      <c r="B742" s="176">
        <v>736</v>
      </c>
      <c r="C742" s="231"/>
      <c r="D742" s="290" t="str">
        <f t="shared" si="47"/>
        <v/>
      </c>
      <c r="E742" s="291">
        <f>IF(D742="",0,+COUNTIF('賃上げ後(1か月目)(様式3-6)'!$D$7:$D$1006,D742))</f>
        <v>0</v>
      </c>
      <c r="F742" s="205"/>
      <c r="G742" s="295" t="str">
        <f t="shared" si="48"/>
        <v/>
      </c>
      <c r="H742" s="202"/>
      <c r="I742" s="202"/>
      <c r="J742" s="203"/>
      <c r="K742" s="203"/>
      <c r="L742" s="203"/>
      <c r="M742" s="203"/>
      <c r="N742" s="203"/>
      <c r="O742" s="203"/>
      <c r="P742" s="203"/>
      <c r="Q742" s="203"/>
      <c r="R742" s="204"/>
      <c r="S742" s="298" t="str">
        <f t="shared" si="46"/>
        <v/>
      </c>
      <c r="T742" s="299" t="str">
        <f t="shared" si="49"/>
        <v/>
      </c>
      <c r="U742" s="282"/>
    </row>
    <row r="743" spans="2:21" ht="24.75" customHeight="1">
      <c r="B743" s="176">
        <v>737</v>
      </c>
      <c r="C743" s="231"/>
      <c r="D743" s="290" t="str">
        <f t="shared" si="47"/>
        <v/>
      </c>
      <c r="E743" s="291">
        <f>IF(D743="",0,+COUNTIF('賃上げ後(1か月目)(様式3-6)'!$D$7:$D$1006,D743))</f>
        <v>0</v>
      </c>
      <c r="F743" s="205"/>
      <c r="G743" s="295" t="str">
        <f t="shared" si="48"/>
        <v/>
      </c>
      <c r="H743" s="202"/>
      <c r="I743" s="202"/>
      <c r="J743" s="203"/>
      <c r="K743" s="203"/>
      <c r="L743" s="203"/>
      <c r="M743" s="203"/>
      <c r="N743" s="203"/>
      <c r="O743" s="203"/>
      <c r="P743" s="203"/>
      <c r="Q743" s="203"/>
      <c r="R743" s="204"/>
      <c r="S743" s="298" t="str">
        <f t="shared" si="46"/>
        <v/>
      </c>
      <c r="T743" s="299" t="str">
        <f t="shared" si="49"/>
        <v/>
      </c>
      <c r="U743" s="282"/>
    </row>
    <row r="744" spans="2:21" ht="24.75" customHeight="1">
      <c r="B744" s="176">
        <v>738</v>
      </c>
      <c r="C744" s="231"/>
      <c r="D744" s="290" t="str">
        <f t="shared" si="47"/>
        <v/>
      </c>
      <c r="E744" s="291">
        <f>IF(D744="",0,+COUNTIF('賃上げ後(1か月目)(様式3-6)'!$D$7:$D$1006,D744))</f>
        <v>0</v>
      </c>
      <c r="F744" s="205"/>
      <c r="G744" s="295" t="str">
        <f t="shared" si="48"/>
        <v/>
      </c>
      <c r="H744" s="202"/>
      <c r="I744" s="202"/>
      <c r="J744" s="203"/>
      <c r="K744" s="203"/>
      <c r="L744" s="203"/>
      <c r="M744" s="203"/>
      <c r="N744" s="203"/>
      <c r="O744" s="203"/>
      <c r="P744" s="203"/>
      <c r="Q744" s="203"/>
      <c r="R744" s="204"/>
      <c r="S744" s="298" t="str">
        <f t="shared" si="46"/>
        <v/>
      </c>
      <c r="T744" s="299" t="str">
        <f t="shared" si="49"/>
        <v/>
      </c>
      <c r="U744" s="282"/>
    </row>
    <row r="745" spans="2:21" ht="24.75" customHeight="1">
      <c r="B745" s="176">
        <v>739</v>
      </c>
      <c r="C745" s="231"/>
      <c r="D745" s="290" t="str">
        <f t="shared" si="47"/>
        <v/>
      </c>
      <c r="E745" s="291">
        <f>IF(D745="",0,+COUNTIF('賃上げ後(1か月目)(様式3-6)'!$D$7:$D$1006,D745))</f>
        <v>0</v>
      </c>
      <c r="F745" s="205"/>
      <c r="G745" s="295" t="str">
        <f t="shared" si="48"/>
        <v/>
      </c>
      <c r="H745" s="202"/>
      <c r="I745" s="202"/>
      <c r="J745" s="203"/>
      <c r="K745" s="203"/>
      <c r="L745" s="203"/>
      <c r="M745" s="203"/>
      <c r="N745" s="203"/>
      <c r="O745" s="203"/>
      <c r="P745" s="203"/>
      <c r="Q745" s="203"/>
      <c r="R745" s="204"/>
      <c r="S745" s="298" t="str">
        <f t="shared" si="46"/>
        <v/>
      </c>
      <c r="T745" s="299" t="str">
        <f t="shared" si="49"/>
        <v/>
      </c>
      <c r="U745" s="282"/>
    </row>
    <row r="746" spans="2:21" ht="24.75" customHeight="1">
      <c r="B746" s="176">
        <v>740</v>
      </c>
      <c r="C746" s="231"/>
      <c r="D746" s="290" t="str">
        <f t="shared" si="47"/>
        <v/>
      </c>
      <c r="E746" s="291">
        <f>IF(D746="",0,+COUNTIF('賃上げ後(1か月目)(様式3-6)'!$D$7:$D$1006,D746))</f>
        <v>0</v>
      </c>
      <c r="F746" s="205"/>
      <c r="G746" s="295" t="str">
        <f t="shared" si="48"/>
        <v/>
      </c>
      <c r="H746" s="202"/>
      <c r="I746" s="202"/>
      <c r="J746" s="203"/>
      <c r="K746" s="203"/>
      <c r="L746" s="203"/>
      <c r="M746" s="203"/>
      <c r="N746" s="203"/>
      <c r="O746" s="203"/>
      <c r="P746" s="203"/>
      <c r="Q746" s="203"/>
      <c r="R746" s="204"/>
      <c r="S746" s="298" t="str">
        <f t="shared" si="46"/>
        <v/>
      </c>
      <c r="T746" s="299" t="str">
        <f t="shared" si="49"/>
        <v/>
      </c>
      <c r="U746" s="282"/>
    </row>
    <row r="747" spans="2:21" ht="24.75" customHeight="1">
      <c r="B747" s="176">
        <v>741</v>
      </c>
      <c r="C747" s="231"/>
      <c r="D747" s="290" t="str">
        <f t="shared" si="47"/>
        <v/>
      </c>
      <c r="E747" s="291">
        <f>IF(D747="",0,+COUNTIF('賃上げ後(1か月目)(様式3-6)'!$D$7:$D$1006,D747))</f>
        <v>0</v>
      </c>
      <c r="F747" s="205"/>
      <c r="G747" s="295" t="str">
        <f t="shared" si="48"/>
        <v/>
      </c>
      <c r="H747" s="202"/>
      <c r="I747" s="202"/>
      <c r="J747" s="203"/>
      <c r="K747" s="203"/>
      <c r="L747" s="203"/>
      <c r="M747" s="203"/>
      <c r="N747" s="203"/>
      <c r="O747" s="203"/>
      <c r="P747" s="203"/>
      <c r="Q747" s="203"/>
      <c r="R747" s="204"/>
      <c r="S747" s="298" t="str">
        <f t="shared" si="46"/>
        <v/>
      </c>
      <c r="T747" s="299" t="str">
        <f t="shared" si="49"/>
        <v/>
      </c>
      <c r="U747" s="282"/>
    </row>
    <row r="748" spans="2:21" ht="24.75" customHeight="1">
      <c r="B748" s="176">
        <v>742</v>
      </c>
      <c r="C748" s="231"/>
      <c r="D748" s="290" t="str">
        <f t="shared" si="47"/>
        <v/>
      </c>
      <c r="E748" s="291">
        <f>IF(D748="",0,+COUNTIF('賃上げ後(1か月目)(様式3-6)'!$D$7:$D$1006,D748))</f>
        <v>0</v>
      </c>
      <c r="F748" s="205"/>
      <c r="G748" s="295" t="str">
        <f t="shared" si="48"/>
        <v/>
      </c>
      <c r="H748" s="202"/>
      <c r="I748" s="202"/>
      <c r="J748" s="203"/>
      <c r="K748" s="203"/>
      <c r="L748" s="203"/>
      <c r="M748" s="203"/>
      <c r="N748" s="203"/>
      <c r="O748" s="203"/>
      <c r="P748" s="203"/>
      <c r="Q748" s="203"/>
      <c r="R748" s="204"/>
      <c r="S748" s="298" t="str">
        <f t="shared" si="46"/>
        <v/>
      </c>
      <c r="T748" s="299" t="str">
        <f t="shared" si="49"/>
        <v/>
      </c>
      <c r="U748" s="282"/>
    </row>
    <row r="749" spans="2:21" ht="24.75" customHeight="1">
      <c r="B749" s="176">
        <v>743</v>
      </c>
      <c r="C749" s="231"/>
      <c r="D749" s="290" t="str">
        <f t="shared" si="47"/>
        <v/>
      </c>
      <c r="E749" s="291">
        <f>IF(D749="",0,+COUNTIF('賃上げ後(1か月目)(様式3-6)'!$D$7:$D$1006,D749))</f>
        <v>0</v>
      </c>
      <c r="F749" s="205"/>
      <c r="G749" s="295" t="str">
        <f t="shared" si="48"/>
        <v/>
      </c>
      <c r="H749" s="202"/>
      <c r="I749" s="202"/>
      <c r="J749" s="203"/>
      <c r="K749" s="203"/>
      <c r="L749" s="203"/>
      <c r="M749" s="203"/>
      <c r="N749" s="203"/>
      <c r="O749" s="203"/>
      <c r="P749" s="203"/>
      <c r="Q749" s="203"/>
      <c r="R749" s="204"/>
      <c r="S749" s="298" t="str">
        <f t="shared" si="46"/>
        <v/>
      </c>
      <c r="T749" s="299" t="str">
        <f t="shared" si="49"/>
        <v/>
      </c>
      <c r="U749" s="282"/>
    </row>
    <row r="750" spans="2:21" ht="24.75" customHeight="1">
      <c r="B750" s="176">
        <v>744</v>
      </c>
      <c r="C750" s="231"/>
      <c r="D750" s="290" t="str">
        <f t="shared" si="47"/>
        <v/>
      </c>
      <c r="E750" s="291">
        <f>IF(D750="",0,+COUNTIF('賃上げ後(1か月目)(様式3-6)'!$D$7:$D$1006,D750))</f>
        <v>0</v>
      </c>
      <c r="F750" s="205"/>
      <c r="G750" s="295" t="str">
        <f t="shared" si="48"/>
        <v/>
      </c>
      <c r="H750" s="202"/>
      <c r="I750" s="202"/>
      <c r="J750" s="203"/>
      <c r="K750" s="203"/>
      <c r="L750" s="203"/>
      <c r="M750" s="203"/>
      <c r="N750" s="203"/>
      <c r="O750" s="203"/>
      <c r="P750" s="203"/>
      <c r="Q750" s="203"/>
      <c r="R750" s="204"/>
      <c r="S750" s="298" t="str">
        <f t="shared" si="46"/>
        <v/>
      </c>
      <c r="T750" s="299" t="str">
        <f t="shared" si="49"/>
        <v/>
      </c>
      <c r="U750" s="282"/>
    </row>
    <row r="751" spans="2:21" ht="24.75" customHeight="1">
      <c r="B751" s="176">
        <v>745</v>
      </c>
      <c r="C751" s="231"/>
      <c r="D751" s="290" t="str">
        <f t="shared" si="47"/>
        <v/>
      </c>
      <c r="E751" s="291">
        <f>IF(D751="",0,+COUNTIF('賃上げ後(1か月目)(様式3-6)'!$D$7:$D$1006,D751))</f>
        <v>0</v>
      </c>
      <c r="F751" s="205"/>
      <c r="G751" s="295" t="str">
        <f t="shared" si="48"/>
        <v/>
      </c>
      <c r="H751" s="202"/>
      <c r="I751" s="202"/>
      <c r="J751" s="203"/>
      <c r="K751" s="203"/>
      <c r="L751" s="203"/>
      <c r="M751" s="203"/>
      <c r="N751" s="203"/>
      <c r="O751" s="203"/>
      <c r="P751" s="203"/>
      <c r="Q751" s="203"/>
      <c r="R751" s="204"/>
      <c r="S751" s="298" t="str">
        <f t="shared" si="46"/>
        <v/>
      </c>
      <c r="T751" s="299" t="str">
        <f t="shared" si="49"/>
        <v/>
      </c>
      <c r="U751" s="282"/>
    </row>
    <row r="752" spans="2:21" ht="24.75" customHeight="1">
      <c r="B752" s="176">
        <v>746</v>
      </c>
      <c r="C752" s="231"/>
      <c r="D752" s="290" t="str">
        <f t="shared" si="47"/>
        <v/>
      </c>
      <c r="E752" s="291">
        <f>IF(D752="",0,+COUNTIF('賃上げ後(1か月目)(様式3-6)'!$D$7:$D$1006,D752))</f>
        <v>0</v>
      </c>
      <c r="F752" s="205"/>
      <c r="G752" s="295" t="str">
        <f t="shared" si="48"/>
        <v/>
      </c>
      <c r="H752" s="202"/>
      <c r="I752" s="202"/>
      <c r="J752" s="203"/>
      <c r="K752" s="203"/>
      <c r="L752" s="203"/>
      <c r="M752" s="203"/>
      <c r="N752" s="203"/>
      <c r="O752" s="203"/>
      <c r="P752" s="203"/>
      <c r="Q752" s="203"/>
      <c r="R752" s="204"/>
      <c r="S752" s="298" t="str">
        <f t="shared" si="46"/>
        <v/>
      </c>
      <c r="T752" s="299" t="str">
        <f t="shared" si="49"/>
        <v/>
      </c>
      <c r="U752" s="282"/>
    </row>
    <row r="753" spans="2:21" ht="24.75" customHeight="1">
      <c r="B753" s="176">
        <v>747</v>
      </c>
      <c r="C753" s="231"/>
      <c r="D753" s="290" t="str">
        <f t="shared" si="47"/>
        <v/>
      </c>
      <c r="E753" s="291">
        <f>IF(D753="",0,+COUNTIF('賃上げ後(1か月目)(様式3-6)'!$D$7:$D$1006,D753))</f>
        <v>0</v>
      </c>
      <c r="F753" s="205"/>
      <c r="G753" s="295" t="str">
        <f t="shared" si="48"/>
        <v/>
      </c>
      <c r="H753" s="202"/>
      <c r="I753" s="202"/>
      <c r="J753" s="203"/>
      <c r="K753" s="203"/>
      <c r="L753" s="203"/>
      <c r="M753" s="203"/>
      <c r="N753" s="203"/>
      <c r="O753" s="203"/>
      <c r="P753" s="203"/>
      <c r="Q753" s="203"/>
      <c r="R753" s="204"/>
      <c r="S753" s="298" t="str">
        <f t="shared" si="46"/>
        <v/>
      </c>
      <c r="T753" s="299" t="str">
        <f t="shared" si="49"/>
        <v/>
      </c>
      <c r="U753" s="282"/>
    </row>
    <row r="754" spans="2:21" ht="24.75" customHeight="1">
      <c r="B754" s="176">
        <v>748</v>
      </c>
      <c r="C754" s="231"/>
      <c r="D754" s="290" t="str">
        <f t="shared" si="47"/>
        <v/>
      </c>
      <c r="E754" s="291">
        <f>IF(D754="",0,+COUNTIF('賃上げ後(1か月目)(様式3-6)'!$D$7:$D$1006,D754))</f>
        <v>0</v>
      </c>
      <c r="F754" s="205"/>
      <c r="G754" s="295" t="str">
        <f t="shared" si="48"/>
        <v/>
      </c>
      <c r="H754" s="202"/>
      <c r="I754" s="202"/>
      <c r="J754" s="203"/>
      <c r="K754" s="203"/>
      <c r="L754" s="203"/>
      <c r="M754" s="203"/>
      <c r="N754" s="203"/>
      <c r="O754" s="203"/>
      <c r="P754" s="203"/>
      <c r="Q754" s="203"/>
      <c r="R754" s="204"/>
      <c r="S754" s="298" t="str">
        <f t="shared" si="46"/>
        <v/>
      </c>
      <c r="T754" s="299" t="str">
        <f t="shared" si="49"/>
        <v/>
      </c>
      <c r="U754" s="282"/>
    </row>
    <row r="755" spans="2:21" ht="24.75" customHeight="1">
      <c r="B755" s="176">
        <v>749</v>
      </c>
      <c r="C755" s="231"/>
      <c r="D755" s="290" t="str">
        <f t="shared" si="47"/>
        <v/>
      </c>
      <c r="E755" s="291">
        <f>IF(D755="",0,+COUNTIF('賃上げ後(1か月目)(様式3-6)'!$D$7:$D$1006,D755))</f>
        <v>0</v>
      </c>
      <c r="F755" s="205"/>
      <c r="G755" s="295" t="str">
        <f t="shared" si="48"/>
        <v/>
      </c>
      <c r="H755" s="202"/>
      <c r="I755" s="202"/>
      <c r="J755" s="203"/>
      <c r="K755" s="203"/>
      <c r="L755" s="203"/>
      <c r="M755" s="203"/>
      <c r="N755" s="203"/>
      <c r="O755" s="203"/>
      <c r="P755" s="203"/>
      <c r="Q755" s="203"/>
      <c r="R755" s="204"/>
      <c r="S755" s="298" t="str">
        <f t="shared" si="46"/>
        <v/>
      </c>
      <c r="T755" s="299" t="str">
        <f t="shared" si="49"/>
        <v/>
      </c>
      <c r="U755" s="282"/>
    </row>
    <row r="756" spans="2:21" ht="24.75" customHeight="1">
      <c r="B756" s="176">
        <v>750</v>
      </c>
      <c r="C756" s="231"/>
      <c r="D756" s="290" t="str">
        <f t="shared" si="47"/>
        <v/>
      </c>
      <c r="E756" s="291">
        <f>IF(D756="",0,+COUNTIF('賃上げ後(1か月目)(様式3-6)'!$D$7:$D$1006,D756))</f>
        <v>0</v>
      </c>
      <c r="F756" s="205"/>
      <c r="G756" s="295" t="str">
        <f t="shared" si="48"/>
        <v/>
      </c>
      <c r="H756" s="202"/>
      <c r="I756" s="202"/>
      <c r="J756" s="203"/>
      <c r="K756" s="203"/>
      <c r="L756" s="203"/>
      <c r="M756" s="203"/>
      <c r="N756" s="203"/>
      <c r="O756" s="203"/>
      <c r="P756" s="203"/>
      <c r="Q756" s="203"/>
      <c r="R756" s="204"/>
      <c r="S756" s="298" t="str">
        <f t="shared" si="46"/>
        <v/>
      </c>
      <c r="T756" s="299" t="str">
        <f t="shared" si="49"/>
        <v/>
      </c>
      <c r="U756" s="282"/>
    </row>
    <row r="757" spans="2:21" ht="24.75" customHeight="1">
      <c r="B757" s="176">
        <v>751</v>
      </c>
      <c r="C757" s="231"/>
      <c r="D757" s="290" t="str">
        <f t="shared" si="47"/>
        <v/>
      </c>
      <c r="E757" s="291">
        <f>IF(D757="",0,+COUNTIF('賃上げ後(1か月目)(様式3-6)'!$D$7:$D$1006,D757))</f>
        <v>0</v>
      </c>
      <c r="F757" s="205"/>
      <c r="G757" s="295" t="str">
        <f t="shared" si="48"/>
        <v/>
      </c>
      <c r="H757" s="202"/>
      <c r="I757" s="202"/>
      <c r="J757" s="203"/>
      <c r="K757" s="203"/>
      <c r="L757" s="203"/>
      <c r="M757" s="203"/>
      <c r="N757" s="203"/>
      <c r="O757" s="203"/>
      <c r="P757" s="203"/>
      <c r="Q757" s="203"/>
      <c r="R757" s="204"/>
      <c r="S757" s="298" t="str">
        <f t="shared" si="46"/>
        <v/>
      </c>
      <c r="T757" s="299" t="str">
        <f t="shared" si="49"/>
        <v/>
      </c>
      <c r="U757" s="282"/>
    </row>
    <row r="758" spans="2:21" ht="24.75" customHeight="1">
      <c r="B758" s="176">
        <v>752</v>
      </c>
      <c r="C758" s="231"/>
      <c r="D758" s="290" t="str">
        <f t="shared" si="47"/>
        <v/>
      </c>
      <c r="E758" s="291">
        <f>IF(D758="",0,+COUNTIF('賃上げ後(1か月目)(様式3-6)'!$D$7:$D$1006,D758))</f>
        <v>0</v>
      </c>
      <c r="F758" s="205"/>
      <c r="G758" s="295" t="str">
        <f t="shared" si="48"/>
        <v/>
      </c>
      <c r="H758" s="202"/>
      <c r="I758" s="202"/>
      <c r="J758" s="203"/>
      <c r="K758" s="203"/>
      <c r="L758" s="203"/>
      <c r="M758" s="203"/>
      <c r="N758" s="203"/>
      <c r="O758" s="203"/>
      <c r="P758" s="203"/>
      <c r="Q758" s="203"/>
      <c r="R758" s="204"/>
      <c r="S758" s="298" t="str">
        <f t="shared" si="46"/>
        <v/>
      </c>
      <c r="T758" s="299" t="str">
        <f t="shared" si="49"/>
        <v/>
      </c>
      <c r="U758" s="282"/>
    </row>
    <row r="759" spans="2:21" ht="24.75" customHeight="1">
      <c r="B759" s="176">
        <v>753</v>
      </c>
      <c r="C759" s="231"/>
      <c r="D759" s="290" t="str">
        <f t="shared" si="47"/>
        <v/>
      </c>
      <c r="E759" s="291">
        <f>IF(D759="",0,+COUNTIF('賃上げ後(1か月目)(様式3-6)'!$D$7:$D$1006,D759))</f>
        <v>0</v>
      </c>
      <c r="F759" s="205"/>
      <c r="G759" s="295" t="str">
        <f t="shared" si="48"/>
        <v/>
      </c>
      <c r="H759" s="202"/>
      <c r="I759" s="202"/>
      <c r="J759" s="203"/>
      <c r="K759" s="203"/>
      <c r="L759" s="203"/>
      <c r="M759" s="203"/>
      <c r="N759" s="203"/>
      <c r="O759" s="203"/>
      <c r="P759" s="203"/>
      <c r="Q759" s="203"/>
      <c r="R759" s="204"/>
      <c r="S759" s="298" t="str">
        <f t="shared" si="46"/>
        <v/>
      </c>
      <c r="T759" s="299" t="str">
        <f t="shared" si="49"/>
        <v/>
      </c>
      <c r="U759" s="282"/>
    </row>
    <row r="760" spans="2:21" ht="24.75" customHeight="1">
      <c r="B760" s="176">
        <v>754</v>
      </c>
      <c r="C760" s="231"/>
      <c r="D760" s="290" t="str">
        <f t="shared" si="47"/>
        <v/>
      </c>
      <c r="E760" s="291">
        <f>IF(D760="",0,+COUNTIF('賃上げ後(1か月目)(様式3-6)'!$D$7:$D$1006,D760))</f>
        <v>0</v>
      </c>
      <c r="F760" s="205"/>
      <c r="G760" s="295" t="str">
        <f t="shared" si="48"/>
        <v/>
      </c>
      <c r="H760" s="202"/>
      <c r="I760" s="202"/>
      <c r="J760" s="203"/>
      <c r="K760" s="203"/>
      <c r="L760" s="203"/>
      <c r="M760" s="203"/>
      <c r="N760" s="203"/>
      <c r="O760" s="203"/>
      <c r="P760" s="203"/>
      <c r="Q760" s="203"/>
      <c r="R760" s="204"/>
      <c r="S760" s="298" t="str">
        <f t="shared" si="46"/>
        <v/>
      </c>
      <c r="T760" s="299" t="str">
        <f t="shared" si="49"/>
        <v/>
      </c>
      <c r="U760" s="282"/>
    </row>
    <row r="761" spans="2:21" ht="24.75" customHeight="1">
      <c r="B761" s="176">
        <v>755</v>
      </c>
      <c r="C761" s="231"/>
      <c r="D761" s="290" t="str">
        <f t="shared" si="47"/>
        <v/>
      </c>
      <c r="E761" s="291">
        <f>IF(D761="",0,+COUNTIF('賃上げ後(1か月目)(様式3-6)'!$D$7:$D$1006,D761))</f>
        <v>0</v>
      </c>
      <c r="F761" s="205"/>
      <c r="G761" s="295" t="str">
        <f t="shared" si="48"/>
        <v/>
      </c>
      <c r="H761" s="202"/>
      <c r="I761" s="202"/>
      <c r="J761" s="203"/>
      <c r="K761" s="203"/>
      <c r="L761" s="203"/>
      <c r="M761" s="203"/>
      <c r="N761" s="203"/>
      <c r="O761" s="203"/>
      <c r="P761" s="203"/>
      <c r="Q761" s="203"/>
      <c r="R761" s="204"/>
      <c r="S761" s="298" t="str">
        <f t="shared" si="46"/>
        <v/>
      </c>
      <c r="T761" s="299" t="str">
        <f t="shared" si="49"/>
        <v/>
      </c>
      <c r="U761" s="282"/>
    </row>
    <row r="762" spans="2:21" ht="24.75" customHeight="1">
      <c r="B762" s="176">
        <v>756</v>
      </c>
      <c r="C762" s="231"/>
      <c r="D762" s="290" t="str">
        <f t="shared" si="47"/>
        <v/>
      </c>
      <c r="E762" s="291">
        <f>IF(D762="",0,+COUNTIF('賃上げ後(1か月目)(様式3-6)'!$D$7:$D$1006,D762))</f>
        <v>0</v>
      </c>
      <c r="F762" s="205"/>
      <c r="G762" s="295" t="str">
        <f t="shared" si="48"/>
        <v/>
      </c>
      <c r="H762" s="202"/>
      <c r="I762" s="202"/>
      <c r="J762" s="203"/>
      <c r="K762" s="203"/>
      <c r="L762" s="203"/>
      <c r="M762" s="203"/>
      <c r="N762" s="203"/>
      <c r="O762" s="203"/>
      <c r="P762" s="203"/>
      <c r="Q762" s="203"/>
      <c r="R762" s="204"/>
      <c r="S762" s="298" t="str">
        <f t="shared" si="46"/>
        <v/>
      </c>
      <c r="T762" s="299" t="str">
        <f t="shared" si="49"/>
        <v/>
      </c>
      <c r="U762" s="282"/>
    </row>
    <row r="763" spans="2:21" ht="24.75" customHeight="1">
      <c r="B763" s="176">
        <v>757</v>
      </c>
      <c r="C763" s="231"/>
      <c r="D763" s="290" t="str">
        <f t="shared" si="47"/>
        <v/>
      </c>
      <c r="E763" s="291">
        <f>IF(D763="",0,+COUNTIF('賃上げ後(1か月目)(様式3-6)'!$D$7:$D$1006,D763))</f>
        <v>0</v>
      </c>
      <c r="F763" s="205"/>
      <c r="G763" s="295" t="str">
        <f t="shared" si="48"/>
        <v/>
      </c>
      <c r="H763" s="202"/>
      <c r="I763" s="202"/>
      <c r="J763" s="203"/>
      <c r="K763" s="203"/>
      <c r="L763" s="203"/>
      <c r="M763" s="203"/>
      <c r="N763" s="203"/>
      <c r="O763" s="203"/>
      <c r="P763" s="203"/>
      <c r="Q763" s="203"/>
      <c r="R763" s="204"/>
      <c r="S763" s="298" t="str">
        <f t="shared" si="46"/>
        <v/>
      </c>
      <c r="T763" s="299" t="str">
        <f t="shared" si="49"/>
        <v/>
      </c>
      <c r="U763" s="282"/>
    </row>
    <row r="764" spans="2:21" ht="24.75" customHeight="1">
      <c r="B764" s="176">
        <v>758</v>
      </c>
      <c r="C764" s="231"/>
      <c r="D764" s="290" t="str">
        <f t="shared" si="47"/>
        <v/>
      </c>
      <c r="E764" s="291">
        <f>IF(D764="",0,+COUNTIF('賃上げ後(1か月目)(様式3-6)'!$D$7:$D$1006,D764))</f>
        <v>0</v>
      </c>
      <c r="F764" s="205"/>
      <c r="G764" s="295" t="str">
        <f t="shared" si="48"/>
        <v/>
      </c>
      <c r="H764" s="202"/>
      <c r="I764" s="202"/>
      <c r="J764" s="203"/>
      <c r="K764" s="203"/>
      <c r="L764" s="203"/>
      <c r="M764" s="203"/>
      <c r="N764" s="203"/>
      <c r="O764" s="203"/>
      <c r="P764" s="203"/>
      <c r="Q764" s="203"/>
      <c r="R764" s="204"/>
      <c r="S764" s="298" t="str">
        <f t="shared" si="46"/>
        <v/>
      </c>
      <c r="T764" s="299" t="str">
        <f t="shared" si="49"/>
        <v/>
      </c>
      <c r="U764" s="282"/>
    </row>
    <row r="765" spans="2:21" ht="24.75" customHeight="1">
      <c r="B765" s="176">
        <v>759</v>
      </c>
      <c r="C765" s="231"/>
      <c r="D765" s="290" t="str">
        <f t="shared" si="47"/>
        <v/>
      </c>
      <c r="E765" s="291">
        <f>IF(D765="",0,+COUNTIF('賃上げ後(1か月目)(様式3-6)'!$D$7:$D$1006,D765))</f>
        <v>0</v>
      </c>
      <c r="F765" s="205"/>
      <c r="G765" s="295" t="str">
        <f t="shared" si="48"/>
        <v/>
      </c>
      <c r="H765" s="202"/>
      <c r="I765" s="202"/>
      <c r="J765" s="203"/>
      <c r="K765" s="203"/>
      <c r="L765" s="203"/>
      <c r="M765" s="203"/>
      <c r="N765" s="203"/>
      <c r="O765" s="203"/>
      <c r="P765" s="203"/>
      <c r="Q765" s="203"/>
      <c r="R765" s="204"/>
      <c r="S765" s="298" t="str">
        <f t="shared" si="46"/>
        <v/>
      </c>
      <c r="T765" s="299" t="str">
        <f t="shared" si="49"/>
        <v/>
      </c>
      <c r="U765" s="282"/>
    </row>
    <row r="766" spans="2:21" ht="24.75" customHeight="1">
      <c r="B766" s="176">
        <v>760</v>
      </c>
      <c r="C766" s="231"/>
      <c r="D766" s="290" t="str">
        <f t="shared" si="47"/>
        <v/>
      </c>
      <c r="E766" s="291">
        <f>IF(D766="",0,+COUNTIF('賃上げ後(1か月目)(様式3-6)'!$D$7:$D$1006,D766))</f>
        <v>0</v>
      </c>
      <c r="F766" s="205"/>
      <c r="G766" s="295" t="str">
        <f t="shared" si="48"/>
        <v/>
      </c>
      <c r="H766" s="202"/>
      <c r="I766" s="202"/>
      <c r="J766" s="203"/>
      <c r="K766" s="203"/>
      <c r="L766" s="203"/>
      <c r="M766" s="203"/>
      <c r="N766" s="203"/>
      <c r="O766" s="203"/>
      <c r="P766" s="203"/>
      <c r="Q766" s="203"/>
      <c r="R766" s="204"/>
      <c r="S766" s="298" t="str">
        <f t="shared" si="46"/>
        <v/>
      </c>
      <c r="T766" s="299" t="str">
        <f t="shared" si="49"/>
        <v/>
      </c>
      <c r="U766" s="282"/>
    </row>
    <row r="767" spans="2:21" ht="24.75" customHeight="1">
      <c r="B767" s="176">
        <v>761</v>
      </c>
      <c r="C767" s="231"/>
      <c r="D767" s="290" t="str">
        <f t="shared" si="47"/>
        <v/>
      </c>
      <c r="E767" s="291">
        <f>IF(D767="",0,+COUNTIF('賃上げ後(1か月目)(様式3-6)'!$D$7:$D$1006,D767))</f>
        <v>0</v>
      </c>
      <c r="F767" s="205"/>
      <c r="G767" s="295" t="str">
        <f t="shared" si="48"/>
        <v/>
      </c>
      <c r="H767" s="202"/>
      <c r="I767" s="202"/>
      <c r="J767" s="203"/>
      <c r="K767" s="203"/>
      <c r="L767" s="203"/>
      <c r="M767" s="203"/>
      <c r="N767" s="203"/>
      <c r="O767" s="203"/>
      <c r="P767" s="203"/>
      <c r="Q767" s="203"/>
      <c r="R767" s="204"/>
      <c r="S767" s="298" t="str">
        <f t="shared" si="46"/>
        <v/>
      </c>
      <c r="T767" s="299" t="str">
        <f t="shared" si="49"/>
        <v/>
      </c>
      <c r="U767" s="282"/>
    </row>
    <row r="768" spans="2:21" ht="24.75" customHeight="1">
      <c r="B768" s="176">
        <v>762</v>
      </c>
      <c r="C768" s="231"/>
      <c r="D768" s="290" t="str">
        <f t="shared" si="47"/>
        <v/>
      </c>
      <c r="E768" s="291">
        <f>IF(D768="",0,+COUNTIF('賃上げ後(1か月目)(様式3-6)'!$D$7:$D$1006,D768))</f>
        <v>0</v>
      </c>
      <c r="F768" s="205"/>
      <c r="G768" s="295" t="str">
        <f t="shared" si="48"/>
        <v/>
      </c>
      <c r="H768" s="202"/>
      <c r="I768" s="202"/>
      <c r="J768" s="203"/>
      <c r="K768" s="203"/>
      <c r="L768" s="203"/>
      <c r="M768" s="203"/>
      <c r="N768" s="203"/>
      <c r="O768" s="203"/>
      <c r="P768" s="203"/>
      <c r="Q768" s="203"/>
      <c r="R768" s="204"/>
      <c r="S768" s="298" t="str">
        <f t="shared" si="46"/>
        <v/>
      </c>
      <c r="T768" s="299" t="str">
        <f t="shared" si="49"/>
        <v/>
      </c>
      <c r="U768" s="282"/>
    </row>
    <row r="769" spans="2:21" ht="24.75" customHeight="1">
      <c r="B769" s="176">
        <v>763</v>
      </c>
      <c r="C769" s="231"/>
      <c r="D769" s="290" t="str">
        <f t="shared" si="47"/>
        <v/>
      </c>
      <c r="E769" s="291">
        <f>IF(D769="",0,+COUNTIF('賃上げ後(1か月目)(様式3-6)'!$D$7:$D$1006,D769))</f>
        <v>0</v>
      </c>
      <c r="F769" s="205"/>
      <c r="G769" s="295" t="str">
        <f t="shared" si="48"/>
        <v/>
      </c>
      <c r="H769" s="202"/>
      <c r="I769" s="202"/>
      <c r="J769" s="203"/>
      <c r="K769" s="203"/>
      <c r="L769" s="203"/>
      <c r="M769" s="203"/>
      <c r="N769" s="203"/>
      <c r="O769" s="203"/>
      <c r="P769" s="203"/>
      <c r="Q769" s="203"/>
      <c r="R769" s="204"/>
      <c r="S769" s="298" t="str">
        <f t="shared" si="46"/>
        <v/>
      </c>
      <c r="T769" s="299" t="str">
        <f t="shared" si="49"/>
        <v/>
      </c>
      <c r="U769" s="282"/>
    </row>
    <row r="770" spans="2:21" ht="24.75" customHeight="1">
      <c r="B770" s="176">
        <v>764</v>
      </c>
      <c r="C770" s="231"/>
      <c r="D770" s="290" t="str">
        <f t="shared" si="47"/>
        <v/>
      </c>
      <c r="E770" s="291">
        <f>IF(D770="",0,+COUNTIF('賃上げ後(1か月目)(様式3-6)'!$D$7:$D$1006,D770))</f>
        <v>0</v>
      </c>
      <c r="F770" s="205"/>
      <c r="G770" s="295" t="str">
        <f t="shared" si="48"/>
        <v/>
      </c>
      <c r="H770" s="202"/>
      <c r="I770" s="202"/>
      <c r="J770" s="203"/>
      <c r="K770" s="203"/>
      <c r="L770" s="203"/>
      <c r="M770" s="203"/>
      <c r="N770" s="203"/>
      <c r="O770" s="203"/>
      <c r="P770" s="203"/>
      <c r="Q770" s="203"/>
      <c r="R770" s="204"/>
      <c r="S770" s="298" t="str">
        <f t="shared" si="46"/>
        <v/>
      </c>
      <c r="T770" s="299" t="str">
        <f t="shared" si="49"/>
        <v/>
      </c>
      <c r="U770" s="282"/>
    </row>
    <row r="771" spans="2:21" ht="24.75" customHeight="1">
      <c r="B771" s="176">
        <v>765</v>
      </c>
      <c r="C771" s="231"/>
      <c r="D771" s="290" t="str">
        <f t="shared" si="47"/>
        <v/>
      </c>
      <c r="E771" s="291">
        <f>IF(D771="",0,+COUNTIF('賃上げ後(1か月目)(様式3-6)'!$D$7:$D$1006,D771))</f>
        <v>0</v>
      </c>
      <c r="F771" s="205"/>
      <c r="G771" s="295" t="str">
        <f t="shared" si="48"/>
        <v/>
      </c>
      <c r="H771" s="202"/>
      <c r="I771" s="202"/>
      <c r="J771" s="203"/>
      <c r="K771" s="203"/>
      <c r="L771" s="203"/>
      <c r="M771" s="203"/>
      <c r="N771" s="203"/>
      <c r="O771" s="203"/>
      <c r="P771" s="203"/>
      <c r="Q771" s="203"/>
      <c r="R771" s="204"/>
      <c r="S771" s="298" t="str">
        <f t="shared" si="46"/>
        <v/>
      </c>
      <c r="T771" s="299" t="str">
        <f t="shared" si="49"/>
        <v/>
      </c>
      <c r="U771" s="282"/>
    </row>
    <row r="772" spans="2:21" ht="24.75" customHeight="1">
      <c r="B772" s="176">
        <v>766</v>
      </c>
      <c r="C772" s="231"/>
      <c r="D772" s="290" t="str">
        <f t="shared" si="47"/>
        <v/>
      </c>
      <c r="E772" s="291">
        <f>IF(D772="",0,+COUNTIF('賃上げ後(1か月目)(様式3-6)'!$D$7:$D$1006,D772))</f>
        <v>0</v>
      </c>
      <c r="F772" s="205"/>
      <c r="G772" s="295" t="str">
        <f t="shared" si="48"/>
        <v/>
      </c>
      <c r="H772" s="202"/>
      <c r="I772" s="202"/>
      <c r="J772" s="203"/>
      <c r="K772" s="203"/>
      <c r="L772" s="203"/>
      <c r="M772" s="203"/>
      <c r="N772" s="203"/>
      <c r="O772" s="203"/>
      <c r="P772" s="203"/>
      <c r="Q772" s="203"/>
      <c r="R772" s="204"/>
      <c r="S772" s="298" t="str">
        <f t="shared" si="46"/>
        <v/>
      </c>
      <c r="T772" s="299" t="str">
        <f t="shared" si="49"/>
        <v/>
      </c>
      <c r="U772" s="282"/>
    </row>
    <row r="773" spans="2:21" ht="24.75" customHeight="1">
      <c r="B773" s="176">
        <v>767</v>
      </c>
      <c r="C773" s="231"/>
      <c r="D773" s="290" t="str">
        <f t="shared" si="47"/>
        <v/>
      </c>
      <c r="E773" s="291">
        <f>IF(D773="",0,+COUNTIF('賃上げ後(1か月目)(様式3-6)'!$D$7:$D$1006,D773))</f>
        <v>0</v>
      </c>
      <c r="F773" s="205"/>
      <c r="G773" s="295" t="str">
        <f t="shared" si="48"/>
        <v/>
      </c>
      <c r="H773" s="202"/>
      <c r="I773" s="202"/>
      <c r="J773" s="203"/>
      <c r="K773" s="203"/>
      <c r="L773" s="203"/>
      <c r="M773" s="203"/>
      <c r="N773" s="203"/>
      <c r="O773" s="203"/>
      <c r="P773" s="203"/>
      <c r="Q773" s="203"/>
      <c r="R773" s="204"/>
      <c r="S773" s="298" t="str">
        <f t="shared" si="46"/>
        <v/>
      </c>
      <c r="T773" s="299" t="str">
        <f t="shared" si="49"/>
        <v/>
      </c>
      <c r="U773" s="282"/>
    </row>
    <row r="774" spans="2:21" ht="24.75" customHeight="1">
      <c r="B774" s="176">
        <v>768</v>
      </c>
      <c r="C774" s="231"/>
      <c r="D774" s="290" t="str">
        <f t="shared" si="47"/>
        <v/>
      </c>
      <c r="E774" s="291">
        <f>IF(D774="",0,+COUNTIF('賃上げ後(1か月目)(様式3-6)'!$D$7:$D$1006,D774))</f>
        <v>0</v>
      </c>
      <c r="F774" s="205"/>
      <c r="G774" s="295" t="str">
        <f t="shared" si="48"/>
        <v/>
      </c>
      <c r="H774" s="202"/>
      <c r="I774" s="202"/>
      <c r="J774" s="203"/>
      <c r="K774" s="203"/>
      <c r="L774" s="203"/>
      <c r="M774" s="203"/>
      <c r="N774" s="203"/>
      <c r="O774" s="203"/>
      <c r="P774" s="203"/>
      <c r="Q774" s="203"/>
      <c r="R774" s="204"/>
      <c r="S774" s="298" t="str">
        <f t="shared" si="46"/>
        <v/>
      </c>
      <c r="T774" s="299" t="str">
        <f t="shared" si="49"/>
        <v/>
      </c>
      <c r="U774" s="282"/>
    </row>
    <row r="775" spans="2:21" ht="24.75" customHeight="1">
      <c r="B775" s="176">
        <v>769</v>
      </c>
      <c r="C775" s="231"/>
      <c r="D775" s="290" t="str">
        <f t="shared" si="47"/>
        <v/>
      </c>
      <c r="E775" s="291">
        <f>IF(D775="",0,+COUNTIF('賃上げ後(1か月目)(様式3-6)'!$D$7:$D$1006,D775))</f>
        <v>0</v>
      </c>
      <c r="F775" s="205"/>
      <c r="G775" s="295" t="str">
        <f t="shared" si="48"/>
        <v/>
      </c>
      <c r="H775" s="202"/>
      <c r="I775" s="202"/>
      <c r="J775" s="203"/>
      <c r="K775" s="203"/>
      <c r="L775" s="203"/>
      <c r="M775" s="203"/>
      <c r="N775" s="203"/>
      <c r="O775" s="203"/>
      <c r="P775" s="203"/>
      <c r="Q775" s="203"/>
      <c r="R775" s="204"/>
      <c r="S775" s="298" t="str">
        <f t="shared" si="46"/>
        <v/>
      </c>
      <c r="T775" s="299" t="str">
        <f t="shared" si="49"/>
        <v/>
      </c>
      <c r="U775" s="282"/>
    </row>
    <row r="776" spans="2:21" ht="24.75" customHeight="1">
      <c r="B776" s="176">
        <v>770</v>
      </c>
      <c r="C776" s="231"/>
      <c r="D776" s="290" t="str">
        <f t="shared" si="47"/>
        <v/>
      </c>
      <c r="E776" s="291">
        <f>IF(D776="",0,+COUNTIF('賃上げ後(1か月目)(様式3-6)'!$D$7:$D$1006,D776))</f>
        <v>0</v>
      </c>
      <c r="F776" s="205"/>
      <c r="G776" s="295" t="str">
        <f t="shared" si="48"/>
        <v/>
      </c>
      <c r="H776" s="202"/>
      <c r="I776" s="202"/>
      <c r="J776" s="203"/>
      <c r="K776" s="203"/>
      <c r="L776" s="203"/>
      <c r="M776" s="203"/>
      <c r="N776" s="203"/>
      <c r="O776" s="203"/>
      <c r="P776" s="203"/>
      <c r="Q776" s="203"/>
      <c r="R776" s="204"/>
      <c r="S776" s="298" t="str">
        <f t="shared" ref="S776:S839" si="50">IF(C776="","",+SUM(H776:R776))</f>
        <v/>
      </c>
      <c r="T776" s="299" t="str">
        <f t="shared" si="49"/>
        <v/>
      </c>
      <c r="U776" s="282"/>
    </row>
    <row r="777" spans="2:21" ht="24.75" customHeight="1">
      <c r="B777" s="176">
        <v>771</v>
      </c>
      <c r="C777" s="231"/>
      <c r="D777" s="290" t="str">
        <f t="shared" ref="D777:D840" si="51">SUBSTITUTE(SUBSTITUTE(C777,"　","")," ","")</f>
        <v/>
      </c>
      <c r="E777" s="291">
        <f>IF(D777="",0,+COUNTIF('賃上げ後(1か月目)(様式3-6)'!$D$7:$D$1006,D777))</f>
        <v>0</v>
      </c>
      <c r="F777" s="205"/>
      <c r="G777" s="295" t="str">
        <f t="shared" ref="G777:G840" si="52">IF(C777="","",+IF(OR(E777&lt;1,F777=""),"除外","対象"))</f>
        <v/>
      </c>
      <c r="H777" s="202"/>
      <c r="I777" s="202"/>
      <c r="J777" s="203"/>
      <c r="K777" s="203"/>
      <c r="L777" s="203"/>
      <c r="M777" s="203"/>
      <c r="N777" s="203"/>
      <c r="O777" s="203"/>
      <c r="P777" s="203"/>
      <c r="Q777" s="203"/>
      <c r="R777" s="204"/>
      <c r="S777" s="298" t="str">
        <f t="shared" si="50"/>
        <v/>
      </c>
      <c r="T777" s="299" t="str">
        <f t="shared" si="49"/>
        <v/>
      </c>
      <c r="U777" s="282"/>
    </row>
    <row r="778" spans="2:21" ht="24.75" customHeight="1">
      <c r="B778" s="176">
        <v>772</v>
      </c>
      <c r="C778" s="231"/>
      <c r="D778" s="290" t="str">
        <f t="shared" si="51"/>
        <v/>
      </c>
      <c r="E778" s="291">
        <f>IF(D778="",0,+COUNTIF('賃上げ後(1か月目)(様式3-6)'!$D$7:$D$1006,D778))</f>
        <v>0</v>
      </c>
      <c r="F778" s="205"/>
      <c r="G778" s="295" t="str">
        <f t="shared" si="52"/>
        <v/>
      </c>
      <c r="H778" s="202"/>
      <c r="I778" s="202"/>
      <c r="J778" s="203"/>
      <c r="K778" s="203"/>
      <c r="L778" s="203"/>
      <c r="M778" s="203"/>
      <c r="N778" s="203"/>
      <c r="O778" s="203"/>
      <c r="P778" s="203"/>
      <c r="Q778" s="203"/>
      <c r="R778" s="204"/>
      <c r="S778" s="298" t="str">
        <f t="shared" si="50"/>
        <v/>
      </c>
      <c r="T778" s="299" t="str">
        <f t="shared" si="49"/>
        <v/>
      </c>
      <c r="U778" s="282"/>
    </row>
    <row r="779" spans="2:21" ht="24.75" customHeight="1">
      <c r="B779" s="176">
        <v>773</v>
      </c>
      <c r="C779" s="231"/>
      <c r="D779" s="290" t="str">
        <f t="shared" si="51"/>
        <v/>
      </c>
      <c r="E779" s="291">
        <f>IF(D779="",0,+COUNTIF('賃上げ後(1か月目)(様式3-6)'!$D$7:$D$1006,D779))</f>
        <v>0</v>
      </c>
      <c r="F779" s="205"/>
      <c r="G779" s="295" t="str">
        <f t="shared" si="52"/>
        <v/>
      </c>
      <c r="H779" s="202"/>
      <c r="I779" s="202"/>
      <c r="J779" s="203"/>
      <c r="K779" s="203"/>
      <c r="L779" s="203"/>
      <c r="M779" s="203"/>
      <c r="N779" s="203"/>
      <c r="O779" s="203"/>
      <c r="P779" s="203"/>
      <c r="Q779" s="203"/>
      <c r="R779" s="204"/>
      <c r="S779" s="298" t="str">
        <f t="shared" si="50"/>
        <v/>
      </c>
      <c r="T779" s="299" t="str">
        <f t="shared" si="49"/>
        <v/>
      </c>
      <c r="U779" s="282"/>
    </row>
    <row r="780" spans="2:21" ht="24.75" customHeight="1">
      <c r="B780" s="176">
        <v>774</v>
      </c>
      <c r="C780" s="231"/>
      <c r="D780" s="290" t="str">
        <f t="shared" si="51"/>
        <v/>
      </c>
      <c r="E780" s="291">
        <f>IF(D780="",0,+COUNTIF('賃上げ後(1か月目)(様式3-6)'!$D$7:$D$1006,D780))</f>
        <v>0</v>
      </c>
      <c r="F780" s="205"/>
      <c r="G780" s="295" t="str">
        <f t="shared" si="52"/>
        <v/>
      </c>
      <c r="H780" s="202"/>
      <c r="I780" s="202"/>
      <c r="J780" s="203"/>
      <c r="K780" s="203"/>
      <c r="L780" s="203"/>
      <c r="M780" s="203"/>
      <c r="N780" s="203"/>
      <c r="O780" s="203"/>
      <c r="P780" s="203"/>
      <c r="Q780" s="203"/>
      <c r="R780" s="204"/>
      <c r="S780" s="298" t="str">
        <f t="shared" si="50"/>
        <v/>
      </c>
      <c r="T780" s="299" t="str">
        <f t="shared" si="49"/>
        <v/>
      </c>
      <c r="U780" s="282"/>
    </row>
    <row r="781" spans="2:21" ht="24.75" customHeight="1">
      <c r="B781" s="176">
        <v>775</v>
      </c>
      <c r="C781" s="231"/>
      <c r="D781" s="290" t="str">
        <f t="shared" si="51"/>
        <v/>
      </c>
      <c r="E781" s="291">
        <f>IF(D781="",0,+COUNTIF('賃上げ後(1か月目)(様式3-6)'!$D$7:$D$1006,D781))</f>
        <v>0</v>
      </c>
      <c r="F781" s="205"/>
      <c r="G781" s="295" t="str">
        <f t="shared" si="52"/>
        <v/>
      </c>
      <c r="H781" s="202"/>
      <c r="I781" s="202"/>
      <c r="J781" s="203"/>
      <c r="K781" s="203"/>
      <c r="L781" s="203"/>
      <c r="M781" s="203"/>
      <c r="N781" s="203"/>
      <c r="O781" s="203"/>
      <c r="P781" s="203"/>
      <c r="Q781" s="203"/>
      <c r="R781" s="204"/>
      <c r="S781" s="298" t="str">
        <f t="shared" si="50"/>
        <v/>
      </c>
      <c r="T781" s="299" t="str">
        <f t="shared" si="49"/>
        <v/>
      </c>
      <c r="U781" s="282"/>
    </row>
    <row r="782" spans="2:21" ht="24.75" customHeight="1">
      <c r="B782" s="176">
        <v>776</v>
      </c>
      <c r="C782" s="231"/>
      <c r="D782" s="290" t="str">
        <f t="shared" si="51"/>
        <v/>
      </c>
      <c r="E782" s="291">
        <f>IF(D782="",0,+COUNTIF('賃上げ後(1か月目)(様式3-6)'!$D$7:$D$1006,D782))</f>
        <v>0</v>
      </c>
      <c r="F782" s="205"/>
      <c r="G782" s="295" t="str">
        <f t="shared" si="52"/>
        <v/>
      </c>
      <c r="H782" s="202"/>
      <c r="I782" s="202"/>
      <c r="J782" s="203"/>
      <c r="K782" s="203"/>
      <c r="L782" s="203"/>
      <c r="M782" s="203"/>
      <c r="N782" s="203"/>
      <c r="O782" s="203"/>
      <c r="P782" s="203"/>
      <c r="Q782" s="203"/>
      <c r="R782" s="204"/>
      <c r="S782" s="298" t="str">
        <f t="shared" si="50"/>
        <v/>
      </c>
      <c r="T782" s="299" t="str">
        <f t="shared" ref="T782:T845" si="53">IF(C782="","",+IF(G782="対象",H782,0))</f>
        <v/>
      </c>
      <c r="U782" s="282"/>
    </row>
    <row r="783" spans="2:21" ht="24.75" customHeight="1">
      <c r="B783" s="176">
        <v>777</v>
      </c>
      <c r="C783" s="231"/>
      <c r="D783" s="290" t="str">
        <f t="shared" si="51"/>
        <v/>
      </c>
      <c r="E783" s="291">
        <f>IF(D783="",0,+COUNTIF('賃上げ後(1か月目)(様式3-6)'!$D$7:$D$1006,D783))</f>
        <v>0</v>
      </c>
      <c r="F783" s="205"/>
      <c r="G783" s="295" t="str">
        <f t="shared" si="52"/>
        <v/>
      </c>
      <c r="H783" s="202"/>
      <c r="I783" s="202"/>
      <c r="J783" s="203"/>
      <c r="K783" s="203"/>
      <c r="L783" s="203"/>
      <c r="M783" s="203"/>
      <c r="N783" s="203"/>
      <c r="O783" s="203"/>
      <c r="P783" s="203"/>
      <c r="Q783" s="203"/>
      <c r="R783" s="204"/>
      <c r="S783" s="298" t="str">
        <f t="shared" si="50"/>
        <v/>
      </c>
      <c r="T783" s="299" t="str">
        <f t="shared" si="53"/>
        <v/>
      </c>
      <c r="U783" s="282"/>
    </row>
    <row r="784" spans="2:21" ht="24.75" customHeight="1">
      <c r="B784" s="176">
        <v>778</v>
      </c>
      <c r="C784" s="231"/>
      <c r="D784" s="290" t="str">
        <f t="shared" si="51"/>
        <v/>
      </c>
      <c r="E784" s="291">
        <f>IF(D784="",0,+COUNTIF('賃上げ後(1か月目)(様式3-6)'!$D$7:$D$1006,D784))</f>
        <v>0</v>
      </c>
      <c r="F784" s="205"/>
      <c r="G784" s="295" t="str">
        <f t="shared" si="52"/>
        <v/>
      </c>
      <c r="H784" s="202"/>
      <c r="I784" s="202"/>
      <c r="J784" s="203"/>
      <c r="K784" s="203"/>
      <c r="L784" s="203"/>
      <c r="M784" s="203"/>
      <c r="N784" s="203"/>
      <c r="O784" s="203"/>
      <c r="P784" s="203"/>
      <c r="Q784" s="203"/>
      <c r="R784" s="204"/>
      <c r="S784" s="298" t="str">
        <f t="shared" si="50"/>
        <v/>
      </c>
      <c r="T784" s="299" t="str">
        <f t="shared" si="53"/>
        <v/>
      </c>
      <c r="U784" s="282"/>
    </row>
    <row r="785" spans="2:21" ht="24.75" customHeight="1">
      <c r="B785" s="176">
        <v>779</v>
      </c>
      <c r="C785" s="231"/>
      <c r="D785" s="290" t="str">
        <f t="shared" si="51"/>
        <v/>
      </c>
      <c r="E785" s="291">
        <f>IF(D785="",0,+COUNTIF('賃上げ後(1か月目)(様式3-6)'!$D$7:$D$1006,D785))</f>
        <v>0</v>
      </c>
      <c r="F785" s="205"/>
      <c r="G785" s="295" t="str">
        <f t="shared" si="52"/>
        <v/>
      </c>
      <c r="H785" s="202"/>
      <c r="I785" s="202"/>
      <c r="J785" s="203"/>
      <c r="K785" s="203"/>
      <c r="L785" s="203"/>
      <c r="M785" s="203"/>
      <c r="N785" s="203"/>
      <c r="O785" s="203"/>
      <c r="P785" s="203"/>
      <c r="Q785" s="203"/>
      <c r="R785" s="204"/>
      <c r="S785" s="298" t="str">
        <f t="shared" si="50"/>
        <v/>
      </c>
      <c r="T785" s="299" t="str">
        <f t="shared" si="53"/>
        <v/>
      </c>
      <c r="U785" s="282"/>
    </row>
    <row r="786" spans="2:21" ht="24.75" customHeight="1">
      <c r="B786" s="176">
        <v>780</v>
      </c>
      <c r="C786" s="231"/>
      <c r="D786" s="290" t="str">
        <f t="shared" si="51"/>
        <v/>
      </c>
      <c r="E786" s="291">
        <f>IF(D786="",0,+COUNTIF('賃上げ後(1か月目)(様式3-6)'!$D$7:$D$1006,D786))</f>
        <v>0</v>
      </c>
      <c r="F786" s="205"/>
      <c r="G786" s="295" t="str">
        <f t="shared" si="52"/>
        <v/>
      </c>
      <c r="H786" s="202"/>
      <c r="I786" s="202"/>
      <c r="J786" s="203"/>
      <c r="K786" s="203"/>
      <c r="L786" s="203"/>
      <c r="M786" s="203"/>
      <c r="N786" s="203"/>
      <c r="O786" s="203"/>
      <c r="P786" s="203"/>
      <c r="Q786" s="203"/>
      <c r="R786" s="204"/>
      <c r="S786" s="298" t="str">
        <f t="shared" si="50"/>
        <v/>
      </c>
      <c r="T786" s="299" t="str">
        <f t="shared" si="53"/>
        <v/>
      </c>
      <c r="U786" s="282"/>
    </row>
    <row r="787" spans="2:21" ht="24.75" customHeight="1">
      <c r="B787" s="176">
        <v>781</v>
      </c>
      <c r="C787" s="231"/>
      <c r="D787" s="290" t="str">
        <f t="shared" si="51"/>
        <v/>
      </c>
      <c r="E787" s="291">
        <f>IF(D787="",0,+COUNTIF('賃上げ後(1か月目)(様式3-6)'!$D$7:$D$1006,D787))</f>
        <v>0</v>
      </c>
      <c r="F787" s="205"/>
      <c r="G787" s="295" t="str">
        <f t="shared" si="52"/>
        <v/>
      </c>
      <c r="H787" s="202"/>
      <c r="I787" s="202"/>
      <c r="J787" s="203"/>
      <c r="K787" s="203"/>
      <c r="L787" s="203"/>
      <c r="M787" s="203"/>
      <c r="N787" s="203"/>
      <c r="O787" s="203"/>
      <c r="P787" s="203"/>
      <c r="Q787" s="203"/>
      <c r="R787" s="204"/>
      <c r="S787" s="298" t="str">
        <f t="shared" si="50"/>
        <v/>
      </c>
      <c r="T787" s="299" t="str">
        <f t="shared" si="53"/>
        <v/>
      </c>
      <c r="U787" s="282"/>
    </row>
    <row r="788" spans="2:21" ht="24.75" customHeight="1">
      <c r="B788" s="176">
        <v>782</v>
      </c>
      <c r="C788" s="231"/>
      <c r="D788" s="290" t="str">
        <f t="shared" si="51"/>
        <v/>
      </c>
      <c r="E788" s="291">
        <f>IF(D788="",0,+COUNTIF('賃上げ後(1か月目)(様式3-6)'!$D$7:$D$1006,D788))</f>
        <v>0</v>
      </c>
      <c r="F788" s="205"/>
      <c r="G788" s="295" t="str">
        <f t="shared" si="52"/>
        <v/>
      </c>
      <c r="H788" s="202"/>
      <c r="I788" s="202"/>
      <c r="J788" s="203"/>
      <c r="K788" s="203"/>
      <c r="L788" s="203"/>
      <c r="M788" s="203"/>
      <c r="N788" s="203"/>
      <c r="O788" s="203"/>
      <c r="P788" s="203"/>
      <c r="Q788" s="203"/>
      <c r="R788" s="204"/>
      <c r="S788" s="298" t="str">
        <f t="shared" si="50"/>
        <v/>
      </c>
      <c r="T788" s="299" t="str">
        <f t="shared" si="53"/>
        <v/>
      </c>
      <c r="U788" s="282"/>
    </row>
    <row r="789" spans="2:21" ht="24.75" customHeight="1">
      <c r="B789" s="176">
        <v>783</v>
      </c>
      <c r="C789" s="231"/>
      <c r="D789" s="290" t="str">
        <f t="shared" si="51"/>
        <v/>
      </c>
      <c r="E789" s="291">
        <f>IF(D789="",0,+COUNTIF('賃上げ後(1か月目)(様式3-6)'!$D$7:$D$1006,D789))</f>
        <v>0</v>
      </c>
      <c r="F789" s="205"/>
      <c r="G789" s="295" t="str">
        <f t="shared" si="52"/>
        <v/>
      </c>
      <c r="H789" s="202"/>
      <c r="I789" s="202"/>
      <c r="J789" s="203"/>
      <c r="K789" s="203"/>
      <c r="L789" s="203"/>
      <c r="M789" s="203"/>
      <c r="N789" s="203"/>
      <c r="O789" s="203"/>
      <c r="P789" s="203"/>
      <c r="Q789" s="203"/>
      <c r="R789" s="204"/>
      <c r="S789" s="298" t="str">
        <f t="shared" si="50"/>
        <v/>
      </c>
      <c r="T789" s="299" t="str">
        <f t="shared" si="53"/>
        <v/>
      </c>
      <c r="U789" s="282"/>
    </row>
    <row r="790" spans="2:21" ht="24.75" customHeight="1">
      <c r="B790" s="176">
        <v>784</v>
      </c>
      <c r="C790" s="231"/>
      <c r="D790" s="290" t="str">
        <f t="shared" si="51"/>
        <v/>
      </c>
      <c r="E790" s="291">
        <f>IF(D790="",0,+COUNTIF('賃上げ後(1か月目)(様式3-6)'!$D$7:$D$1006,D790))</f>
        <v>0</v>
      </c>
      <c r="F790" s="205"/>
      <c r="G790" s="295" t="str">
        <f t="shared" si="52"/>
        <v/>
      </c>
      <c r="H790" s="202"/>
      <c r="I790" s="202"/>
      <c r="J790" s="203"/>
      <c r="K790" s="203"/>
      <c r="L790" s="203"/>
      <c r="M790" s="203"/>
      <c r="N790" s="203"/>
      <c r="O790" s="203"/>
      <c r="P790" s="203"/>
      <c r="Q790" s="203"/>
      <c r="R790" s="204"/>
      <c r="S790" s="298" t="str">
        <f t="shared" si="50"/>
        <v/>
      </c>
      <c r="T790" s="299" t="str">
        <f t="shared" si="53"/>
        <v/>
      </c>
      <c r="U790" s="282"/>
    </row>
    <row r="791" spans="2:21" ht="24.75" customHeight="1">
      <c r="B791" s="176">
        <v>785</v>
      </c>
      <c r="C791" s="231"/>
      <c r="D791" s="290" t="str">
        <f t="shared" si="51"/>
        <v/>
      </c>
      <c r="E791" s="291">
        <f>IF(D791="",0,+COUNTIF('賃上げ後(1か月目)(様式3-6)'!$D$7:$D$1006,D791))</f>
        <v>0</v>
      </c>
      <c r="F791" s="205"/>
      <c r="G791" s="295" t="str">
        <f t="shared" si="52"/>
        <v/>
      </c>
      <c r="H791" s="202"/>
      <c r="I791" s="202"/>
      <c r="J791" s="203"/>
      <c r="K791" s="203"/>
      <c r="L791" s="203"/>
      <c r="M791" s="203"/>
      <c r="N791" s="203"/>
      <c r="O791" s="203"/>
      <c r="P791" s="203"/>
      <c r="Q791" s="203"/>
      <c r="R791" s="204"/>
      <c r="S791" s="298" t="str">
        <f t="shared" si="50"/>
        <v/>
      </c>
      <c r="T791" s="299" t="str">
        <f t="shared" si="53"/>
        <v/>
      </c>
      <c r="U791" s="282"/>
    </row>
    <row r="792" spans="2:21" ht="24.75" customHeight="1">
      <c r="B792" s="176">
        <v>786</v>
      </c>
      <c r="C792" s="231"/>
      <c r="D792" s="290" t="str">
        <f t="shared" si="51"/>
        <v/>
      </c>
      <c r="E792" s="291">
        <f>IF(D792="",0,+COUNTIF('賃上げ後(1か月目)(様式3-6)'!$D$7:$D$1006,D792))</f>
        <v>0</v>
      </c>
      <c r="F792" s="205"/>
      <c r="G792" s="295" t="str">
        <f t="shared" si="52"/>
        <v/>
      </c>
      <c r="H792" s="202"/>
      <c r="I792" s="202"/>
      <c r="J792" s="203"/>
      <c r="K792" s="203"/>
      <c r="L792" s="203"/>
      <c r="M792" s="203"/>
      <c r="N792" s="203"/>
      <c r="O792" s="203"/>
      <c r="P792" s="203"/>
      <c r="Q792" s="203"/>
      <c r="R792" s="204"/>
      <c r="S792" s="298" t="str">
        <f t="shared" si="50"/>
        <v/>
      </c>
      <c r="T792" s="299" t="str">
        <f t="shared" si="53"/>
        <v/>
      </c>
      <c r="U792" s="282"/>
    </row>
    <row r="793" spans="2:21" ht="24.75" customHeight="1">
      <c r="B793" s="176">
        <v>787</v>
      </c>
      <c r="C793" s="231"/>
      <c r="D793" s="290" t="str">
        <f t="shared" si="51"/>
        <v/>
      </c>
      <c r="E793" s="291">
        <f>IF(D793="",0,+COUNTIF('賃上げ後(1か月目)(様式3-6)'!$D$7:$D$1006,D793))</f>
        <v>0</v>
      </c>
      <c r="F793" s="205"/>
      <c r="G793" s="295" t="str">
        <f t="shared" si="52"/>
        <v/>
      </c>
      <c r="H793" s="202"/>
      <c r="I793" s="202"/>
      <c r="J793" s="203"/>
      <c r="K793" s="203"/>
      <c r="L793" s="203"/>
      <c r="M793" s="203"/>
      <c r="N793" s="203"/>
      <c r="O793" s="203"/>
      <c r="P793" s="203"/>
      <c r="Q793" s="203"/>
      <c r="R793" s="204"/>
      <c r="S793" s="298" t="str">
        <f t="shared" si="50"/>
        <v/>
      </c>
      <c r="T793" s="299" t="str">
        <f t="shared" si="53"/>
        <v/>
      </c>
      <c r="U793" s="282"/>
    </row>
    <row r="794" spans="2:21" ht="24.75" customHeight="1">
      <c r="B794" s="176">
        <v>788</v>
      </c>
      <c r="C794" s="231"/>
      <c r="D794" s="290" t="str">
        <f t="shared" si="51"/>
        <v/>
      </c>
      <c r="E794" s="291">
        <f>IF(D794="",0,+COUNTIF('賃上げ後(1か月目)(様式3-6)'!$D$7:$D$1006,D794))</f>
        <v>0</v>
      </c>
      <c r="F794" s="205"/>
      <c r="G794" s="295" t="str">
        <f t="shared" si="52"/>
        <v/>
      </c>
      <c r="H794" s="202"/>
      <c r="I794" s="202"/>
      <c r="J794" s="203"/>
      <c r="K794" s="203"/>
      <c r="L794" s="203"/>
      <c r="M794" s="203"/>
      <c r="N794" s="203"/>
      <c r="O794" s="203"/>
      <c r="P794" s="203"/>
      <c r="Q794" s="203"/>
      <c r="R794" s="204"/>
      <c r="S794" s="298" t="str">
        <f t="shared" si="50"/>
        <v/>
      </c>
      <c r="T794" s="299" t="str">
        <f t="shared" si="53"/>
        <v/>
      </c>
      <c r="U794" s="282"/>
    </row>
    <row r="795" spans="2:21" ht="24.75" customHeight="1">
      <c r="B795" s="176">
        <v>789</v>
      </c>
      <c r="C795" s="231"/>
      <c r="D795" s="290" t="str">
        <f t="shared" si="51"/>
        <v/>
      </c>
      <c r="E795" s="291">
        <f>IF(D795="",0,+COUNTIF('賃上げ後(1か月目)(様式3-6)'!$D$7:$D$1006,D795))</f>
        <v>0</v>
      </c>
      <c r="F795" s="205"/>
      <c r="G795" s="295" t="str">
        <f t="shared" si="52"/>
        <v/>
      </c>
      <c r="H795" s="202"/>
      <c r="I795" s="202"/>
      <c r="J795" s="203"/>
      <c r="K795" s="203"/>
      <c r="L795" s="203"/>
      <c r="M795" s="203"/>
      <c r="N795" s="203"/>
      <c r="O795" s="203"/>
      <c r="P795" s="203"/>
      <c r="Q795" s="203"/>
      <c r="R795" s="204"/>
      <c r="S795" s="298" t="str">
        <f t="shared" si="50"/>
        <v/>
      </c>
      <c r="T795" s="299" t="str">
        <f t="shared" si="53"/>
        <v/>
      </c>
      <c r="U795" s="282"/>
    </row>
    <row r="796" spans="2:21" ht="24.75" customHeight="1">
      <c r="B796" s="176">
        <v>790</v>
      </c>
      <c r="C796" s="231"/>
      <c r="D796" s="290" t="str">
        <f t="shared" si="51"/>
        <v/>
      </c>
      <c r="E796" s="291">
        <f>IF(D796="",0,+COUNTIF('賃上げ後(1か月目)(様式3-6)'!$D$7:$D$1006,D796))</f>
        <v>0</v>
      </c>
      <c r="F796" s="205"/>
      <c r="G796" s="295" t="str">
        <f t="shared" si="52"/>
        <v/>
      </c>
      <c r="H796" s="202"/>
      <c r="I796" s="202"/>
      <c r="J796" s="203"/>
      <c r="K796" s="203"/>
      <c r="L796" s="203"/>
      <c r="M796" s="203"/>
      <c r="N796" s="203"/>
      <c r="O796" s="203"/>
      <c r="P796" s="203"/>
      <c r="Q796" s="203"/>
      <c r="R796" s="204"/>
      <c r="S796" s="298" t="str">
        <f t="shared" si="50"/>
        <v/>
      </c>
      <c r="T796" s="299" t="str">
        <f t="shared" si="53"/>
        <v/>
      </c>
      <c r="U796" s="282"/>
    </row>
    <row r="797" spans="2:21" ht="24.75" customHeight="1">
      <c r="B797" s="176">
        <v>791</v>
      </c>
      <c r="C797" s="231"/>
      <c r="D797" s="290" t="str">
        <f t="shared" si="51"/>
        <v/>
      </c>
      <c r="E797" s="291">
        <f>IF(D797="",0,+COUNTIF('賃上げ後(1か月目)(様式3-6)'!$D$7:$D$1006,D797))</f>
        <v>0</v>
      </c>
      <c r="F797" s="205"/>
      <c r="G797" s="295" t="str">
        <f t="shared" si="52"/>
        <v/>
      </c>
      <c r="H797" s="202"/>
      <c r="I797" s="202"/>
      <c r="J797" s="203"/>
      <c r="K797" s="203"/>
      <c r="L797" s="203"/>
      <c r="M797" s="203"/>
      <c r="N797" s="203"/>
      <c r="O797" s="203"/>
      <c r="P797" s="203"/>
      <c r="Q797" s="203"/>
      <c r="R797" s="204"/>
      <c r="S797" s="298" t="str">
        <f t="shared" si="50"/>
        <v/>
      </c>
      <c r="T797" s="299" t="str">
        <f t="shared" si="53"/>
        <v/>
      </c>
      <c r="U797" s="282"/>
    </row>
    <row r="798" spans="2:21" ht="24.75" customHeight="1">
      <c r="B798" s="176">
        <v>792</v>
      </c>
      <c r="C798" s="231"/>
      <c r="D798" s="290" t="str">
        <f t="shared" si="51"/>
        <v/>
      </c>
      <c r="E798" s="291">
        <f>IF(D798="",0,+COUNTIF('賃上げ後(1か月目)(様式3-6)'!$D$7:$D$1006,D798))</f>
        <v>0</v>
      </c>
      <c r="F798" s="205"/>
      <c r="G798" s="295" t="str">
        <f t="shared" si="52"/>
        <v/>
      </c>
      <c r="H798" s="202"/>
      <c r="I798" s="202"/>
      <c r="J798" s="203"/>
      <c r="K798" s="203"/>
      <c r="L798" s="203"/>
      <c r="M798" s="203"/>
      <c r="N798" s="203"/>
      <c r="O798" s="203"/>
      <c r="P798" s="203"/>
      <c r="Q798" s="203"/>
      <c r="R798" s="204"/>
      <c r="S798" s="298" t="str">
        <f t="shared" si="50"/>
        <v/>
      </c>
      <c r="T798" s="299" t="str">
        <f t="shared" si="53"/>
        <v/>
      </c>
      <c r="U798" s="282"/>
    </row>
    <row r="799" spans="2:21" ht="24.75" customHeight="1">
      <c r="B799" s="176">
        <v>793</v>
      </c>
      <c r="C799" s="231"/>
      <c r="D799" s="290" t="str">
        <f t="shared" si="51"/>
        <v/>
      </c>
      <c r="E799" s="291">
        <f>IF(D799="",0,+COUNTIF('賃上げ後(1か月目)(様式3-6)'!$D$7:$D$1006,D799))</f>
        <v>0</v>
      </c>
      <c r="F799" s="205"/>
      <c r="G799" s="295" t="str">
        <f t="shared" si="52"/>
        <v/>
      </c>
      <c r="H799" s="202"/>
      <c r="I799" s="202"/>
      <c r="J799" s="203"/>
      <c r="K799" s="203"/>
      <c r="L799" s="203"/>
      <c r="M799" s="203"/>
      <c r="N799" s="203"/>
      <c r="O799" s="203"/>
      <c r="P799" s="203"/>
      <c r="Q799" s="203"/>
      <c r="R799" s="204"/>
      <c r="S799" s="298" t="str">
        <f t="shared" si="50"/>
        <v/>
      </c>
      <c r="T799" s="299" t="str">
        <f t="shared" si="53"/>
        <v/>
      </c>
      <c r="U799" s="282"/>
    </row>
    <row r="800" spans="2:21" ht="24.75" customHeight="1">
      <c r="B800" s="176">
        <v>794</v>
      </c>
      <c r="C800" s="231"/>
      <c r="D800" s="290" t="str">
        <f t="shared" si="51"/>
        <v/>
      </c>
      <c r="E800" s="291">
        <f>IF(D800="",0,+COUNTIF('賃上げ後(1か月目)(様式3-6)'!$D$7:$D$1006,D800))</f>
        <v>0</v>
      </c>
      <c r="F800" s="205"/>
      <c r="G800" s="295" t="str">
        <f t="shared" si="52"/>
        <v/>
      </c>
      <c r="H800" s="202"/>
      <c r="I800" s="202"/>
      <c r="J800" s="203"/>
      <c r="K800" s="203"/>
      <c r="L800" s="203"/>
      <c r="M800" s="203"/>
      <c r="N800" s="203"/>
      <c r="O800" s="203"/>
      <c r="P800" s="203"/>
      <c r="Q800" s="203"/>
      <c r="R800" s="204"/>
      <c r="S800" s="298" t="str">
        <f t="shared" si="50"/>
        <v/>
      </c>
      <c r="T800" s="299" t="str">
        <f t="shared" si="53"/>
        <v/>
      </c>
      <c r="U800" s="282"/>
    </row>
    <row r="801" spans="2:21" ht="24.75" customHeight="1">
      <c r="B801" s="176">
        <v>795</v>
      </c>
      <c r="C801" s="231"/>
      <c r="D801" s="290" t="str">
        <f t="shared" si="51"/>
        <v/>
      </c>
      <c r="E801" s="291">
        <f>IF(D801="",0,+COUNTIF('賃上げ後(1か月目)(様式3-6)'!$D$7:$D$1006,D801))</f>
        <v>0</v>
      </c>
      <c r="F801" s="205"/>
      <c r="G801" s="295" t="str">
        <f t="shared" si="52"/>
        <v/>
      </c>
      <c r="H801" s="202"/>
      <c r="I801" s="202"/>
      <c r="J801" s="203"/>
      <c r="K801" s="203"/>
      <c r="L801" s="203"/>
      <c r="M801" s="203"/>
      <c r="N801" s="203"/>
      <c r="O801" s="203"/>
      <c r="P801" s="203"/>
      <c r="Q801" s="203"/>
      <c r="R801" s="204"/>
      <c r="S801" s="298" t="str">
        <f t="shared" si="50"/>
        <v/>
      </c>
      <c r="T801" s="299" t="str">
        <f t="shared" si="53"/>
        <v/>
      </c>
      <c r="U801" s="282"/>
    </row>
    <row r="802" spans="2:21" ht="24.75" customHeight="1">
      <c r="B802" s="176">
        <v>796</v>
      </c>
      <c r="C802" s="231"/>
      <c r="D802" s="290" t="str">
        <f t="shared" si="51"/>
        <v/>
      </c>
      <c r="E802" s="291">
        <f>IF(D802="",0,+COUNTIF('賃上げ後(1か月目)(様式3-6)'!$D$7:$D$1006,D802))</f>
        <v>0</v>
      </c>
      <c r="F802" s="205"/>
      <c r="G802" s="295" t="str">
        <f t="shared" si="52"/>
        <v/>
      </c>
      <c r="H802" s="202"/>
      <c r="I802" s="202"/>
      <c r="J802" s="203"/>
      <c r="K802" s="203"/>
      <c r="L802" s="203"/>
      <c r="M802" s="203"/>
      <c r="N802" s="203"/>
      <c r="O802" s="203"/>
      <c r="P802" s="203"/>
      <c r="Q802" s="203"/>
      <c r="R802" s="204"/>
      <c r="S802" s="298" t="str">
        <f t="shared" si="50"/>
        <v/>
      </c>
      <c r="T802" s="299" t="str">
        <f t="shared" si="53"/>
        <v/>
      </c>
      <c r="U802" s="282"/>
    </row>
    <row r="803" spans="2:21" ht="24.75" customHeight="1">
      <c r="B803" s="176">
        <v>797</v>
      </c>
      <c r="C803" s="231"/>
      <c r="D803" s="290" t="str">
        <f t="shared" si="51"/>
        <v/>
      </c>
      <c r="E803" s="291">
        <f>IF(D803="",0,+COUNTIF('賃上げ後(1か月目)(様式3-6)'!$D$7:$D$1006,D803))</f>
        <v>0</v>
      </c>
      <c r="F803" s="205"/>
      <c r="G803" s="295" t="str">
        <f t="shared" si="52"/>
        <v/>
      </c>
      <c r="H803" s="202"/>
      <c r="I803" s="202"/>
      <c r="J803" s="203"/>
      <c r="K803" s="203"/>
      <c r="L803" s="203"/>
      <c r="M803" s="203"/>
      <c r="N803" s="203"/>
      <c r="O803" s="203"/>
      <c r="P803" s="203"/>
      <c r="Q803" s="203"/>
      <c r="R803" s="204"/>
      <c r="S803" s="298" t="str">
        <f t="shared" si="50"/>
        <v/>
      </c>
      <c r="T803" s="299" t="str">
        <f t="shared" si="53"/>
        <v/>
      </c>
      <c r="U803" s="282"/>
    </row>
    <row r="804" spans="2:21" ht="24.75" customHeight="1">
      <c r="B804" s="176">
        <v>798</v>
      </c>
      <c r="C804" s="231"/>
      <c r="D804" s="290" t="str">
        <f t="shared" si="51"/>
        <v/>
      </c>
      <c r="E804" s="291">
        <f>IF(D804="",0,+COUNTIF('賃上げ後(1か月目)(様式3-6)'!$D$7:$D$1006,D804))</f>
        <v>0</v>
      </c>
      <c r="F804" s="205"/>
      <c r="G804" s="295" t="str">
        <f t="shared" si="52"/>
        <v/>
      </c>
      <c r="H804" s="202"/>
      <c r="I804" s="202"/>
      <c r="J804" s="203"/>
      <c r="K804" s="203"/>
      <c r="L804" s="203"/>
      <c r="M804" s="203"/>
      <c r="N804" s="203"/>
      <c r="O804" s="203"/>
      <c r="P804" s="203"/>
      <c r="Q804" s="203"/>
      <c r="R804" s="204"/>
      <c r="S804" s="298" t="str">
        <f t="shared" si="50"/>
        <v/>
      </c>
      <c r="T804" s="299" t="str">
        <f t="shared" si="53"/>
        <v/>
      </c>
      <c r="U804" s="282"/>
    </row>
    <row r="805" spans="2:21" ht="24.75" customHeight="1">
      <c r="B805" s="176">
        <v>799</v>
      </c>
      <c r="C805" s="231"/>
      <c r="D805" s="290" t="str">
        <f t="shared" si="51"/>
        <v/>
      </c>
      <c r="E805" s="291">
        <f>IF(D805="",0,+COUNTIF('賃上げ後(1か月目)(様式3-6)'!$D$7:$D$1006,D805))</f>
        <v>0</v>
      </c>
      <c r="F805" s="205"/>
      <c r="G805" s="295" t="str">
        <f t="shared" si="52"/>
        <v/>
      </c>
      <c r="H805" s="202"/>
      <c r="I805" s="202"/>
      <c r="J805" s="203"/>
      <c r="K805" s="203"/>
      <c r="L805" s="203"/>
      <c r="M805" s="203"/>
      <c r="N805" s="203"/>
      <c r="O805" s="203"/>
      <c r="P805" s="203"/>
      <c r="Q805" s="203"/>
      <c r="R805" s="204"/>
      <c r="S805" s="298" t="str">
        <f t="shared" si="50"/>
        <v/>
      </c>
      <c r="T805" s="299" t="str">
        <f t="shared" si="53"/>
        <v/>
      </c>
      <c r="U805" s="282"/>
    </row>
    <row r="806" spans="2:21" ht="24.75" customHeight="1">
      <c r="B806" s="176">
        <v>800</v>
      </c>
      <c r="C806" s="231"/>
      <c r="D806" s="290" t="str">
        <f t="shared" si="51"/>
        <v/>
      </c>
      <c r="E806" s="291">
        <f>IF(D806="",0,+COUNTIF('賃上げ後(1か月目)(様式3-6)'!$D$7:$D$1006,D806))</f>
        <v>0</v>
      </c>
      <c r="F806" s="205"/>
      <c r="G806" s="295" t="str">
        <f t="shared" si="52"/>
        <v/>
      </c>
      <c r="H806" s="202"/>
      <c r="I806" s="202"/>
      <c r="J806" s="203"/>
      <c r="K806" s="203"/>
      <c r="L806" s="203"/>
      <c r="M806" s="203"/>
      <c r="N806" s="203"/>
      <c r="O806" s="203"/>
      <c r="P806" s="203"/>
      <c r="Q806" s="203"/>
      <c r="R806" s="204"/>
      <c r="S806" s="298" t="str">
        <f t="shared" si="50"/>
        <v/>
      </c>
      <c r="T806" s="299" t="str">
        <f t="shared" si="53"/>
        <v/>
      </c>
      <c r="U806" s="282"/>
    </row>
    <row r="807" spans="2:21" ht="24.75" customHeight="1">
      <c r="B807" s="176">
        <v>801</v>
      </c>
      <c r="C807" s="231"/>
      <c r="D807" s="290" t="str">
        <f t="shared" si="51"/>
        <v/>
      </c>
      <c r="E807" s="291">
        <f>IF(D807="",0,+COUNTIF('賃上げ後(1か月目)(様式3-6)'!$D$7:$D$1006,D807))</f>
        <v>0</v>
      </c>
      <c r="F807" s="205"/>
      <c r="G807" s="295" t="str">
        <f t="shared" si="52"/>
        <v/>
      </c>
      <c r="H807" s="202"/>
      <c r="I807" s="202"/>
      <c r="J807" s="203"/>
      <c r="K807" s="203"/>
      <c r="L807" s="203"/>
      <c r="M807" s="203"/>
      <c r="N807" s="203"/>
      <c r="O807" s="203"/>
      <c r="P807" s="203"/>
      <c r="Q807" s="203"/>
      <c r="R807" s="204"/>
      <c r="S807" s="298" t="str">
        <f t="shared" si="50"/>
        <v/>
      </c>
      <c r="T807" s="299" t="str">
        <f t="shared" si="53"/>
        <v/>
      </c>
      <c r="U807" s="282"/>
    </row>
    <row r="808" spans="2:21" ht="24.75" customHeight="1">
      <c r="B808" s="176">
        <v>802</v>
      </c>
      <c r="C808" s="231"/>
      <c r="D808" s="290" t="str">
        <f t="shared" si="51"/>
        <v/>
      </c>
      <c r="E808" s="291">
        <f>IF(D808="",0,+COUNTIF('賃上げ後(1か月目)(様式3-6)'!$D$7:$D$1006,D808))</f>
        <v>0</v>
      </c>
      <c r="F808" s="205"/>
      <c r="G808" s="295" t="str">
        <f t="shared" si="52"/>
        <v/>
      </c>
      <c r="H808" s="202"/>
      <c r="I808" s="202"/>
      <c r="J808" s="203"/>
      <c r="K808" s="203"/>
      <c r="L808" s="203"/>
      <c r="M808" s="203"/>
      <c r="N808" s="203"/>
      <c r="O808" s="203"/>
      <c r="P808" s="203"/>
      <c r="Q808" s="203"/>
      <c r="R808" s="204"/>
      <c r="S808" s="298" t="str">
        <f t="shared" si="50"/>
        <v/>
      </c>
      <c r="T808" s="299" t="str">
        <f t="shared" si="53"/>
        <v/>
      </c>
      <c r="U808" s="282"/>
    </row>
    <row r="809" spans="2:21" ht="24.75" customHeight="1">
      <c r="B809" s="176">
        <v>803</v>
      </c>
      <c r="C809" s="231"/>
      <c r="D809" s="290" t="str">
        <f t="shared" si="51"/>
        <v/>
      </c>
      <c r="E809" s="291">
        <f>IF(D809="",0,+COUNTIF('賃上げ後(1か月目)(様式3-6)'!$D$7:$D$1006,D809))</f>
        <v>0</v>
      </c>
      <c r="F809" s="205"/>
      <c r="G809" s="295" t="str">
        <f t="shared" si="52"/>
        <v/>
      </c>
      <c r="H809" s="202"/>
      <c r="I809" s="202"/>
      <c r="J809" s="203"/>
      <c r="K809" s="203"/>
      <c r="L809" s="203"/>
      <c r="M809" s="203"/>
      <c r="N809" s="203"/>
      <c r="O809" s="203"/>
      <c r="P809" s="203"/>
      <c r="Q809" s="203"/>
      <c r="R809" s="204"/>
      <c r="S809" s="298" t="str">
        <f t="shared" si="50"/>
        <v/>
      </c>
      <c r="T809" s="299" t="str">
        <f t="shared" si="53"/>
        <v/>
      </c>
      <c r="U809" s="282"/>
    </row>
    <row r="810" spans="2:21" ht="24.75" customHeight="1">
      <c r="B810" s="176">
        <v>804</v>
      </c>
      <c r="C810" s="231"/>
      <c r="D810" s="290" t="str">
        <f t="shared" si="51"/>
        <v/>
      </c>
      <c r="E810" s="291">
        <f>IF(D810="",0,+COUNTIF('賃上げ後(1か月目)(様式3-6)'!$D$7:$D$1006,D810))</f>
        <v>0</v>
      </c>
      <c r="F810" s="205"/>
      <c r="G810" s="295" t="str">
        <f t="shared" si="52"/>
        <v/>
      </c>
      <c r="H810" s="202"/>
      <c r="I810" s="202"/>
      <c r="J810" s="203"/>
      <c r="K810" s="203"/>
      <c r="L810" s="203"/>
      <c r="M810" s="203"/>
      <c r="N810" s="203"/>
      <c r="O810" s="203"/>
      <c r="P810" s="203"/>
      <c r="Q810" s="203"/>
      <c r="R810" s="204"/>
      <c r="S810" s="298" t="str">
        <f t="shared" si="50"/>
        <v/>
      </c>
      <c r="T810" s="299" t="str">
        <f t="shared" si="53"/>
        <v/>
      </c>
      <c r="U810" s="282"/>
    </row>
    <row r="811" spans="2:21" ht="24.75" customHeight="1">
      <c r="B811" s="176">
        <v>805</v>
      </c>
      <c r="C811" s="231"/>
      <c r="D811" s="290" t="str">
        <f t="shared" si="51"/>
        <v/>
      </c>
      <c r="E811" s="291">
        <f>IF(D811="",0,+COUNTIF('賃上げ後(1か月目)(様式3-6)'!$D$7:$D$1006,D811))</f>
        <v>0</v>
      </c>
      <c r="F811" s="205"/>
      <c r="G811" s="295" t="str">
        <f t="shared" si="52"/>
        <v/>
      </c>
      <c r="H811" s="202"/>
      <c r="I811" s="202"/>
      <c r="J811" s="203"/>
      <c r="K811" s="203"/>
      <c r="L811" s="203"/>
      <c r="M811" s="203"/>
      <c r="N811" s="203"/>
      <c r="O811" s="203"/>
      <c r="P811" s="203"/>
      <c r="Q811" s="203"/>
      <c r="R811" s="204"/>
      <c r="S811" s="298" t="str">
        <f t="shared" si="50"/>
        <v/>
      </c>
      <c r="T811" s="299" t="str">
        <f t="shared" si="53"/>
        <v/>
      </c>
      <c r="U811" s="282"/>
    </row>
    <row r="812" spans="2:21" ht="24.75" customHeight="1">
      <c r="B812" s="176">
        <v>806</v>
      </c>
      <c r="C812" s="231"/>
      <c r="D812" s="290" t="str">
        <f t="shared" si="51"/>
        <v/>
      </c>
      <c r="E812" s="291">
        <f>IF(D812="",0,+COUNTIF('賃上げ後(1か月目)(様式3-6)'!$D$7:$D$1006,D812))</f>
        <v>0</v>
      </c>
      <c r="F812" s="205"/>
      <c r="G812" s="295" t="str">
        <f t="shared" si="52"/>
        <v/>
      </c>
      <c r="H812" s="202"/>
      <c r="I812" s="202"/>
      <c r="J812" s="203"/>
      <c r="K812" s="203"/>
      <c r="L812" s="203"/>
      <c r="M812" s="203"/>
      <c r="N812" s="203"/>
      <c r="O812" s="203"/>
      <c r="P812" s="203"/>
      <c r="Q812" s="203"/>
      <c r="R812" s="204"/>
      <c r="S812" s="298" t="str">
        <f t="shared" si="50"/>
        <v/>
      </c>
      <c r="T812" s="299" t="str">
        <f t="shared" si="53"/>
        <v/>
      </c>
      <c r="U812" s="282"/>
    </row>
    <row r="813" spans="2:21" ht="24.75" customHeight="1">
      <c r="B813" s="176">
        <v>807</v>
      </c>
      <c r="C813" s="231"/>
      <c r="D813" s="290" t="str">
        <f t="shared" si="51"/>
        <v/>
      </c>
      <c r="E813" s="291">
        <f>IF(D813="",0,+COUNTIF('賃上げ後(1か月目)(様式3-6)'!$D$7:$D$1006,D813))</f>
        <v>0</v>
      </c>
      <c r="F813" s="205"/>
      <c r="G813" s="295" t="str">
        <f t="shared" si="52"/>
        <v/>
      </c>
      <c r="H813" s="202"/>
      <c r="I813" s="202"/>
      <c r="J813" s="203"/>
      <c r="K813" s="203"/>
      <c r="L813" s="203"/>
      <c r="M813" s="203"/>
      <c r="N813" s="203"/>
      <c r="O813" s="203"/>
      <c r="P813" s="203"/>
      <c r="Q813" s="203"/>
      <c r="R813" s="204"/>
      <c r="S813" s="298" t="str">
        <f t="shared" si="50"/>
        <v/>
      </c>
      <c r="T813" s="299" t="str">
        <f t="shared" si="53"/>
        <v/>
      </c>
      <c r="U813" s="282"/>
    </row>
    <row r="814" spans="2:21" ht="24.75" customHeight="1">
      <c r="B814" s="176">
        <v>808</v>
      </c>
      <c r="C814" s="231"/>
      <c r="D814" s="290" t="str">
        <f t="shared" si="51"/>
        <v/>
      </c>
      <c r="E814" s="291">
        <f>IF(D814="",0,+COUNTIF('賃上げ後(1か月目)(様式3-6)'!$D$7:$D$1006,D814))</f>
        <v>0</v>
      </c>
      <c r="F814" s="205"/>
      <c r="G814" s="295" t="str">
        <f t="shared" si="52"/>
        <v/>
      </c>
      <c r="H814" s="202"/>
      <c r="I814" s="202"/>
      <c r="J814" s="203"/>
      <c r="K814" s="203"/>
      <c r="L814" s="203"/>
      <c r="M814" s="203"/>
      <c r="N814" s="203"/>
      <c r="O814" s="203"/>
      <c r="P814" s="203"/>
      <c r="Q814" s="203"/>
      <c r="R814" s="204"/>
      <c r="S814" s="298" t="str">
        <f t="shared" si="50"/>
        <v/>
      </c>
      <c r="T814" s="299" t="str">
        <f t="shared" si="53"/>
        <v/>
      </c>
      <c r="U814" s="282"/>
    </row>
    <row r="815" spans="2:21" ht="24.75" customHeight="1">
      <c r="B815" s="176">
        <v>809</v>
      </c>
      <c r="C815" s="231"/>
      <c r="D815" s="290" t="str">
        <f t="shared" si="51"/>
        <v/>
      </c>
      <c r="E815" s="291">
        <f>IF(D815="",0,+COUNTIF('賃上げ後(1か月目)(様式3-6)'!$D$7:$D$1006,D815))</f>
        <v>0</v>
      </c>
      <c r="F815" s="205"/>
      <c r="G815" s="295" t="str">
        <f t="shared" si="52"/>
        <v/>
      </c>
      <c r="H815" s="202"/>
      <c r="I815" s="202"/>
      <c r="J815" s="203"/>
      <c r="K815" s="203"/>
      <c r="L815" s="203"/>
      <c r="M815" s="203"/>
      <c r="N815" s="203"/>
      <c r="O815" s="203"/>
      <c r="P815" s="203"/>
      <c r="Q815" s="203"/>
      <c r="R815" s="204"/>
      <c r="S815" s="298" t="str">
        <f t="shared" si="50"/>
        <v/>
      </c>
      <c r="T815" s="299" t="str">
        <f t="shared" si="53"/>
        <v/>
      </c>
      <c r="U815" s="282"/>
    </row>
    <row r="816" spans="2:21" ht="24.75" customHeight="1">
      <c r="B816" s="176">
        <v>810</v>
      </c>
      <c r="C816" s="231"/>
      <c r="D816" s="290" t="str">
        <f t="shared" si="51"/>
        <v/>
      </c>
      <c r="E816" s="291">
        <f>IF(D816="",0,+COUNTIF('賃上げ後(1か月目)(様式3-6)'!$D$7:$D$1006,D816))</f>
        <v>0</v>
      </c>
      <c r="F816" s="205"/>
      <c r="G816" s="295" t="str">
        <f t="shared" si="52"/>
        <v/>
      </c>
      <c r="H816" s="202"/>
      <c r="I816" s="202"/>
      <c r="J816" s="203"/>
      <c r="K816" s="203"/>
      <c r="L816" s="203"/>
      <c r="M816" s="203"/>
      <c r="N816" s="203"/>
      <c r="O816" s="203"/>
      <c r="P816" s="203"/>
      <c r="Q816" s="203"/>
      <c r="R816" s="204"/>
      <c r="S816" s="298" t="str">
        <f t="shared" si="50"/>
        <v/>
      </c>
      <c r="T816" s="299" t="str">
        <f t="shared" si="53"/>
        <v/>
      </c>
      <c r="U816" s="282"/>
    </row>
    <row r="817" spans="2:21" ht="24.75" customHeight="1">
      <c r="B817" s="176">
        <v>811</v>
      </c>
      <c r="C817" s="231"/>
      <c r="D817" s="290" t="str">
        <f t="shared" si="51"/>
        <v/>
      </c>
      <c r="E817" s="291">
        <f>IF(D817="",0,+COUNTIF('賃上げ後(1か月目)(様式3-6)'!$D$7:$D$1006,D817))</f>
        <v>0</v>
      </c>
      <c r="F817" s="205"/>
      <c r="G817" s="295" t="str">
        <f t="shared" si="52"/>
        <v/>
      </c>
      <c r="H817" s="202"/>
      <c r="I817" s="202"/>
      <c r="J817" s="203"/>
      <c r="K817" s="203"/>
      <c r="L817" s="203"/>
      <c r="M817" s="203"/>
      <c r="N817" s="203"/>
      <c r="O817" s="203"/>
      <c r="P817" s="203"/>
      <c r="Q817" s="203"/>
      <c r="R817" s="204"/>
      <c r="S817" s="298" t="str">
        <f t="shared" si="50"/>
        <v/>
      </c>
      <c r="T817" s="299" t="str">
        <f t="shared" si="53"/>
        <v/>
      </c>
      <c r="U817" s="282"/>
    </row>
    <row r="818" spans="2:21" ht="24.75" customHeight="1">
      <c r="B818" s="176">
        <v>812</v>
      </c>
      <c r="C818" s="231"/>
      <c r="D818" s="290" t="str">
        <f t="shared" si="51"/>
        <v/>
      </c>
      <c r="E818" s="291">
        <f>IF(D818="",0,+COUNTIF('賃上げ後(1か月目)(様式3-6)'!$D$7:$D$1006,D818))</f>
        <v>0</v>
      </c>
      <c r="F818" s="205"/>
      <c r="G818" s="295" t="str">
        <f t="shared" si="52"/>
        <v/>
      </c>
      <c r="H818" s="202"/>
      <c r="I818" s="202"/>
      <c r="J818" s="203"/>
      <c r="K818" s="203"/>
      <c r="L818" s="203"/>
      <c r="M818" s="203"/>
      <c r="N818" s="203"/>
      <c r="O818" s="203"/>
      <c r="P818" s="203"/>
      <c r="Q818" s="203"/>
      <c r="R818" s="204"/>
      <c r="S818" s="298" t="str">
        <f t="shared" si="50"/>
        <v/>
      </c>
      <c r="T818" s="299" t="str">
        <f t="shared" si="53"/>
        <v/>
      </c>
      <c r="U818" s="282"/>
    </row>
    <row r="819" spans="2:21" ht="24.75" customHeight="1">
      <c r="B819" s="176">
        <v>813</v>
      </c>
      <c r="C819" s="231"/>
      <c r="D819" s="290" t="str">
        <f t="shared" si="51"/>
        <v/>
      </c>
      <c r="E819" s="291">
        <f>IF(D819="",0,+COUNTIF('賃上げ後(1か月目)(様式3-6)'!$D$7:$D$1006,D819))</f>
        <v>0</v>
      </c>
      <c r="F819" s="205"/>
      <c r="G819" s="295" t="str">
        <f t="shared" si="52"/>
        <v/>
      </c>
      <c r="H819" s="202"/>
      <c r="I819" s="202"/>
      <c r="J819" s="203"/>
      <c r="K819" s="203"/>
      <c r="L819" s="203"/>
      <c r="M819" s="203"/>
      <c r="N819" s="203"/>
      <c r="O819" s="203"/>
      <c r="P819" s="203"/>
      <c r="Q819" s="203"/>
      <c r="R819" s="204"/>
      <c r="S819" s="298" t="str">
        <f t="shared" si="50"/>
        <v/>
      </c>
      <c r="T819" s="299" t="str">
        <f t="shared" si="53"/>
        <v/>
      </c>
      <c r="U819" s="282"/>
    </row>
    <row r="820" spans="2:21" ht="24.75" customHeight="1">
      <c r="B820" s="176">
        <v>814</v>
      </c>
      <c r="C820" s="231"/>
      <c r="D820" s="290" t="str">
        <f t="shared" si="51"/>
        <v/>
      </c>
      <c r="E820" s="291">
        <f>IF(D820="",0,+COUNTIF('賃上げ後(1か月目)(様式3-6)'!$D$7:$D$1006,D820))</f>
        <v>0</v>
      </c>
      <c r="F820" s="205"/>
      <c r="G820" s="295" t="str">
        <f t="shared" si="52"/>
        <v/>
      </c>
      <c r="H820" s="202"/>
      <c r="I820" s="202"/>
      <c r="J820" s="203"/>
      <c r="K820" s="203"/>
      <c r="L820" s="203"/>
      <c r="M820" s="203"/>
      <c r="N820" s="203"/>
      <c r="O820" s="203"/>
      <c r="P820" s="203"/>
      <c r="Q820" s="203"/>
      <c r="R820" s="204"/>
      <c r="S820" s="298" t="str">
        <f t="shared" si="50"/>
        <v/>
      </c>
      <c r="T820" s="299" t="str">
        <f t="shared" si="53"/>
        <v/>
      </c>
      <c r="U820" s="282"/>
    </row>
    <row r="821" spans="2:21" ht="24.75" customHeight="1">
      <c r="B821" s="176">
        <v>815</v>
      </c>
      <c r="C821" s="231"/>
      <c r="D821" s="290" t="str">
        <f t="shared" si="51"/>
        <v/>
      </c>
      <c r="E821" s="291">
        <f>IF(D821="",0,+COUNTIF('賃上げ後(1か月目)(様式3-6)'!$D$7:$D$1006,D821))</f>
        <v>0</v>
      </c>
      <c r="F821" s="205"/>
      <c r="G821" s="295" t="str">
        <f t="shared" si="52"/>
        <v/>
      </c>
      <c r="H821" s="202"/>
      <c r="I821" s="202"/>
      <c r="J821" s="203"/>
      <c r="K821" s="203"/>
      <c r="L821" s="203"/>
      <c r="M821" s="203"/>
      <c r="N821" s="203"/>
      <c r="O821" s="203"/>
      <c r="P821" s="203"/>
      <c r="Q821" s="203"/>
      <c r="R821" s="204"/>
      <c r="S821" s="298" t="str">
        <f t="shared" si="50"/>
        <v/>
      </c>
      <c r="T821" s="299" t="str">
        <f t="shared" si="53"/>
        <v/>
      </c>
      <c r="U821" s="282"/>
    </row>
    <row r="822" spans="2:21" ht="24.75" customHeight="1">
      <c r="B822" s="176">
        <v>816</v>
      </c>
      <c r="C822" s="231"/>
      <c r="D822" s="290" t="str">
        <f t="shared" si="51"/>
        <v/>
      </c>
      <c r="E822" s="291">
        <f>IF(D822="",0,+COUNTIF('賃上げ後(1か月目)(様式3-6)'!$D$7:$D$1006,D822))</f>
        <v>0</v>
      </c>
      <c r="F822" s="205"/>
      <c r="G822" s="295" t="str">
        <f t="shared" si="52"/>
        <v/>
      </c>
      <c r="H822" s="202"/>
      <c r="I822" s="202"/>
      <c r="J822" s="203"/>
      <c r="K822" s="203"/>
      <c r="L822" s="203"/>
      <c r="M822" s="203"/>
      <c r="N822" s="203"/>
      <c r="O822" s="203"/>
      <c r="P822" s="203"/>
      <c r="Q822" s="203"/>
      <c r="R822" s="204"/>
      <c r="S822" s="298" t="str">
        <f t="shared" si="50"/>
        <v/>
      </c>
      <c r="T822" s="299" t="str">
        <f t="shared" si="53"/>
        <v/>
      </c>
      <c r="U822" s="282"/>
    </row>
    <row r="823" spans="2:21" ht="24.75" customHeight="1">
      <c r="B823" s="176">
        <v>817</v>
      </c>
      <c r="C823" s="231"/>
      <c r="D823" s="290" t="str">
        <f t="shared" si="51"/>
        <v/>
      </c>
      <c r="E823" s="291">
        <f>IF(D823="",0,+COUNTIF('賃上げ後(1か月目)(様式3-6)'!$D$7:$D$1006,D823))</f>
        <v>0</v>
      </c>
      <c r="F823" s="205"/>
      <c r="G823" s="295" t="str">
        <f t="shared" si="52"/>
        <v/>
      </c>
      <c r="H823" s="202"/>
      <c r="I823" s="202"/>
      <c r="J823" s="203"/>
      <c r="K823" s="203"/>
      <c r="L823" s="203"/>
      <c r="M823" s="203"/>
      <c r="N823" s="203"/>
      <c r="O823" s="203"/>
      <c r="P823" s="203"/>
      <c r="Q823" s="203"/>
      <c r="R823" s="204"/>
      <c r="S823" s="298" t="str">
        <f t="shared" si="50"/>
        <v/>
      </c>
      <c r="T823" s="299" t="str">
        <f t="shared" si="53"/>
        <v/>
      </c>
      <c r="U823" s="282"/>
    </row>
    <row r="824" spans="2:21" ht="24.75" customHeight="1">
      <c r="B824" s="176">
        <v>818</v>
      </c>
      <c r="C824" s="231"/>
      <c r="D824" s="290" t="str">
        <f t="shared" si="51"/>
        <v/>
      </c>
      <c r="E824" s="291">
        <f>IF(D824="",0,+COUNTIF('賃上げ後(1か月目)(様式3-6)'!$D$7:$D$1006,D824))</f>
        <v>0</v>
      </c>
      <c r="F824" s="205"/>
      <c r="G824" s="295" t="str">
        <f t="shared" si="52"/>
        <v/>
      </c>
      <c r="H824" s="202"/>
      <c r="I824" s="202"/>
      <c r="J824" s="203"/>
      <c r="K824" s="203"/>
      <c r="L824" s="203"/>
      <c r="M824" s="203"/>
      <c r="N824" s="203"/>
      <c r="O824" s="203"/>
      <c r="P824" s="203"/>
      <c r="Q824" s="203"/>
      <c r="R824" s="204"/>
      <c r="S824" s="298" t="str">
        <f t="shared" si="50"/>
        <v/>
      </c>
      <c r="T824" s="299" t="str">
        <f t="shared" si="53"/>
        <v/>
      </c>
      <c r="U824" s="282"/>
    </row>
    <row r="825" spans="2:21" ht="24.75" customHeight="1">
      <c r="B825" s="176">
        <v>819</v>
      </c>
      <c r="C825" s="231"/>
      <c r="D825" s="290" t="str">
        <f t="shared" si="51"/>
        <v/>
      </c>
      <c r="E825" s="291">
        <f>IF(D825="",0,+COUNTIF('賃上げ後(1か月目)(様式3-6)'!$D$7:$D$1006,D825))</f>
        <v>0</v>
      </c>
      <c r="F825" s="205"/>
      <c r="G825" s="295" t="str">
        <f t="shared" si="52"/>
        <v/>
      </c>
      <c r="H825" s="202"/>
      <c r="I825" s="202"/>
      <c r="J825" s="203"/>
      <c r="K825" s="203"/>
      <c r="L825" s="203"/>
      <c r="M825" s="203"/>
      <c r="N825" s="203"/>
      <c r="O825" s="203"/>
      <c r="P825" s="203"/>
      <c r="Q825" s="203"/>
      <c r="R825" s="204"/>
      <c r="S825" s="298" t="str">
        <f t="shared" si="50"/>
        <v/>
      </c>
      <c r="T825" s="299" t="str">
        <f t="shared" si="53"/>
        <v/>
      </c>
      <c r="U825" s="282"/>
    </row>
    <row r="826" spans="2:21" ht="24.75" customHeight="1">
      <c r="B826" s="176">
        <v>820</v>
      </c>
      <c r="C826" s="231"/>
      <c r="D826" s="290" t="str">
        <f t="shared" si="51"/>
        <v/>
      </c>
      <c r="E826" s="291">
        <f>IF(D826="",0,+COUNTIF('賃上げ後(1か月目)(様式3-6)'!$D$7:$D$1006,D826))</f>
        <v>0</v>
      </c>
      <c r="F826" s="205"/>
      <c r="G826" s="295" t="str">
        <f t="shared" si="52"/>
        <v/>
      </c>
      <c r="H826" s="202"/>
      <c r="I826" s="202"/>
      <c r="J826" s="203"/>
      <c r="K826" s="203"/>
      <c r="L826" s="203"/>
      <c r="M826" s="203"/>
      <c r="N826" s="203"/>
      <c r="O826" s="203"/>
      <c r="P826" s="203"/>
      <c r="Q826" s="203"/>
      <c r="R826" s="204"/>
      <c r="S826" s="298" t="str">
        <f t="shared" si="50"/>
        <v/>
      </c>
      <c r="T826" s="299" t="str">
        <f t="shared" si="53"/>
        <v/>
      </c>
      <c r="U826" s="282"/>
    </row>
    <row r="827" spans="2:21" ht="24.75" customHeight="1">
      <c r="B827" s="176">
        <v>821</v>
      </c>
      <c r="C827" s="231"/>
      <c r="D827" s="290" t="str">
        <f t="shared" si="51"/>
        <v/>
      </c>
      <c r="E827" s="291">
        <f>IF(D827="",0,+COUNTIF('賃上げ後(1か月目)(様式3-6)'!$D$7:$D$1006,D827))</f>
        <v>0</v>
      </c>
      <c r="F827" s="205"/>
      <c r="G827" s="295" t="str">
        <f t="shared" si="52"/>
        <v/>
      </c>
      <c r="H827" s="202"/>
      <c r="I827" s="202"/>
      <c r="J827" s="203"/>
      <c r="K827" s="203"/>
      <c r="L827" s="203"/>
      <c r="M827" s="203"/>
      <c r="N827" s="203"/>
      <c r="O827" s="203"/>
      <c r="P827" s="203"/>
      <c r="Q827" s="203"/>
      <c r="R827" s="204"/>
      <c r="S827" s="298" t="str">
        <f t="shared" si="50"/>
        <v/>
      </c>
      <c r="T827" s="299" t="str">
        <f t="shared" si="53"/>
        <v/>
      </c>
      <c r="U827" s="282"/>
    </row>
    <row r="828" spans="2:21" ht="24.75" customHeight="1">
      <c r="B828" s="176">
        <v>822</v>
      </c>
      <c r="C828" s="231"/>
      <c r="D828" s="290" t="str">
        <f t="shared" si="51"/>
        <v/>
      </c>
      <c r="E828" s="291">
        <f>IF(D828="",0,+COUNTIF('賃上げ後(1か月目)(様式3-6)'!$D$7:$D$1006,D828))</f>
        <v>0</v>
      </c>
      <c r="F828" s="205"/>
      <c r="G828" s="295" t="str">
        <f t="shared" si="52"/>
        <v/>
      </c>
      <c r="H828" s="202"/>
      <c r="I828" s="202"/>
      <c r="J828" s="203"/>
      <c r="K828" s="203"/>
      <c r="L828" s="203"/>
      <c r="M828" s="203"/>
      <c r="N828" s="203"/>
      <c r="O828" s="203"/>
      <c r="P828" s="203"/>
      <c r="Q828" s="203"/>
      <c r="R828" s="204"/>
      <c r="S828" s="298" t="str">
        <f t="shared" si="50"/>
        <v/>
      </c>
      <c r="T828" s="299" t="str">
        <f t="shared" si="53"/>
        <v/>
      </c>
      <c r="U828" s="282"/>
    </row>
    <row r="829" spans="2:21" ht="24.75" customHeight="1">
      <c r="B829" s="176">
        <v>823</v>
      </c>
      <c r="C829" s="231"/>
      <c r="D829" s="290" t="str">
        <f t="shared" si="51"/>
        <v/>
      </c>
      <c r="E829" s="291">
        <f>IF(D829="",0,+COUNTIF('賃上げ後(1か月目)(様式3-6)'!$D$7:$D$1006,D829))</f>
        <v>0</v>
      </c>
      <c r="F829" s="205"/>
      <c r="G829" s="295" t="str">
        <f t="shared" si="52"/>
        <v/>
      </c>
      <c r="H829" s="202"/>
      <c r="I829" s="202"/>
      <c r="J829" s="203"/>
      <c r="K829" s="203"/>
      <c r="L829" s="203"/>
      <c r="M829" s="203"/>
      <c r="N829" s="203"/>
      <c r="O829" s="203"/>
      <c r="P829" s="203"/>
      <c r="Q829" s="203"/>
      <c r="R829" s="204"/>
      <c r="S829" s="298" t="str">
        <f t="shared" si="50"/>
        <v/>
      </c>
      <c r="T829" s="299" t="str">
        <f t="shared" si="53"/>
        <v/>
      </c>
      <c r="U829" s="282"/>
    </row>
    <row r="830" spans="2:21" ht="24.75" customHeight="1">
      <c r="B830" s="176">
        <v>824</v>
      </c>
      <c r="C830" s="231"/>
      <c r="D830" s="290" t="str">
        <f t="shared" si="51"/>
        <v/>
      </c>
      <c r="E830" s="291">
        <f>IF(D830="",0,+COUNTIF('賃上げ後(1か月目)(様式3-6)'!$D$7:$D$1006,D830))</f>
        <v>0</v>
      </c>
      <c r="F830" s="205"/>
      <c r="G830" s="295" t="str">
        <f t="shared" si="52"/>
        <v/>
      </c>
      <c r="H830" s="202"/>
      <c r="I830" s="202"/>
      <c r="J830" s="203"/>
      <c r="K830" s="203"/>
      <c r="L830" s="203"/>
      <c r="M830" s="203"/>
      <c r="N830" s="203"/>
      <c r="O830" s="203"/>
      <c r="P830" s="203"/>
      <c r="Q830" s="203"/>
      <c r="R830" s="204"/>
      <c r="S830" s="298" t="str">
        <f t="shared" si="50"/>
        <v/>
      </c>
      <c r="T830" s="299" t="str">
        <f t="shared" si="53"/>
        <v/>
      </c>
      <c r="U830" s="282"/>
    </row>
    <row r="831" spans="2:21" ht="24.75" customHeight="1">
      <c r="B831" s="176">
        <v>825</v>
      </c>
      <c r="C831" s="231"/>
      <c r="D831" s="290" t="str">
        <f t="shared" si="51"/>
        <v/>
      </c>
      <c r="E831" s="291">
        <f>IF(D831="",0,+COUNTIF('賃上げ後(1か月目)(様式3-6)'!$D$7:$D$1006,D831))</f>
        <v>0</v>
      </c>
      <c r="F831" s="205"/>
      <c r="G831" s="295" t="str">
        <f t="shared" si="52"/>
        <v/>
      </c>
      <c r="H831" s="202"/>
      <c r="I831" s="202"/>
      <c r="J831" s="203"/>
      <c r="K831" s="203"/>
      <c r="L831" s="203"/>
      <c r="M831" s="203"/>
      <c r="N831" s="203"/>
      <c r="O831" s="203"/>
      <c r="P831" s="203"/>
      <c r="Q831" s="203"/>
      <c r="R831" s="204"/>
      <c r="S831" s="298" t="str">
        <f t="shared" si="50"/>
        <v/>
      </c>
      <c r="T831" s="299" t="str">
        <f t="shared" si="53"/>
        <v/>
      </c>
      <c r="U831" s="282"/>
    </row>
    <row r="832" spans="2:21" ht="24.75" customHeight="1">
      <c r="B832" s="176">
        <v>826</v>
      </c>
      <c r="C832" s="231"/>
      <c r="D832" s="290" t="str">
        <f t="shared" si="51"/>
        <v/>
      </c>
      <c r="E832" s="291">
        <f>IF(D832="",0,+COUNTIF('賃上げ後(1か月目)(様式3-6)'!$D$7:$D$1006,D832))</f>
        <v>0</v>
      </c>
      <c r="F832" s="205"/>
      <c r="G832" s="295" t="str">
        <f t="shared" si="52"/>
        <v/>
      </c>
      <c r="H832" s="202"/>
      <c r="I832" s="202"/>
      <c r="J832" s="203"/>
      <c r="K832" s="203"/>
      <c r="L832" s="203"/>
      <c r="M832" s="203"/>
      <c r="N832" s="203"/>
      <c r="O832" s="203"/>
      <c r="P832" s="203"/>
      <c r="Q832" s="203"/>
      <c r="R832" s="204"/>
      <c r="S832" s="298" t="str">
        <f t="shared" si="50"/>
        <v/>
      </c>
      <c r="T832" s="299" t="str">
        <f t="shared" si="53"/>
        <v/>
      </c>
      <c r="U832" s="282"/>
    </row>
    <row r="833" spans="2:21" ht="24.75" customHeight="1">
      <c r="B833" s="176">
        <v>827</v>
      </c>
      <c r="C833" s="231"/>
      <c r="D833" s="290" t="str">
        <f t="shared" si="51"/>
        <v/>
      </c>
      <c r="E833" s="291">
        <f>IF(D833="",0,+COUNTIF('賃上げ後(1か月目)(様式3-6)'!$D$7:$D$1006,D833))</f>
        <v>0</v>
      </c>
      <c r="F833" s="205"/>
      <c r="G833" s="295" t="str">
        <f t="shared" si="52"/>
        <v/>
      </c>
      <c r="H833" s="202"/>
      <c r="I833" s="202"/>
      <c r="J833" s="203"/>
      <c r="K833" s="203"/>
      <c r="L833" s="203"/>
      <c r="M833" s="203"/>
      <c r="N833" s="203"/>
      <c r="O833" s="203"/>
      <c r="P833" s="203"/>
      <c r="Q833" s="203"/>
      <c r="R833" s="204"/>
      <c r="S833" s="298" t="str">
        <f t="shared" si="50"/>
        <v/>
      </c>
      <c r="T833" s="299" t="str">
        <f t="shared" si="53"/>
        <v/>
      </c>
      <c r="U833" s="282"/>
    </row>
    <row r="834" spans="2:21" ht="24.75" customHeight="1">
      <c r="B834" s="176">
        <v>828</v>
      </c>
      <c r="C834" s="231"/>
      <c r="D834" s="290" t="str">
        <f t="shared" si="51"/>
        <v/>
      </c>
      <c r="E834" s="291">
        <f>IF(D834="",0,+COUNTIF('賃上げ後(1か月目)(様式3-6)'!$D$7:$D$1006,D834))</f>
        <v>0</v>
      </c>
      <c r="F834" s="205"/>
      <c r="G834" s="295" t="str">
        <f t="shared" si="52"/>
        <v/>
      </c>
      <c r="H834" s="202"/>
      <c r="I834" s="202"/>
      <c r="J834" s="203"/>
      <c r="K834" s="203"/>
      <c r="L834" s="203"/>
      <c r="M834" s="203"/>
      <c r="N834" s="203"/>
      <c r="O834" s="203"/>
      <c r="P834" s="203"/>
      <c r="Q834" s="203"/>
      <c r="R834" s="204"/>
      <c r="S834" s="298" t="str">
        <f t="shared" si="50"/>
        <v/>
      </c>
      <c r="T834" s="299" t="str">
        <f t="shared" si="53"/>
        <v/>
      </c>
      <c r="U834" s="282"/>
    </row>
    <row r="835" spans="2:21" ht="24.75" customHeight="1">
      <c r="B835" s="176">
        <v>829</v>
      </c>
      <c r="C835" s="231"/>
      <c r="D835" s="290" t="str">
        <f t="shared" si="51"/>
        <v/>
      </c>
      <c r="E835" s="291">
        <f>IF(D835="",0,+COUNTIF('賃上げ後(1か月目)(様式3-6)'!$D$7:$D$1006,D835))</f>
        <v>0</v>
      </c>
      <c r="F835" s="205"/>
      <c r="G835" s="295" t="str">
        <f t="shared" si="52"/>
        <v/>
      </c>
      <c r="H835" s="202"/>
      <c r="I835" s="202"/>
      <c r="J835" s="203"/>
      <c r="K835" s="203"/>
      <c r="L835" s="203"/>
      <c r="M835" s="203"/>
      <c r="N835" s="203"/>
      <c r="O835" s="203"/>
      <c r="P835" s="203"/>
      <c r="Q835" s="203"/>
      <c r="R835" s="204"/>
      <c r="S835" s="298" t="str">
        <f t="shared" si="50"/>
        <v/>
      </c>
      <c r="T835" s="299" t="str">
        <f t="shared" si="53"/>
        <v/>
      </c>
      <c r="U835" s="282"/>
    </row>
    <row r="836" spans="2:21" ht="24.75" customHeight="1">
      <c r="B836" s="176">
        <v>830</v>
      </c>
      <c r="C836" s="231"/>
      <c r="D836" s="290" t="str">
        <f t="shared" si="51"/>
        <v/>
      </c>
      <c r="E836" s="291">
        <f>IF(D836="",0,+COUNTIF('賃上げ後(1か月目)(様式3-6)'!$D$7:$D$1006,D836))</f>
        <v>0</v>
      </c>
      <c r="F836" s="205"/>
      <c r="G836" s="295" t="str">
        <f t="shared" si="52"/>
        <v/>
      </c>
      <c r="H836" s="202"/>
      <c r="I836" s="202"/>
      <c r="J836" s="203"/>
      <c r="K836" s="203"/>
      <c r="L836" s="203"/>
      <c r="M836" s="203"/>
      <c r="N836" s="203"/>
      <c r="O836" s="203"/>
      <c r="P836" s="203"/>
      <c r="Q836" s="203"/>
      <c r="R836" s="204"/>
      <c r="S836" s="298" t="str">
        <f t="shared" si="50"/>
        <v/>
      </c>
      <c r="T836" s="299" t="str">
        <f t="shared" si="53"/>
        <v/>
      </c>
      <c r="U836" s="282"/>
    </row>
    <row r="837" spans="2:21" ht="24.75" customHeight="1">
      <c r="B837" s="176">
        <v>831</v>
      </c>
      <c r="C837" s="231"/>
      <c r="D837" s="290" t="str">
        <f t="shared" si="51"/>
        <v/>
      </c>
      <c r="E837" s="291">
        <f>IF(D837="",0,+COUNTIF('賃上げ後(1か月目)(様式3-6)'!$D$7:$D$1006,D837))</f>
        <v>0</v>
      </c>
      <c r="F837" s="205"/>
      <c r="G837" s="295" t="str">
        <f t="shared" si="52"/>
        <v/>
      </c>
      <c r="H837" s="202"/>
      <c r="I837" s="202"/>
      <c r="J837" s="203"/>
      <c r="K837" s="203"/>
      <c r="L837" s="203"/>
      <c r="M837" s="203"/>
      <c r="N837" s="203"/>
      <c r="O837" s="203"/>
      <c r="P837" s="203"/>
      <c r="Q837" s="203"/>
      <c r="R837" s="204"/>
      <c r="S837" s="298" t="str">
        <f t="shared" si="50"/>
        <v/>
      </c>
      <c r="T837" s="299" t="str">
        <f t="shared" si="53"/>
        <v/>
      </c>
      <c r="U837" s="282"/>
    </row>
    <row r="838" spans="2:21" ht="24.75" customHeight="1">
      <c r="B838" s="176">
        <v>832</v>
      </c>
      <c r="C838" s="231"/>
      <c r="D838" s="290" t="str">
        <f t="shared" si="51"/>
        <v/>
      </c>
      <c r="E838" s="291">
        <f>IF(D838="",0,+COUNTIF('賃上げ後(1か月目)(様式3-6)'!$D$7:$D$1006,D838))</f>
        <v>0</v>
      </c>
      <c r="F838" s="205"/>
      <c r="G838" s="295" t="str">
        <f t="shared" si="52"/>
        <v/>
      </c>
      <c r="H838" s="202"/>
      <c r="I838" s="202"/>
      <c r="J838" s="203"/>
      <c r="K838" s="203"/>
      <c r="L838" s="203"/>
      <c r="M838" s="203"/>
      <c r="N838" s="203"/>
      <c r="O838" s="203"/>
      <c r="P838" s="203"/>
      <c r="Q838" s="203"/>
      <c r="R838" s="204"/>
      <c r="S838" s="298" t="str">
        <f t="shared" si="50"/>
        <v/>
      </c>
      <c r="T838" s="299" t="str">
        <f t="shared" si="53"/>
        <v/>
      </c>
      <c r="U838" s="282"/>
    </row>
    <row r="839" spans="2:21" ht="24.75" customHeight="1">
      <c r="B839" s="176">
        <v>833</v>
      </c>
      <c r="C839" s="231"/>
      <c r="D839" s="290" t="str">
        <f t="shared" si="51"/>
        <v/>
      </c>
      <c r="E839" s="291">
        <f>IF(D839="",0,+COUNTIF('賃上げ後(1か月目)(様式3-6)'!$D$7:$D$1006,D839))</f>
        <v>0</v>
      </c>
      <c r="F839" s="205"/>
      <c r="G839" s="295" t="str">
        <f t="shared" si="52"/>
        <v/>
      </c>
      <c r="H839" s="202"/>
      <c r="I839" s="202"/>
      <c r="J839" s="203"/>
      <c r="K839" s="203"/>
      <c r="L839" s="203"/>
      <c r="M839" s="203"/>
      <c r="N839" s="203"/>
      <c r="O839" s="203"/>
      <c r="P839" s="203"/>
      <c r="Q839" s="203"/>
      <c r="R839" s="204"/>
      <c r="S839" s="298" t="str">
        <f t="shared" si="50"/>
        <v/>
      </c>
      <c r="T839" s="299" t="str">
        <f t="shared" si="53"/>
        <v/>
      </c>
      <c r="U839" s="282"/>
    </row>
    <row r="840" spans="2:21" ht="24.75" customHeight="1">
      <c r="B840" s="176">
        <v>834</v>
      </c>
      <c r="C840" s="231"/>
      <c r="D840" s="290" t="str">
        <f t="shared" si="51"/>
        <v/>
      </c>
      <c r="E840" s="291">
        <f>IF(D840="",0,+COUNTIF('賃上げ後(1か月目)(様式3-6)'!$D$7:$D$1006,D840))</f>
        <v>0</v>
      </c>
      <c r="F840" s="205"/>
      <c r="G840" s="295" t="str">
        <f t="shared" si="52"/>
        <v/>
      </c>
      <c r="H840" s="202"/>
      <c r="I840" s="202"/>
      <c r="J840" s="203"/>
      <c r="K840" s="203"/>
      <c r="L840" s="203"/>
      <c r="M840" s="203"/>
      <c r="N840" s="203"/>
      <c r="O840" s="203"/>
      <c r="P840" s="203"/>
      <c r="Q840" s="203"/>
      <c r="R840" s="204"/>
      <c r="S840" s="298" t="str">
        <f t="shared" ref="S840:S903" si="54">IF(C840="","",+SUM(H840:R840))</f>
        <v/>
      </c>
      <c r="T840" s="299" t="str">
        <f t="shared" si="53"/>
        <v/>
      </c>
      <c r="U840" s="282"/>
    </row>
    <row r="841" spans="2:21" ht="24.75" customHeight="1">
      <c r="B841" s="176">
        <v>835</v>
      </c>
      <c r="C841" s="231"/>
      <c r="D841" s="290" t="str">
        <f t="shared" ref="D841:D904" si="55">SUBSTITUTE(SUBSTITUTE(C841,"　","")," ","")</f>
        <v/>
      </c>
      <c r="E841" s="291">
        <f>IF(D841="",0,+COUNTIF('賃上げ後(1か月目)(様式3-6)'!$D$7:$D$1006,D841))</f>
        <v>0</v>
      </c>
      <c r="F841" s="205"/>
      <c r="G841" s="295" t="str">
        <f t="shared" ref="G841:G904" si="56">IF(C841="","",+IF(OR(E841&lt;1,F841=""),"除外","対象"))</f>
        <v/>
      </c>
      <c r="H841" s="202"/>
      <c r="I841" s="202"/>
      <c r="J841" s="203"/>
      <c r="K841" s="203"/>
      <c r="L841" s="203"/>
      <c r="M841" s="203"/>
      <c r="N841" s="203"/>
      <c r="O841" s="203"/>
      <c r="P841" s="203"/>
      <c r="Q841" s="203"/>
      <c r="R841" s="204"/>
      <c r="S841" s="298" t="str">
        <f t="shared" si="54"/>
        <v/>
      </c>
      <c r="T841" s="299" t="str">
        <f t="shared" si="53"/>
        <v/>
      </c>
      <c r="U841" s="282"/>
    </row>
    <row r="842" spans="2:21" ht="24.75" customHeight="1">
      <c r="B842" s="176">
        <v>836</v>
      </c>
      <c r="C842" s="231"/>
      <c r="D842" s="290" t="str">
        <f t="shared" si="55"/>
        <v/>
      </c>
      <c r="E842" s="291">
        <f>IF(D842="",0,+COUNTIF('賃上げ後(1か月目)(様式3-6)'!$D$7:$D$1006,D842))</f>
        <v>0</v>
      </c>
      <c r="F842" s="205"/>
      <c r="G842" s="295" t="str">
        <f t="shared" si="56"/>
        <v/>
      </c>
      <c r="H842" s="202"/>
      <c r="I842" s="202"/>
      <c r="J842" s="203"/>
      <c r="K842" s="203"/>
      <c r="L842" s="203"/>
      <c r="M842" s="203"/>
      <c r="N842" s="203"/>
      <c r="O842" s="203"/>
      <c r="P842" s="203"/>
      <c r="Q842" s="203"/>
      <c r="R842" s="204"/>
      <c r="S842" s="298" t="str">
        <f t="shared" si="54"/>
        <v/>
      </c>
      <c r="T842" s="299" t="str">
        <f t="shared" si="53"/>
        <v/>
      </c>
      <c r="U842" s="282"/>
    </row>
    <row r="843" spans="2:21" ht="24.75" customHeight="1">
      <c r="B843" s="176">
        <v>837</v>
      </c>
      <c r="C843" s="231"/>
      <c r="D843" s="290" t="str">
        <f t="shared" si="55"/>
        <v/>
      </c>
      <c r="E843" s="291">
        <f>IF(D843="",0,+COUNTIF('賃上げ後(1か月目)(様式3-6)'!$D$7:$D$1006,D843))</f>
        <v>0</v>
      </c>
      <c r="F843" s="205"/>
      <c r="G843" s="295" t="str">
        <f t="shared" si="56"/>
        <v/>
      </c>
      <c r="H843" s="202"/>
      <c r="I843" s="202"/>
      <c r="J843" s="203"/>
      <c r="K843" s="203"/>
      <c r="L843" s="203"/>
      <c r="M843" s="203"/>
      <c r="N843" s="203"/>
      <c r="O843" s="203"/>
      <c r="P843" s="203"/>
      <c r="Q843" s="203"/>
      <c r="R843" s="204"/>
      <c r="S843" s="298" t="str">
        <f t="shared" si="54"/>
        <v/>
      </c>
      <c r="T843" s="299" t="str">
        <f t="shared" si="53"/>
        <v/>
      </c>
      <c r="U843" s="282"/>
    </row>
    <row r="844" spans="2:21" ht="24.75" customHeight="1">
      <c r="B844" s="176">
        <v>838</v>
      </c>
      <c r="C844" s="231"/>
      <c r="D844" s="290" t="str">
        <f t="shared" si="55"/>
        <v/>
      </c>
      <c r="E844" s="291">
        <f>IF(D844="",0,+COUNTIF('賃上げ後(1か月目)(様式3-6)'!$D$7:$D$1006,D844))</f>
        <v>0</v>
      </c>
      <c r="F844" s="205"/>
      <c r="G844" s="295" t="str">
        <f t="shared" si="56"/>
        <v/>
      </c>
      <c r="H844" s="202"/>
      <c r="I844" s="202"/>
      <c r="J844" s="203"/>
      <c r="K844" s="203"/>
      <c r="L844" s="203"/>
      <c r="M844" s="203"/>
      <c r="N844" s="203"/>
      <c r="O844" s="203"/>
      <c r="P844" s="203"/>
      <c r="Q844" s="203"/>
      <c r="R844" s="204"/>
      <c r="S844" s="298" t="str">
        <f t="shared" si="54"/>
        <v/>
      </c>
      <c r="T844" s="299" t="str">
        <f t="shared" si="53"/>
        <v/>
      </c>
      <c r="U844" s="282"/>
    </row>
    <row r="845" spans="2:21" ht="24.75" customHeight="1">
      <c r="B845" s="176">
        <v>839</v>
      </c>
      <c r="C845" s="231"/>
      <c r="D845" s="290" t="str">
        <f t="shared" si="55"/>
        <v/>
      </c>
      <c r="E845" s="291">
        <f>IF(D845="",0,+COUNTIF('賃上げ後(1か月目)(様式3-6)'!$D$7:$D$1006,D845))</f>
        <v>0</v>
      </c>
      <c r="F845" s="205"/>
      <c r="G845" s="295" t="str">
        <f t="shared" si="56"/>
        <v/>
      </c>
      <c r="H845" s="202"/>
      <c r="I845" s="202"/>
      <c r="J845" s="203"/>
      <c r="K845" s="203"/>
      <c r="L845" s="203"/>
      <c r="M845" s="203"/>
      <c r="N845" s="203"/>
      <c r="O845" s="203"/>
      <c r="P845" s="203"/>
      <c r="Q845" s="203"/>
      <c r="R845" s="204"/>
      <c r="S845" s="298" t="str">
        <f t="shared" si="54"/>
        <v/>
      </c>
      <c r="T845" s="299" t="str">
        <f t="shared" si="53"/>
        <v/>
      </c>
      <c r="U845" s="282"/>
    </row>
    <row r="846" spans="2:21" ht="24.75" customHeight="1">
      <c r="B846" s="176">
        <v>840</v>
      </c>
      <c r="C846" s="231"/>
      <c r="D846" s="290" t="str">
        <f t="shared" si="55"/>
        <v/>
      </c>
      <c r="E846" s="291">
        <f>IF(D846="",0,+COUNTIF('賃上げ後(1か月目)(様式3-6)'!$D$7:$D$1006,D846))</f>
        <v>0</v>
      </c>
      <c r="F846" s="205"/>
      <c r="G846" s="295" t="str">
        <f t="shared" si="56"/>
        <v/>
      </c>
      <c r="H846" s="202"/>
      <c r="I846" s="202"/>
      <c r="J846" s="203"/>
      <c r="K846" s="203"/>
      <c r="L846" s="203"/>
      <c r="M846" s="203"/>
      <c r="N846" s="203"/>
      <c r="O846" s="203"/>
      <c r="P846" s="203"/>
      <c r="Q846" s="203"/>
      <c r="R846" s="204"/>
      <c r="S846" s="298" t="str">
        <f t="shared" si="54"/>
        <v/>
      </c>
      <c r="T846" s="299" t="str">
        <f t="shared" ref="T846:T909" si="57">IF(C846="","",+IF(G846="対象",H846,0))</f>
        <v/>
      </c>
      <c r="U846" s="282"/>
    </row>
    <row r="847" spans="2:21" ht="24.75" customHeight="1">
      <c r="B847" s="176">
        <v>841</v>
      </c>
      <c r="C847" s="231"/>
      <c r="D847" s="290" t="str">
        <f t="shared" si="55"/>
        <v/>
      </c>
      <c r="E847" s="291">
        <f>IF(D847="",0,+COUNTIF('賃上げ後(1か月目)(様式3-6)'!$D$7:$D$1006,D847))</f>
        <v>0</v>
      </c>
      <c r="F847" s="205"/>
      <c r="G847" s="295" t="str">
        <f t="shared" si="56"/>
        <v/>
      </c>
      <c r="H847" s="202"/>
      <c r="I847" s="202"/>
      <c r="J847" s="203"/>
      <c r="K847" s="203"/>
      <c r="L847" s="203"/>
      <c r="M847" s="203"/>
      <c r="N847" s="203"/>
      <c r="O847" s="203"/>
      <c r="P847" s="203"/>
      <c r="Q847" s="203"/>
      <c r="R847" s="204"/>
      <c r="S847" s="298" t="str">
        <f t="shared" si="54"/>
        <v/>
      </c>
      <c r="T847" s="299" t="str">
        <f t="shared" si="57"/>
        <v/>
      </c>
      <c r="U847" s="282"/>
    </row>
    <row r="848" spans="2:21" ht="24.75" customHeight="1">
      <c r="B848" s="176">
        <v>842</v>
      </c>
      <c r="C848" s="231"/>
      <c r="D848" s="290" t="str">
        <f t="shared" si="55"/>
        <v/>
      </c>
      <c r="E848" s="291">
        <f>IF(D848="",0,+COUNTIF('賃上げ後(1か月目)(様式3-6)'!$D$7:$D$1006,D848))</f>
        <v>0</v>
      </c>
      <c r="F848" s="205"/>
      <c r="G848" s="295" t="str">
        <f t="shared" si="56"/>
        <v/>
      </c>
      <c r="H848" s="202"/>
      <c r="I848" s="202"/>
      <c r="J848" s="203"/>
      <c r="K848" s="203"/>
      <c r="L848" s="203"/>
      <c r="M848" s="203"/>
      <c r="N848" s="203"/>
      <c r="O848" s="203"/>
      <c r="P848" s="203"/>
      <c r="Q848" s="203"/>
      <c r="R848" s="204"/>
      <c r="S848" s="298" t="str">
        <f t="shared" si="54"/>
        <v/>
      </c>
      <c r="T848" s="299" t="str">
        <f t="shared" si="57"/>
        <v/>
      </c>
      <c r="U848" s="282"/>
    </row>
    <row r="849" spans="2:21" ht="24.75" customHeight="1">
      <c r="B849" s="176">
        <v>843</v>
      </c>
      <c r="C849" s="231"/>
      <c r="D849" s="290" t="str">
        <f t="shared" si="55"/>
        <v/>
      </c>
      <c r="E849" s="291">
        <f>IF(D849="",0,+COUNTIF('賃上げ後(1か月目)(様式3-6)'!$D$7:$D$1006,D849))</f>
        <v>0</v>
      </c>
      <c r="F849" s="205"/>
      <c r="G849" s="295" t="str">
        <f t="shared" si="56"/>
        <v/>
      </c>
      <c r="H849" s="202"/>
      <c r="I849" s="202"/>
      <c r="J849" s="203"/>
      <c r="K849" s="203"/>
      <c r="L849" s="203"/>
      <c r="M849" s="203"/>
      <c r="N849" s="203"/>
      <c r="O849" s="203"/>
      <c r="P849" s="203"/>
      <c r="Q849" s="203"/>
      <c r="R849" s="204"/>
      <c r="S849" s="298" t="str">
        <f t="shared" si="54"/>
        <v/>
      </c>
      <c r="T849" s="299" t="str">
        <f t="shared" si="57"/>
        <v/>
      </c>
      <c r="U849" s="282"/>
    </row>
    <row r="850" spans="2:21" ht="24.75" customHeight="1">
      <c r="B850" s="176">
        <v>844</v>
      </c>
      <c r="C850" s="231"/>
      <c r="D850" s="290" t="str">
        <f t="shared" si="55"/>
        <v/>
      </c>
      <c r="E850" s="291">
        <f>IF(D850="",0,+COUNTIF('賃上げ後(1か月目)(様式3-6)'!$D$7:$D$1006,D850))</f>
        <v>0</v>
      </c>
      <c r="F850" s="205"/>
      <c r="G850" s="295" t="str">
        <f t="shared" si="56"/>
        <v/>
      </c>
      <c r="H850" s="202"/>
      <c r="I850" s="202"/>
      <c r="J850" s="203"/>
      <c r="K850" s="203"/>
      <c r="L850" s="203"/>
      <c r="M850" s="203"/>
      <c r="N850" s="203"/>
      <c r="O850" s="203"/>
      <c r="P850" s="203"/>
      <c r="Q850" s="203"/>
      <c r="R850" s="204"/>
      <c r="S850" s="298" t="str">
        <f t="shared" si="54"/>
        <v/>
      </c>
      <c r="T850" s="299" t="str">
        <f t="shared" si="57"/>
        <v/>
      </c>
      <c r="U850" s="282"/>
    </row>
    <row r="851" spans="2:21" ht="24.75" customHeight="1">
      <c r="B851" s="176">
        <v>845</v>
      </c>
      <c r="C851" s="231"/>
      <c r="D851" s="290" t="str">
        <f t="shared" si="55"/>
        <v/>
      </c>
      <c r="E851" s="291">
        <f>IF(D851="",0,+COUNTIF('賃上げ後(1か月目)(様式3-6)'!$D$7:$D$1006,D851))</f>
        <v>0</v>
      </c>
      <c r="F851" s="205"/>
      <c r="G851" s="295" t="str">
        <f t="shared" si="56"/>
        <v/>
      </c>
      <c r="H851" s="202"/>
      <c r="I851" s="202"/>
      <c r="J851" s="203"/>
      <c r="K851" s="203"/>
      <c r="L851" s="203"/>
      <c r="M851" s="203"/>
      <c r="N851" s="203"/>
      <c r="O851" s="203"/>
      <c r="P851" s="203"/>
      <c r="Q851" s="203"/>
      <c r="R851" s="204"/>
      <c r="S851" s="298" t="str">
        <f t="shared" si="54"/>
        <v/>
      </c>
      <c r="T851" s="299" t="str">
        <f t="shared" si="57"/>
        <v/>
      </c>
      <c r="U851" s="282"/>
    </row>
    <row r="852" spans="2:21" ht="24.75" customHeight="1">
      <c r="B852" s="176">
        <v>846</v>
      </c>
      <c r="C852" s="231"/>
      <c r="D852" s="290" t="str">
        <f t="shared" si="55"/>
        <v/>
      </c>
      <c r="E852" s="291">
        <f>IF(D852="",0,+COUNTIF('賃上げ後(1か月目)(様式3-6)'!$D$7:$D$1006,D852))</f>
        <v>0</v>
      </c>
      <c r="F852" s="205"/>
      <c r="G852" s="295" t="str">
        <f t="shared" si="56"/>
        <v/>
      </c>
      <c r="H852" s="202"/>
      <c r="I852" s="202"/>
      <c r="J852" s="203"/>
      <c r="K852" s="203"/>
      <c r="L852" s="203"/>
      <c r="M852" s="203"/>
      <c r="N852" s="203"/>
      <c r="O852" s="203"/>
      <c r="P852" s="203"/>
      <c r="Q852" s="203"/>
      <c r="R852" s="204"/>
      <c r="S852" s="298" t="str">
        <f t="shared" si="54"/>
        <v/>
      </c>
      <c r="T852" s="299" t="str">
        <f t="shared" si="57"/>
        <v/>
      </c>
      <c r="U852" s="282"/>
    </row>
    <row r="853" spans="2:21" ht="24.75" customHeight="1">
      <c r="B853" s="176">
        <v>847</v>
      </c>
      <c r="C853" s="231"/>
      <c r="D853" s="290" t="str">
        <f t="shared" si="55"/>
        <v/>
      </c>
      <c r="E853" s="291">
        <f>IF(D853="",0,+COUNTIF('賃上げ後(1か月目)(様式3-6)'!$D$7:$D$1006,D853))</f>
        <v>0</v>
      </c>
      <c r="F853" s="205"/>
      <c r="G853" s="295" t="str">
        <f t="shared" si="56"/>
        <v/>
      </c>
      <c r="H853" s="202"/>
      <c r="I853" s="202"/>
      <c r="J853" s="203"/>
      <c r="K853" s="203"/>
      <c r="L853" s="203"/>
      <c r="M853" s="203"/>
      <c r="N853" s="203"/>
      <c r="O853" s="203"/>
      <c r="P853" s="203"/>
      <c r="Q853" s="203"/>
      <c r="R853" s="204"/>
      <c r="S853" s="298" t="str">
        <f t="shared" si="54"/>
        <v/>
      </c>
      <c r="T853" s="299" t="str">
        <f t="shared" si="57"/>
        <v/>
      </c>
      <c r="U853" s="282"/>
    </row>
    <row r="854" spans="2:21" ht="24.75" customHeight="1">
      <c r="B854" s="176">
        <v>848</v>
      </c>
      <c r="C854" s="231"/>
      <c r="D854" s="290" t="str">
        <f t="shared" si="55"/>
        <v/>
      </c>
      <c r="E854" s="291">
        <f>IF(D854="",0,+COUNTIF('賃上げ後(1か月目)(様式3-6)'!$D$7:$D$1006,D854))</f>
        <v>0</v>
      </c>
      <c r="F854" s="205"/>
      <c r="G854" s="295" t="str">
        <f t="shared" si="56"/>
        <v/>
      </c>
      <c r="H854" s="202"/>
      <c r="I854" s="202"/>
      <c r="J854" s="203"/>
      <c r="K854" s="203"/>
      <c r="L854" s="203"/>
      <c r="M854" s="203"/>
      <c r="N854" s="203"/>
      <c r="O854" s="203"/>
      <c r="P854" s="203"/>
      <c r="Q854" s="203"/>
      <c r="R854" s="204"/>
      <c r="S854" s="298" t="str">
        <f t="shared" si="54"/>
        <v/>
      </c>
      <c r="T854" s="299" t="str">
        <f t="shared" si="57"/>
        <v/>
      </c>
      <c r="U854" s="282"/>
    </row>
    <row r="855" spans="2:21" ht="24.75" customHeight="1">
      <c r="B855" s="176">
        <v>849</v>
      </c>
      <c r="C855" s="231"/>
      <c r="D855" s="290" t="str">
        <f t="shared" si="55"/>
        <v/>
      </c>
      <c r="E855" s="291">
        <f>IF(D855="",0,+COUNTIF('賃上げ後(1か月目)(様式3-6)'!$D$7:$D$1006,D855))</f>
        <v>0</v>
      </c>
      <c r="F855" s="205"/>
      <c r="G855" s="295" t="str">
        <f t="shared" si="56"/>
        <v/>
      </c>
      <c r="H855" s="202"/>
      <c r="I855" s="202"/>
      <c r="J855" s="203"/>
      <c r="K855" s="203"/>
      <c r="L855" s="203"/>
      <c r="M855" s="203"/>
      <c r="N855" s="203"/>
      <c r="O855" s="203"/>
      <c r="P855" s="203"/>
      <c r="Q855" s="203"/>
      <c r="R855" s="204"/>
      <c r="S855" s="298" t="str">
        <f t="shared" si="54"/>
        <v/>
      </c>
      <c r="T855" s="299" t="str">
        <f t="shared" si="57"/>
        <v/>
      </c>
      <c r="U855" s="282"/>
    </row>
    <row r="856" spans="2:21" ht="24.75" customHeight="1">
      <c r="B856" s="176">
        <v>850</v>
      </c>
      <c r="C856" s="231"/>
      <c r="D856" s="290" t="str">
        <f t="shared" si="55"/>
        <v/>
      </c>
      <c r="E856" s="291">
        <f>IF(D856="",0,+COUNTIF('賃上げ後(1か月目)(様式3-6)'!$D$7:$D$1006,D856))</f>
        <v>0</v>
      </c>
      <c r="F856" s="205"/>
      <c r="G856" s="295" t="str">
        <f t="shared" si="56"/>
        <v/>
      </c>
      <c r="H856" s="202"/>
      <c r="I856" s="202"/>
      <c r="J856" s="203"/>
      <c r="K856" s="203"/>
      <c r="L856" s="203"/>
      <c r="M856" s="203"/>
      <c r="N856" s="203"/>
      <c r="O856" s="203"/>
      <c r="P856" s="203"/>
      <c r="Q856" s="203"/>
      <c r="R856" s="204"/>
      <c r="S856" s="298" t="str">
        <f t="shared" si="54"/>
        <v/>
      </c>
      <c r="T856" s="299" t="str">
        <f t="shared" si="57"/>
        <v/>
      </c>
      <c r="U856" s="282"/>
    </row>
    <row r="857" spans="2:21" ht="24.75" customHeight="1">
      <c r="B857" s="176">
        <v>851</v>
      </c>
      <c r="C857" s="231"/>
      <c r="D857" s="290" t="str">
        <f t="shared" si="55"/>
        <v/>
      </c>
      <c r="E857" s="291">
        <f>IF(D857="",0,+COUNTIF('賃上げ後(1か月目)(様式3-6)'!$D$7:$D$1006,D857))</f>
        <v>0</v>
      </c>
      <c r="F857" s="205"/>
      <c r="G857" s="295" t="str">
        <f t="shared" si="56"/>
        <v/>
      </c>
      <c r="H857" s="202"/>
      <c r="I857" s="202"/>
      <c r="J857" s="203"/>
      <c r="K857" s="203"/>
      <c r="L857" s="203"/>
      <c r="M857" s="203"/>
      <c r="N857" s="203"/>
      <c r="O857" s="203"/>
      <c r="P857" s="203"/>
      <c r="Q857" s="203"/>
      <c r="R857" s="204"/>
      <c r="S857" s="298" t="str">
        <f t="shared" si="54"/>
        <v/>
      </c>
      <c r="T857" s="299" t="str">
        <f t="shared" si="57"/>
        <v/>
      </c>
      <c r="U857" s="282"/>
    </row>
    <row r="858" spans="2:21" ht="24.75" customHeight="1">
      <c r="B858" s="176">
        <v>852</v>
      </c>
      <c r="C858" s="231"/>
      <c r="D858" s="290" t="str">
        <f t="shared" si="55"/>
        <v/>
      </c>
      <c r="E858" s="291">
        <f>IF(D858="",0,+COUNTIF('賃上げ後(1か月目)(様式3-6)'!$D$7:$D$1006,D858))</f>
        <v>0</v>
      </c>
      <c r="F858" s="205"/>
      <c r="G858" s="295" t="str">
        <f t="shared" si="56"/>
        <v/>
      </c>
      <c r="H858" s="202"/>
      <c r="I858" s="202"/>
      <c r="J858" s="203"/>
      <c r="K858" s="203"/>
      <c r="L858" s="203"/>
      <c r="M858" s="203"/>
      <c r="N858" s="203"/>
      <c r="O858" s="203"/>
      <c r="P858" s="203"/>
      <c r="Q858" s="203"/>
      <c r="R858" s="204"/>
      <c r="S858" s="298" t="str">
        <f t="shared" si="54"/>
        <v/>
      </c>
      <c r="T858" s="299" t="str">
        <f t="shared" si="57"/>
        <v/>
      </c>
      <c r="U858" s="282"/>
    </row>
    <row r="859" spans="2:21" ht="24.75" customHeight="1">
      <c r="B859" s="176">
        <v>853</v>
      </c>
      <c r="C859" s="231"/>
      <c r="D859" s="290" t="str">
        <f t="shared" si="55"/>
        <v/>
      </c>
      <c r="E859" s="291">
        <f>IF(D859="",0,+COUNTIF('賃上げ後(1か月目)(様式3-6)'!$D$7:$D$1006,D859))</f>
        <v>0</v>
      </c>
      <c r="F859" s="205"/>
      <c r="G859" s="295" t="str">
        <f t="shared" si="56"/>
        <v/>
      </c>
      <c r="H859" s="202"/>
      <c r="I859" s="202"/>
      <c r="J859" s="203"/>
      <c r="K859" s="203"/>
      <c r="L859" s="203"/>
      <c r="M859" s="203"/>
      <c r="N859" s="203"/>
      <c r="O859" s="203"/>
      <c r="P859" s="203"/>
      <c r="Q859" s="203"/>
      <c r="R859" s="204"/>
      <c r="S859" s="298" t="str">
        <f t="shared" si="54"/>
        <v/>
      </c>
      <c r="T859" s="299" t="str">
        <f t="shared" si="57"/>
        <v/>
      </c>
      <c r="U859" s="282"/>
    </row>
    <row r="860" spans="2:21" ht="24.75" customHeight="1">
      <c r="B860" s="176">
        <v>854</v>
      </c>
      <c r="C860" s="231"/>
      <c r="D860" s="290" t="str">
        <f t="shared" si="55"/>
        <v/>
      </c>
      <c r="E860" s="291">
        <f>IF(D860="",0,+COUNTIF('賃上げ後(1か月目)(様式3-6)'!$D$7:$D$1006,D860))</f>
        <v>0</v>
      </c>
      <c r="F860" s="205"/>
      <c r="G860" s="295" t="str">
        <f t="shared" si="56"/>
        <v/>
      </c>
      <c r="H860" s="202"/>
      <c r="I860" s="202"/>
      <c r="J860" s="203"/>
      <c r="K860" s="203"/>
      <c r="L860" s="203"/>
      <c r="M860" s="203"/>
      <c r="N860" s="203"/>
      <c r="O860" s="203"/>
      <c r="P860" s="203"/>
      <c r="Q860" s="203"/>
      <c r="R860" s="204"/>
      <c r="S860" s="298" t="str">
        <f t="shared" si="54"/>
        <v/>
      </c>
      <c r="T860" s="299" t="str">
        <f t="shared" si="57"/>
        <v/>
      </c>
      <c r="U860" s="282"/>
    </row>
    <row r="861" spans="2:21" ht="24.75" customHeight="1">
      <c r="B861" s="176">
        <v>855</v>
      </c>
      <c r="C861" s="231"/>
      <c r="D861" s="290" t="str">
        <f t="shared" si="55"/>
        <v/>
      </c>
      <c r="E861" s="291">
        <f>IF(D861="",0,+COUNTIF('賃上げ後(1か月目)(様式3-6)'!$D$7:$D$1006,D861))</f>
        <v>0</v>
      </c>
      <c r="F861" s="205"/>
      <c r="G861" s="295" t="str">
        <f t="shared" si="56"/>
        <v/>
      </c>
      <c r="H861" s="202"/>
      <c r="I861" s="202"/>
      <c r="J861" s="203"/>
      <c r="K861" s="203"/>
      <c r="L861" s="203"/>
      <c r="M861" s="203"/>
      <c r="N861" s="203"/>
      <c r="O861" s="203"/>
      <c r="P861" s="203"/>
      <c r="Q861" s="203"/>
      <c r="R861" s="204"/>
      <c r="S861" s="298" t="str">
        <f t="shared" si="54"/>
        <v/>
      </c>
      <c r="T861" s="299" t="str">
        <f t="shared" si="57"/>
        <v/>
      </c>
      <c r="U861" s="282"/>
    </row>
    <row r="862" spans="2:21" ht="24.75" customHeight="1">
      <c r="B862" s="176">
        <v>856</v>
      </c>
      <c r="C862" s="231"/>
      <c r="D862" s="290" t="str">
        <f t="shared" si="55"/>
        <v/>
      </c>
      <c r="E862" s="291">
        <f>IF(D862="",0,+COUNTIF('賃上げ後(1か月目)(様式3-6)'!$D$7:$D$1006,D862))</f>
        <v>0</v>
      </c>
      <c r="F862" s="205"/>
      <c r="G862" s="295" t="str">
        <f t="shared" si="56"/>
        <v/>
      </c>
      <c r="H862" s="202"/>
      <c r="I862" s="202"/>
      <c r="J862" s="203"/>
      <c r="K862" s="203"/>
      <c r="L862" s="203"/>
      <c r="M862" s="203"/>
      <c r="N862" s="203"/>
      <c r="O862" s="203"/>
      <c r="P862" s="203"/>
      <c r="Q862" s="203"/>
      <c r="R862" s="204"/>
      <c r="S862" s="298" t="str">
        <f t="shared" si="54"/>
        <v/>
      </c>
      <c r="T862" s="299" t="str">
        <f t="shared" si="57"/>
        <v/>
      </c>
      <c r="U862" s="282"/>
    </row>
    <row r="863" spans="2:21" ht="24.75" customHeight="1">
      <c r="B863" s="176">
        <v>857</v>
      </c>
      <c r="C863" s="231"/>
      <c r="D863" s="290" t="str">
        <f t="shared" si="55"/>
        <v/>
      </c>
      <c r="E863" s="291">
        <f>IF(D863="",0,+COUNTIF('賃上げ後(1か月目)(様式3-6)'!$D$7:$D$1006,D863))</f>
        <v>0</v>
      </c>
      <c r="F863" s="205"/>
      <c r="G863" s="295" t="str">
        <f t="shared" si="56"/>
        <v/>
      </c>
      <c r="H863" s="202"/>
      <c r="I863" s="202"/>
      <c r="J863" s="203"/>
      <c r="K863" s="203"/>
      <c r="L863" s="203"/>
      <c r="M863" s="203"/>
      <c r="N863" s="203"/>
      <c r="O863" s="203"/>
      <c r="P863" s="203"/>
      <c r="Q863" s="203"/>
      <c r="R863" s="204"/>
      <c r="S863" s="298" t="str">
        <f t="shared" si="54"/>
        <v/>
      </c>
      <c r="T863" s="299" t="str">
        <f t="shared" si="57"/>
        <v/>
      </c>
      <c r="U863" s="282"/>
    </row>
    <row r="864" spans="2:21" ht="24.75" customHeight="1">
      <c r="B864" s="176">
        <v>858</v>
      </c>
      <c r="C864" s="231"/>
      <c r="D864" s="290" t="str">
        <f t="shared" si="55"/>
        <v/>
      </c>
      <c r="E864" s="291">
        <f>IF(D864="",0,+COUNTIF('賃上げ後(1か月目)(様式3-6)'!$D$7:$D$1006,D864))</f>
        <v>0</v>
      </c>
      <c r="F864" s="205"/>
      <c r="G864" s="295" t="str">
        <f t="shared" si="56"/>
        <v/>
      </c>
      <c r="H864" s="202"/>
      <c r="I864" s="202"/>
      <c r="J864" s="203"/>
      <c r="K864" s="203"/>
      <c r="L864" s="203"/>
      <c r="M864" s="203"/>
      <c r="N864" s="203"/>
      <c r="O864" s="203"/>
      <c r="P864" s="203"/>
      <c r="Q864" s="203"/>
      <c r="R864" s="204"/>
      <c r="S864" s="298" t="str">
        <f t="shared" si="54"/>
        <v/>
      </c>
      <c r="T864" s="299" t="str">
        <f t="shared" si="57"/>
        <v/>
      </c>
      <c r="U864" s="282"/>
    </row>
    <row r="865" spans="2:21" ht="24.75" customHeight="1">
      <c r="B865" s="176">
        <v>859</v>
      </c>
      <c r="C865" s="231"/>
      <c r="D865" s="290" t="str">
        <f t="shared" si="55"/>
        <v/>
      </c>
      <c r="E865" s="291">
        <f>IF(D865="",0,+COUNTIF('賃上げ後(1か月目)(様式3-6)'!$D$7:$D$1006,D865))</f>
        <v>0</v>
      </c>
      <c r="F865" s="205"/>
      <c r="G865" s="295" t="str">
        <f t="shared" si="56"/>
        <v/>
      </c>
      <c r="H865" s="202"/>
      <c r="I865" s="202"/>
      <c r="J865" s="203"/>
      <c r="K865" s="203"/>
      <c r="L865" s="203"/>
      <c r="M865" s="203"/>
      <c r="N865" s="203"/>
      <c r="O865" s="203"/>
      <c r="P865" s="203"/>
      <c r="Q865" s="203"/>
      <c r="R865" s="204"/>
      <c r="S865" s="298" t="str">
        <f t="shared" si="54"/>
        <v/>
      </c>
      <c r="T865" s="299" t="str">
        <f t="shared" si="57"/>
        <v/>
      </c>
      <c r="U865" s="282"/>
    </row>
    <row r="866" spans="2:21" ht="24.75" customHeight="1">
      <c r="B866" s="176">
        <v>860</v>
      </c>
      <c r="C866" s="231"/>
      <c r="D866" s="290" t="str">
        <f t="shared" si="55"/>
        <v/>
      </c>
      <c r="E866" s="291">
        <f>IF(D866="",0,+COUNTIF('賃上げ後(1か月目)(様式3-6)'!$D$7:$D$1006,D866))</f>
        <v>0</v>
      </c>
      <c r="F866" s="205"/>
      <c r="G866" s="295" t="str">
        <f t="shared" si="56"/>
        <v/>
      </c>
      <c r="H866" s="202"/>
      <c r="I866" s="202"/>
      <c r="J866" s="203"/>
      <c r="K866" s="203"/>
      <c r="L866" s="203"/>
      <c r="M866" s="203"/>
      <c r="N866" s="203"/>
      <c r="O866" s="203"/>
      <c r="P866" s="203"/>
      <c r="Q866" s="203"/>
      <c r="R866" s="204"/>
      <c r="S866" s="298" t="str">
        <f t="shared" si="54"/>
        <v/>
      </c>
      <c r="T866" s="299" t="str">
        <f t="shared" si="57"/>
        <v/>
      </c>
      <c r="U866" s="282"/>
    </row>
    <row r="867" spans="2:21" ht="24.75" customHeight="1">
      <c r="B867" s="176">
        <v>861</v>
      </c>
      <c r="C867" s="231"/>
      <c r="D867" s="290" t="str">
        <f t="shared" si="55"/>
        <v/>
      </c>
      <c r="E867" s="291">
        <f>IF(D867="",0,+COUNTIF('賃上げ後(1か月目)(様式3-6)'!$D$7:$D$1006,D867))</f>
        <v>0</v>
      </c>
      <c r="F867" s="205"/>
      <c r="G867" s="295" t="str">
        <f t="shared" si="56"/>
        <v/>
      </c>
      <c r="H867" s="202"/>
      <c r="I867" s="202"/>
      <c r="J867" s="203"/>
      <c r="K867" s="203"/>
      <c r="L867" s="203"/>
      <c r="M867" s="203"/>
      <c r="N867" s="203"/>
      <c r="O867" s="203"/>
      <c r="P867" s="203"/>
      <c r="Q867" s="203"/>
      <c r="R867" s="204"/>
      <c r="S867" s="298" t="str">
        <f t="shared" si="54"/>
        <v/>
      </c>
      <c r="T867" s="299" t="str">
        <f t="shared" si="57"/>
        <v/>
      </c>
      <c r="U867" s="282"/>
    </row>
    <row r="868" spans="2:21" ht="24.75" customHeight="1">
      <c r="B868" s="176">
        <v>862</v>
      </c>
      <c r="C868" s="231"/>
      <c r="D868" s="290" t="str">
        <f t="shared" si="55"/>
        <v/>
      </c>
      <c r="E868" s="291">
        <f>IF(D868="",0,+COUNTIF('賃上げ後(1か月目)(様式3-6)'!$D$7:$D$1006,D868))</f>
        <v>0</v>
      </c>
      <c r="F868" s="205"/>
      <c r="G868" s="295" t="str">
        <f t="shared" si="56"/>
        <v/>
      </c>
      <c r="H868" s="202"/>
      <c r="I868" s="202"/>
      <c r="J868" s="203"/>
      <c r="K868" s="203"/>
      <c r="L868" s="203"/>
      <c r="M868" s="203"/>
      <c r="N868" s="203"/>
      <c r="O868" s="203"/>
      <c r="P868" s="203"/>
      <c r="Q868" s="203"/>
      <c r="R868" s="204"/>
      <c r="S868" s="298" t="str">
        <f t="shared" si="54"/>
        <v/>
      </c>
      <c r="T868" s="299" t="str">
        <f t="shared" si="57"/>
        <v/>
      </c>
      <c r="U868" s="282"/>
    </row>
    <row r="869" spans="2:21" ht="24.75" customHeight="1">
      <c r="B869" s="176">
        <v>863</v>
      </c>
      <c r="C869" s="231"/>
      <c r="D869" s="290" t="str">
        <f t="shared" si="55"/>
        <v/>
      </c>
      <c r="E869" s="291">
        <f>IF(D869="",0,+COUNTIF('賃上げ後(1か月目)(様式3-6)'!$D$7:$D$1006,D869))</f>
        <v>0</v>
      </c>
      <c r="F869" s="205"/>
      <c r="G869" s="295" t="str">
        <f t="shared" si="56"/>
        <v/>
      </c>
      <c r="H869" s="202"/>
      <c r="I869" s="202"/>
      <c r="J869" s="203"/>
      <c r="K869" s="203"/>
      <c r="L869" s="203"/>
      <c r="M869" s="203"/>
      <c r="N869" s="203"/>
      <c r="O869" s="203"/>
      <c r="P869" s="203"/>
      <c r="Q869" s="203"/>
      <c r="R869" s="204"/>
      <c r="S869" s="298" t="str">
        <f t="shared" si="54"/>
        <v/>
      </c>
      <c r="T869" s="299" t="str">
        <f t="shared" si="57"/>
        <v/>
      </c>
      <c r="U869" s="282"/>
    </row>
    <row r="870" spans="2:21" ht="24.75" customHeight="1">
      <c r="B870" s="176">
        <v>864</v>
      </c>
      <c r="C870" s="231"/>
      <c r="D870" s="290" t="str">
        <f t="shared" si="55"/>
        <v/>
      </c>
      <c r="E870" s="291">
        <f>IF(D870="",0,+COUNTIF('賃上げ後(1か月目)(様式3-6)'!$D$7:$D$1006,D870))</f>
        <v>0</v>
      </c>
      <c r="F870" s="205"/>
      <c r="G870" s="295" t="str">
        <f t="shared" si="56"/>
        <v/>
      </c>
      <c r="H870" s="202"/>
      <c r="I870" s="202"/>
      <c r="J870" s="203"/>
      <c r="K870" s="203"/>
      <c r="L870" s="203"/>
      <c r="M870" s="203"/>
      <c r="N870" s="203"/>
      <c r="O870" s="203"/>
      <c r="P870" s="203"/>
      <c r="Q870" s="203"/>
      <c r="R870" s="204"/>
      <c r="S870" s="298" t="str">
        <f t="shared" si="54"/>
        <v/>
      </c>
      <c r="T870" s="299" t="str">
        <f t="shared" si="57"/>
        <v/>
      </c>
      <c r="U870" s="282"/>
    </row>
    <row r="871" spans="2:21" ht="24.75" customHeight="1">
      <c r="B871" s="176">
        <v>865</v>
      </c>
      <c r="C871" s="231"/>
      <c r="D871" s="290" t="str">
        <f t="shared" si="55"/>
        <v/>
      </c>
      <c r="E871" s="291">
        <f>IF(D871="",0,+COUNTIF('賃上げ後(1か月目)(様式3-6)'!$D$7:$D$1006,D871))</f>
        <v>0</v>
      </c>
      <c r="F871" s="205"/>
      <c r="G871" s="295" t="str">
        <f t="shared" si="56"/>
        <v/>
      </c>
      <c r="H871" s="202"/>
      <c r="I871" s="202"/>
      <c r="J871" s="203"/>
      <c r="K871" s="203"/>
      <c r="L871" s="203"/>
      <c r="M871" s="203"/>
      <c r="N871" s="203"/>
      <c r="O871" s="203"/>
      <c r="P871" s="203"/>
      <c r="Q871" s="203"/>
      <c r="R871" s="204"/>
      <c r="S871" s="298" t="str">
        <f t="shared" si="54"/>
        <v/>
      </c>
      <c r="T871" s="299" t="str">
        <f t="shared" si="57"/>
        <v/>
      </c>
      <c r="U871" s="282"/>
    </row>
    <row r="872" spans="2:21" ht="24.75" customHeight="1">
      <c r="B872" s="176">
        <v>866</v>
      </c>
      <c r="C872" s="231"/>
      <c r="D872" s="290" t="str">
        <f t="shared" si="55"/>
        <v/>
      </c>
      <c r="E872" s="291">
        <f>IF(D872="",0,+COUNTIF('賃上げ後(1か月目)(様式3-6)'!$D$7:$D$1006,D872))</f>
        <v>0</v>
      </c>
      <c r="F872" s="205"/>
      <c r="G872" s="295" t="str">
        <f t="shared" si="56"/>
        <v/>
      </c>
      <c r="H872" s="202"/>
      <c r="I872" s="202"/>
      <c r="J872" s="203"/>
      <c r="K872" s="203"/>
      <c r="L872" s="203"/>
      <c r="M872" s="203"/>
      <c r="N872" s="203"/>
      <c r="O872" s="203"/>
      <c r="P872" s="203"/>
      <c r="Q872" s="203"/>
      <c r="R872" s="204"/>
      <c r="S872" s="298" t="str">
        <f t="shared" si="54"/>
        <v/>
      </c>
      <c r="T872" s="299" t="str">
        <f t="shared" si="57"/>
        <v/>
      </c>
      <c r="U872" s="282"/>
    </row>
    <row r="873" spans="2:21" ht="24.75" customHeight="1">
      <c r="B873" s="176">
        <v>867</v>
      </c>
      <c r="C873" s="231"/>
      <c r="D873" s="290" t="str">
        <f t="shared" si="55"/>
        <v/>
      </c>
      <c r="E873" s="291">
        <f>IF(D873="",0,+COUNTIF('賃上げ後(1か月目)(様式3-6)'!$D$7:$D$1006,D873))</f>
        <v>0</v>
      </c>
      <c r="F873" s="205"/>
      <c r="G873" s="295" t="str">
        <f t="shared" si="56"/>
        <v/>
      </c>
      <c r="H873" s="202"/>
      <c r="I873" s="202"/>
      <c r="J873" s="203"/>
      <c r="K873" s="203"/>
      <c r="L873" s="203"/>
      <c r="M873" s="203"/>
      <c r="N873" s="203"/>
      <c r="O873" s="203"/>
      <c r="P873" s="203"/>
      <c r="Q873" s="203"/>
      <c r="R873" s="204"/>
      <c r="S873" s="298" t="str">
        <f t="shared" si="54"/>
        <v/>
      </c>
      <c r="T873" s="299" t="str">
        <f t="shared" si="57"/>
        <v/>
      </c>
      <c r="U873" s="282"/>
    </row>
    <row r="874" spans="2:21" ht="24.75" customHeight="1">
      <c r="B874" s="176">
        <v>868</v>
      </c>
      <c r="C874" s="231"/>
      <c r="D874" s="290" t="str">
        <f t="shared" si="55"/>
        <v/>
      </c>
      <c r="E874" s="291">
        <f>IF(D874="",0,+COUNTIF('賃上げ後(1か月目)(様式3-6)'!$D$7:$D$1006,D874))</f>
        <v>0</v>
      </c>
      <c r="F874" s="205"/>
      <c r="G874" s="295" t="str">
        <f t="shared" si="56"/>
        <v/>
      </c>
      <c r="H874" s="202"/>
      <c r="I874" s="202"/>
      <c r="J874" s="203"/>
      <c r="K874" s="203"/>
      <c r="L874" s="203"/>
      <c r="M874" s="203"/>
      <c r="N874" s="203"/>
      <c r="O874" s="203"/>
      <c r="P874" s="203"/>
      <c r="Q874" s="203"/>
      <c r="R874" s="204"/>
      <c r="S874" s="298" t="str">
        <f t="shared" si="54"/>
        <v/>
      </c>
      <c r="T874" s="299" t="str">
        <f t="shared" si="57"/>
        <v/>
      </c>
      <c r="U874" s="282"/>
    </row>
    <row r="875" spans="2:21" ht="24.75" customHeight="1">
      <c r="B875" s="176">
        <v>869</v>
      </c>
      <c r="C875" s="231"/>
      <c r="D875" s="290" t="str">
        <f t="shared" si="55"/>
        <v/>
      </c>
      <c r="E875" s="291">
        <f>IF(D875="",0,+COUNTIF('賃上げ後(1か月目)(様式3-6)'!$D$7:$D$1006,D875))</f>
        <v>0</v>
      </c>
      <c r="F875" s="205"/>
      <c r="G875" s="295" t="str">
        <f t="shared" si="56"/>
        <v/>
      </c>
      <c r="H875" s="202"/>
      <c r="I875" s="202"/>
      <c r="J875" s="203"/>
      <c r="K875" s="203"/>
      <c r="L875" s="203"/>
      <c r="M875" s="203"/>
      <c r="N875" s="203"/>
      <c r="O875" s="203"/>
      <c r="P875" s="203"/>
      <c r="Q875" s="203"/>
      <c r="R875" s="204"/>
      <c r="S875" s="298" t="str">
        <f t="shared" si="54"/>
        <v/>
      </c>
      <c r="T875" s="299" t="str">
        <f t="shared" si="57"/>
        <v/>
      </c>
      <c r="U875" s="282"/>
    </row>
    <row r="876" spans="2:21" ht="24.75" customHeight="1">
      <c r="B876" s="176">
        <v>870</v>
      </c>
      <c r="C876" s="231"/>
      <c r="D876" s="290" t="str">
        <f t="shared" si="55"/>
        <v/>
      </c>
      <c r="E876" s="291">
        <f>IF(D876="",0,+COUNTIF('賃上げ後(1か月目)(様式3-6)'!$D$7:$D$1006,D876))</f>
        <v>0</v>
      </c>
      <c r="F876" s="205"/>
      <c r="G876" s="295" t="str">
        <f t="shared" si="56"/>
        <v/>
      </c>
      <c r="H876" s="202"/>
      <c r="I876" s="202"/>
      <c r="J876" s="203"/>
      <c r="K876" s="203"/>
      <c r="L876" s="203"/>
      <c r="M876" s="203"/>
      <c r="N876" s="203"/>
      <c r="O876" s="203"/>
      <c r="P876" s="203"/>
      <c r="Q876" s="203"/>
      <c r="R876" s="204"/>
      <c r="S876" s="298" t="str">
        <f t="shared" si="54"/>
        <v/>
      </c>
      <c r="T876" s="299" t="str">
        <f t="shared" si="57"/>
        <v/>
      </c>
      <c r="U876" s="282"/>
    </row>
    <row r="877" spans="2:21" ht="24.75" customHeight="1">
      <c r="B877" s="176">
        <v>871</v>
      </c>
      <c r="C877" s="231"/>
      <c r="D877" s="290" t="str">
        <f t="shared" si="55"/>
        <v/>
      </c>
      <c r="E877" s="291">
        <f>IF(D877="",0,+COUNTIF('賃上げ後(1か月目)(様式3-6)'!$D$7:$D$1006,D877))</f>
        <v>0</v>
      </c>
      <c r="F877" s="205"/>
      <c r="G877" s="295" t="str">
        <f t="shared" si="56"/>
        <v/>
      </c>
      <c r="H877" s="202"/>
      <c r="I877" s="202"/>
      <c r="J877" s="203"/>
      <c r="K877" s="203"/>
      <c r="L877" s="203"/>
      <c r="M877" s="203"/>
      <c r="N877" s="203"/>
      <c r="O877" s="203"/>
      <c r="P877" s="203"/>
      <c r="Q877" s="203"/>
      <c r="R877" s="204"/>
      <c r="S877" s="298" t="str">
        <f t="shared" si="54"/>
        <v/>
      </c>
      <c r="T877" s="299" t="str">
        <f t="shared" si="57"/>
        <v/>
      </c>
      <c r="U877" s="282"/>
    </row>
    <row r="878" spans="2:21" ht="24.75" customHeight="1">
      <c r="B878" s="176">
        <v>872</v>
      </c>
      <c r="C878" s="231"/>
      <c r="D878" s="290" t="str">
        <f t="shared" si="55"/>
        <v/>
      </c>
      <c r="E878" s="291">
        <f>IF(D878="",0,+COUNTIF('賃上げ後(1か月目)(様式3-6)'!$D$7:$D$1006,D878))</f>
        <v>0</v>
      </c>
      <c r="F878" s="205"/>
      <c r="G878" s="295" t="str">
        <f t="shared" si="56"/>
        <v/>
      </c>
      <c r="H878" s="202"/>
      <c r="I878" s="202"/>
      <c r="J878" s="203"/>
      <c r="K878" s="203"/>
      <c r="L878" s="203"/>
      <c r="M878" s="203"/>
      <c r="N878" s="203"/>
      <c r="O878" s="203"/>
      <c r="P878" s="203"/>
      <c r="Q878" s="203"/>
      <c r="R878" s="204"/>
      <c r="S878" s="298" t="str">
        <f t="shared" si="54"/>
        <v/>
      </c>
      <c r="T878" s="299" t="str">
        <f t="shared" si="57"/>
        <v/>
      </c>
      <c r="U878" s="282"/>
    </row>
    <row r="879" spans="2:21" ht="24.75" customHeight="1">
      <c r="B879" s="176">
        <v>873</v>
      </c>
      <c r="C879" s="231"/>
      <c r="D879" s="290" t="str">
        <f t="shared" si="55"/>
        <v/>
      </c>
      <c r="E879" s="291">
        <f>IF(D879="",0,+COUNTIF('賃上げ後(1か月目)(様式3-6)'!$D$7:$D$1006,D879))</f>
        <v>0</v>
      </c>
      <c r="F879" s="205"/>
      <c r="G879" s="295" t="str">
        <f t="shared" si="56"/>
        <v/>
      </c>
      <c r="H879" s="202"/>
      <c r="I879" s="202"/>
      <c r="J879" s="203"/>
      <c r="K879" s="203"/>
      <c r="L879" s="203"/>
      <c r="M879" s="203"/>
      <c r="N879" s="203"/>
      <c r="O879" s="203"/>
      <c r="P879" s="203"/>
      <c r="Q879" s="203"/>
      <c r="R879" s="204"/>
      <c r="S879" s="298" t="str">
        <f t="shared" si="54"/>
        <v/>
      </c>
      <c r="T879" s="299" t="str">
        <f t="shared" si="57"/>
        <v/>
      </c>
      <c r="U879" s="282"/>
    </row>
    <row r="880" spans="2:21" ht="24.75" customHeight="1">
      <c r="B880" s="176">
        <v>874</v>
      </c>
      <c r="C880" s="231"/>
      <c r="D880" s="290" t="str">
        <f t="shared" si="55"/>
        <v/>
      </c>
      <c r="E880" s="291">
        <f>IF(D880="",0,+COUNTIF('賃上げ後(1か月目)(様式3-6)'!$D$7:$D$1006,D880))</f>
        <v>0</v>
      </c>
      <c r="F880" s="205"/>
      <c r="G880" s="295" t="str">
        <f t="shared" si="56"/>
        <v/>
      </c>
      <c r="H880" s="202"/>
      <c r="I880" s="202"/>
      <c r="J880" s="203"/>
      <c r="K880" s="203"/>
      <c r="L880" s="203"/>
      <c r="M880" s="203"/>
      <c r="N880" s="203"/>
      <c r="O880" s="203"/>
      <c r="P880" s="203"/>
      <c r="Q880" s="203"/>
      <c r="R880" s="204"/>
      <c r="S880" s="298" t="str">
        <f t="shared" si="54"/>
        <v/>
      </c>
      <c r="T880" s="299" t="str">
        <f t="shared" si="57"/>
        <v/>
      </c>
      <c r="U880" s="282"/>
    </row>
    <row r="881" spans="2:21" ht="24.75" customHeight="1">
      <c r="B881" s="176">
        <v>875</v>
      </c>
      <c r="C881" s="231"/>
      <c r="D881" s="290" t="str">
        <f t="shared" si="55"/>
        <v/>
      </c>
      <c r="E881" s="291">
        <f>IF(D881="",0,+COUNTIF('賃上げ後(1か月目)(様式3-6)'!$D$7:$D$1006,D881))</f>
        <v>0</v>
      </c>
      <c r="F881" s="205"/>
      <c r="G881" s="295" t="str">
        <f t="shared" si="56"/>
        <v/>
      </c>
      <c r="H881" s="202"/>
      <c r="I881" s="202"/>
      <c r="J881" s="203"/>
      <c r="K881" s="203"/>
      <c r="L881" s="203"/>
      <c r="M881" s="203"/>
      <c r="N881" s="203"/>
      <c r="O881" s="203"/>
      <c r="P881" s="203"/>
      <c r="Q881" s="203"/>
      <c r="R881" s="204"/>
      <c r="S881" s="298" t="str">
        <f t="shared" si="54"/>
        <v/>
      </c>
      <c r="T881" s="299" t="str">
        <f t="shared" si="57"/>
        <v/>
      </c>
      <c r="U881" s="282"/>
    </row>
    <row r="882" spans="2:21" ht="24.75" customHeight="1">
      <c r="B882" s="176">
        <v>876</v>
      </c>
      <c r="C882" s="231"/>
      <c r="D882" s="290" t="str">
        <f t="shared" si="55"/>
        <v/>
      </c>
      <c r="E882" s="291">
        <f>IF(D882="",0,+COUNTIF('賃上げ後(1か月目)(様式3-6)'!$D$7:$D$1006,D882))</f>
        <v>0</v>
      </c>
      <c r="F882" s="205"/>
      <c r="G882" s="295" t="str">
        <f t="shared" si="56"/>
        <v/>
      </c>
      <c r="H882" s="202"/>
      <c r="I882" s="202"/>
      <c r="J882" s="203"/>
      <c r="K882" s="203"/>
      <c r="L882" s="203"/>
      <c r="M882" s="203"/>
      <c r="N882" s="203"/>
      <c r="O882" s="203"/>
      <c r="P882" s="203"/>
      <c r="Q882" s="203"/>
      <c r="R882" s="204"/>
      <c r="S882" s="298" t="str">
        <f t="shared" si="54"/>
        <v/>
      </c>
      <c r="T882" s="299" t="str">
        <f t="shared" si="57"/>
        <v/>
      </c>
      <c r="U882" s="282"/>
    </row>
    <row r="883" spans="2:21" ht="24.75" customHeight="1">
      <c r="B883" s="176">
        <v>877</v>
      </c>
      <c r="C883" s="231"/>
      <c r="D883" s="290" t="str">
        <f t="shared" si="55"/>
        <v/>
      </c>
      <c r="E883" s="291">
        <f>IF(D883="",0,+COUNTIF('賃上げ後(1か月目)(様式3-6)'!$D$7:$D$1006,D883))</f>
        <v>0</v>
      </c>
      <c r="F883" s="205"/>
      <c r="G883" s="295" t="str">
        <f t="shared" si="56"/>
        <v/>
      </c>
      <c r="H883" s="202"/>
      <c r="I883" s="202"/>
      <c r="J883" s="203"/>
      <c r="K883" s="203"/>
      <c r="L883" s="203"/>
      <c r="M883" s="203"/>
      <c r="N883" s="203"/>
      <c r="O883" s="203"/>
      <c r="P883" s="203"/>
      <c r="Q883" s="203"/>
      <c r="R883" s="204"/>
      <c r="S883" s="298" t="str">
        <f t="shared" si="54"/>
        <v/>
      </c>
      <c r="T883" s="299" t="str">
        <f t="shared" si="57"/>
        <v/>
      </c>
      <c r="U883" s="282"/>
    </row>
    <row r="884" spans="2:21" ht="24.75" customHeight="1">
      <c r="B884" s="176">
        <v>878</v>
      </c>
      <c r="C884" s="231"/>
      <c r="D884" s="290" t="str">
        <f t="shared" si="55"/>
        <v/>
      </c>
      <c r="E884" s="291">
        <f>IF(D884="",0,+COUNTIF('賃上げ後(1か月目)(様式3-6)'!$D$7:$D$1006,D884))</f>
        <v>0</v>
      </c>
      <c r="F884" s="205"/>
      <c r="G884" s="295" t="str">
        <f t="shared" si="56"/>
        <v/>
      </c>
      <c r="H884" s="202"/>
      <c r="I884" s="202"/>
      <c r="J884" s="203"/>
      <c r="K884" s="203"/>
      <c r="L884" s="203"/>
      <c r="M884" s="203"/>
      <c r="N884" s="203"/>
      <c r="O884" s="203"/>
      <c r="P884" s="203"/>
      <c r="Q884" s="203"/>
      <c r="R884" s="204"/>
      <c r="S884" s="298" t="str">
        <f t="shared" si="54"/>
        <v/>
      </c>
      <c r="T884" s="299" t="str">
        <f t="shared" si="57"/>
        <v/>
      </c>
      <c r="U884" s="282"/>
    </row>
    <row r="885" spans="2:21" ht="24.75" customHeight="1">
      <c r="B885" s="176">
        <v>879</v>
      </c>
      <c r="C885" s="231"/>
      <c r="D885" s="290" t="str">
        <f t="shared" si="55"/>
        <v/>
      </c>
      <c r="E885" s="291">
        <f>IF(D885="",0,+COUNTIF('賃上げ後(1か月目)(様式3-6)'!$D$7:$D$1006,D885))</f>
        <v>0</v>
      </c>
      <c r="F885" s="205"/>
      <c r="G885" s="295" t="str">
        <f t="shared" si="56"/>
        <v/>
      </c>
      <c r="H885" s="202"/>
      <c r="I885" s="202"/>
      <c r="J885" s="203"/>
      <c r="K885" s="203"/>
      <c r="L885" s="203"/>
      <c r="M885" s="203"/>
      <c r="N885" s="203"/>
      <c r="O885" s="203"/>
      <c r="P885" s="203"/>
      <c r="Q885" s="203"/>
      <c r="R885" s="204"/>
      <c r="S885" s="298" t="str">
        <f t="shared" si="54"/>
        <v/>
      </c>
      <c r="T885" s="299" t="str">
        <f t="shared" si="57"/>
        <v/>
      </c>
      <c r="U885" s="282"/>
    </row>
    <row r="886" spans="2:21" ht="24.75" customHeight="1">
      <c r="B886" s="176">
        <v>880</v>
      </c>
      <c r="C886" s="231"/>
      <c r="D886" s="290" t="str">
        <f t="shared" si="55"/>
        <v/>
      </c>
      <c r="E886" s="291">
        <f>IF(D886="",0,+COUNTIF('賃上げ後(1か月目)(様式3-6)'!$D$7:$D$1006,D886))</f>
        <v>0</v>
      </c>
      <c r="F886" s="205"/>
      <c r="G886" s="295" t="str">
        <f t="shared" si="56"/>
        <v/>
      </c>
      <c r="H886" s="202"/>
      <c r="I886" s="202"/>
      <c r="J886" s="203"/>
      <c r="K886" s="203"/>
      <c r="L886" s="203"/>
      <c r="M886" s="203"/>
      <c r="N886" s="203"/>
      <c r="O886" s="203"/>
      <c r="P886" s="203"/>
      <c r="Q886" s="203"/>
      <c r="R886" s="204"/>
      <c r="S886" s="298" t="str">
        <f t="shared" si="54"/>
        <v/>
      </c>
      <c r="T886" s="299" t="str">
        <f t="shared" si="57"/>
        <v/>
      </c>
      <c r="U886" s="282"/>
    </row>
    <row r="887" spans="2:21" ht="24.75" customHeight="1">
      <c r="B887" s="176">
        <v>881</v>
      </c>
      <c r="C887" s="231"/>
      <c r="D887" s="290" t="str">
        <f t="shared" si="55"/>
        <v/>
      </c>
      <c r="E887" s="291">
        <f>IF(D887="",0,+COUNTIF('賃上げ後(1か月目)(様式3-6)'!$D$7:$D$1006,D887))</f>
        <v>0</v>
      </c>
      <c r="F887" s="205"/>
      <c r="G887" s="295" t="str">
        <f t="shared" si="56"/>
        <v/>
      </c>
      <c r="H887" s="202"/>
      <c r="I887" s="202"/>
      <c r="J887" s="203"/>
      <c r="K887" s="203"/>
      <c r="L887" s="203"/>
      <c r="M887" s="203"/>
      <c r="N887" s="203"/>
      <c r="O887" s="203"/>
      <c r="P887" s="203"/>
      <c r="Q887" s="203"/>
      <c r="R887" s="204"/>
      <c r="S887" s="298" t="str">
        <f t="shared" si="54"/>
        <v/>
      </c>
      <c r="T887" s="299" t="str">
        <f t="shared" si="57"/>
        <v/>
      </c>
      <c r="U887" s="282"/>
    </row>
    <row r="888" spans="2:21" ht="24.75" customHeight="1">
      <c r="B888" s="176">
        <v>882</v>
      </c>
      <c r="C888" s="231"/>
      <c r="D888" s="290" t="str">
        <f t="shared" si="55"/>
        <v/>
      </c>
      <c r="E888" s="291">
        <f>IF(D888="",0,+COUNTIF('賃上げ後(1か月目)(様式3-6)'!$D$7:$D$1006,D888))</f>
        <v>0</v>
      </c>
      <c r="F888" s="205"/>
      <c r="G888" s="295" t="str">
        <f t="shared" si="56"/>
        <v/>
      </c>
      <c r="H888" s="202"/>
      <c r="I888" s="202"/>
      <c r="J888" s="203"/>
      <c r="K888" s="203"/>
      <c r="L888" s="203"/>
      <c r="M888" s="203"/>
      <c r="N888" s="203"/>
      <c r="O888" s="203"/>
      <c r="P888" s="203"/>
      <c r="Q888" s="203"/>
      <c r="R888" s="204"/>
      <c r="S888" s="298" t="str">
        <f t="shared" si="54"/>
        <v/>
      </c>
      <c r="T888" s="299" t="str">
        <f t="shared" si="57"/>
        <v/>
      </c>
      <c r="U888" s="282"/>
    </row>
    <row r="889" spans="2:21" ht="24.75" customHeight="1">
      <c r="B889" s="176">
        <v>883</v>
      </c>
      <c r="C889" s="231"/>
      <c r="D889" s="290" t="str">
        <f t="shared" si="55"/>
        <v/>
      </c>
      <c r="E889" s="291">
        <f>IF(D889="",0,+COUNTIF('賃上げ後(1か月目)(様式3-6)'!$D$7:$D$1006,D889))</f>
        <v>0</v>
      </c>
      <c r="F889" s="205"/>
      <c r="G889" s="295" t="str">
        <f t="shared" si="56"/>
        <v/>
      </c>
      <c r="H889" s="202"/>
      <c r="I889" s="202"/>
      <c r="J889" s="203"/>
      <c r="K889" s="203"/>
      <c r="L889" s="203"/>
      <c r="M889" s="203"/>
      <c r="N889" s="203"/>
      <c r="O889" s="203"/>
      <c r="P889" s="203"/>
      <c r="Q889" s="203"/>
      <c r="R889" s="204"/>
      <c r="S889" s="298" t="str">
        <f t="shared" si="54"/>
        <v/>
      </c>
      <c r="T889" s="299" t="str">
        <f t="shared" si="57"/>
        <v/>
      </c>
      <c r="U889" s="282"/>
    </row>
    <row r="890" spans="2:21" ht="24.75" customHeight="1">
      <c r="B890" s="176">
        <v>884</v>
      </c>
      <c r="C890" s="231"/>
      <c r="D890" s="290" t="str">
        <f t="shared" si="55"/>
        <v/>
      </c>
      <c r="E890" s="291">
        <f>IF(D890="",0,+COUNTIF('賃上げ後(1か月目)(様式3-6)'!$D$7:$D$1006,D890))</f>
        <v>0</v>
      </c>
      <c r="F890" s="205"/>
      <c r="G890" s="295" t="str">
        <f t="shared" si="56"/>
        <v/>
      </c>
      <c r="H890" s="202"/>
      <c r="I890" s="202"/>
      <c r="J890" s="203"/>
      <c r="K890" s="203"/>
      <c r="L890" s="203"/>
      <c r="M890" s="203"/>
      <c r="N890" s="203"/>
      <c r="O890" s="203"/>
      <c r="P890" s="203"/>
      <c r="Q890" s="203"/>
      <c r="R890" s="204"/>
      <c r="S890" s="298" t="str">
        <f t="shared" si="54"/>
        <v/>
      </c>
      <c r="T890" s="299" t="str">
        <f t="shared" si="57"/>
        <v/>
      </c>
      <c r="U890" s="282"/>
    </row>
    <row r="891" spans="2:21" ht="24.75" customHeight="1">
      <c r="B891" s="176">
        <v>885</v>
      </c>
      <c r="C891" s="231"/>
      <c r="D891" s="290" t="str">
        <f t="shared" si="55"/>
        <v/>
      </c>
      <c r="E891" s="291">
        <f>IF(D891="",0,+COUNTIF('賃上げ後(1か月目)(様式3-6)'!$D$7:$D$1006,D891))</f>
        <v>0</v>
      </c>
      <c r="F891" s="205"/>
      <c r="G891" s="295" t="str">
        <f t="shared" si="56"/>
        <v/>
      </c>
      <c r="H891" s="202"/>
      <c r="I891" s="202"/>
      <c r="J891" s="203"/>
      <c r="K891" s="203"/>
      <c r="L891" s="203"/>
      <c r="M891" s="203"/>
      <c r="N891" s="203"/>
      <c r="O891" s="203"/>
      <c r="P891" s="203"/>
      <c r="Q891" s="203"/>
      <c r="R891" s="204"/>
      <c r="S891" s="298" t="str">
        <f t="shared" si="54"/>
        <v/>
      </c>
      <c r="T891" s="299" t="str">
        <f t="shared" si="57"/>
        <v/>
      </c>
      <c r="U891" s="282"/>
    </row>
    <row r="892" spans="2:21" ht="24.75" customHeight="1">
      <c r="B892" s="176">
        <v>886</v>
      </c>
      <c r="C892" s="231"/>
      <c r="D892" s="290" t="str">
        <f t="shared" si="55"/>
        <v/>
      </c>
      <c r="E892" s="291">
        <f>IF(D892="",0,+COUNTIF('賃上げ後(1か月目)(様式3-6)'!$D$7:$D$1006,D892))</f>
        <v>0</v>
      </c>
      <c r="F892" s="205"/>
      <c r="G892" s="295" t="str">
        <f t="shared" si="56"/>
        <v/>
      </c>
      <c r="H892" s="202"/>
      <c r="I892" s="202"/>
      <c r="J892" s="203"/>
      <c r="K892" s="203"/>
      <c r="L892" s="203"/>
      <c r="M892" s="203"/>
      <c r="N892" s="203"/>
      <c r="O892" s="203"/>
      <c r="P892" s="203"/>
      <c r="Q892" s="203"/>
      <c r="R892" s="204"/>
      <c r="S892" s="298" t="str">
        <f t="shared" si="54"/>
        <v/>
      </c>
      <c r="T892" s="299" t="str">
        <f t="shared" si="57"/>
        <v/>
      </c>
      <c r="U892" s="282"/>
    </row>
    <row r="893" spans="2:21" ht="24.75" customHeight="1">
      <c r="B893" s="176">
        <v>887</v>
      </c>
      <c r="C893" s="231"/>
      <c r="D893" s="290" t="str">
        <f t="shared" si="55"/>
        <v/>
      </c>
      <c r="E893" s="291">
        <f>IF(D893="",0,+COUNTIF('賃上げ後(1か月目)(様式3-6)'!$D$7:$D$1006,D893))</f>
        <v>0</v>
      </c>
      <c r="F893" s="205"/>
      <c r="G893" s="295" t="str">
        <f t="shared" si="56"/>
        <v/>
      </c>
      <c r="H893" s="202"/>
      <c r="I893" s="202"/>
      <c r="J893" s="203"/>
      <c r="K893" s="203"/>
      <c r="L893" s="203"/>
      <c r="M893" s="203"/>
      <c r="N893" s="203"/>
      <c r="O893" s="203"/>
      <c r="P893" s="203"/>
      <c r="Q893" s="203"/>
      <c r="R893" s="204"/>
      <c r="S893" s="298" t="str">
        <f t="shared" si="54"/>
        <v/>
      </c>
      <c r="T893" s="299" t="str">
        <f t="shared" si="57"/>
        <v/>
      </c>
      <c r="U893" s="282"/>
    </row>
    <row r="894" spans="2:21" ht="24.75" customHeight="1">
      <c r="B894" s="176">
        <v>888</v>
      </c>
      <c r="C894" s="231"/>
      <c r="D894" s="290" t="str">
        <f t="shared" si="55"/>
        <v/>
      </c>
      <c r="E894" s="291">
        <f>IF(D894="",0,+COUNTIF('賃上げ後(1か月目)(様式3-6)'!$D$7:$D$1006,D894))</f>
        <v>0</v>
      </c>
      <c r="F894" s="205"/>
      <c r="G894" s="295" t="str">
        <f t="shared" si="56"/>
        <v/>
      </c>
      <c r="H894" s="202"/>
      <c r="I894" s="202"/>
      <c r="J894" s="203"/>
      <c r="K894" s="203"/>
      <c r="L894" s="203"/>
      <c r="M894" s="203"/>
      <c r="N894" s="203"/>
      <c r="O894" s="203"/>
      <c r="P894" s="203"/>
      <c r="Q894" s="203"/>
      <c r="R894" s="204"/>
      <c r="S894" s="298" t="str">
        <f t="shared" si="54"/>
        <v/>
      </c>
      <c r="T894" s="299" t="str">
        <f t="shared" si="57"/>
        <v/>
      </c>
      <c r="U894" s="282"/>
    </row>
    <row r="895" spans="2:21" ht="24.75" customHeight="1">
      <c r="B895" s="176">
        <v>889</v>
      </c>
      <c r="C895" s="231"/>
      <c r="D895" s="290" t="str">
        <f t="shared" si="55"/>
        <v/>
      </c>
      <c r="E895" s="291">
        <f>IF(D895="",0,+COUNTIF('賃上げ後(1か月目)(様式3-6)'!$D$7:$D$1006,D895))</f>
        <v>0</v>
      </c>
      <c r="F895" s="205"/>
      <c r="G895" s="295" t="str">
        <f t="shared" si="56"/>
        <v/>
      </c>
      <c r="H895" s="202"/>
      <c r="I895" s="202"/>
      <c r="J895" s="203"/>
      <c r="K895" s="203"/>
      <c r="L895" s="203"/>
      <c r="M895" s="203"/>
      <c r="N895" s="203"/>
      <c r="O895" s="203"/>
      <c r="P895" s="203"/>
      <c r="Q895" s="203"/>
      <c r="R895" s="204"/>
      <c r="S895" s="298" t="str">
        <f t="shared" si="54"/>
        <v/>
      </c>
      <c r="T895" s="299" t="str">
        <f t="shared" si="57"/>
        <v/>
      </c>
      <c r="U895" s="282"/>
    </row>
    <row r="896" spans="2:21" ht="24.75" customHeight="1">
      <c r="B896" s="176">
        <v>890</v>
      </c>
      <c r="C896" s="231"/>
      <c r="D896" s="290" t="str">
        <f t="shared" si="55"/>
        <v/>
      </c>
      <c r="E896" s="291">
        <f>IF(D896="",0,+COUNTIF('賃上げ後(1か月目)(様式3-6)'!$D$7:$D$1006,D896))</f>
        <v>0</v>
      </c>
      <c r="F896" s="205"/>
      <c r="G896" s="295" t="str">
        <f t="shared" si="56"/>
        <v/>
      </c>
      <c r="H896" s="202"/>
      <c r="I896" s="202"/>
      <c r="J896" s="203"/>
      <c r="K896" s="203"/>
      <c r="L896" s="203"/>
      <c r="M896" s="203"/>
      <c r="N896" s="203"/>
      <c r="O896" s="203"/>
      <c r="P896" s="203"/>
      <c r="Q896" s="203"/>
      <c r="R896" s="204"/>
      <c r="S896" s="298" t="str">
        <f t="shared" si="54"/>
        <v/>
      </c>
      <c r="T896" s="299" t="str">
        <f t="shared" si="57"/>
        <v/>
      </c>
      <c r="U896" s="282"/>
    </row>
    <row r="897" spans="2:21" ht="24.75" customHeight="1">
      <c r="B897" s="176">
        <v>891</v>
      </c>
      <c r="C897" s="231"/>
      <c r="D897" s="290" t="str">
        <f t="shared" si="55"/>
        <v/>
      </c>
      <c r="E897" s="291">
        <f>IF(D897="",0,+COUNTIF('賃上げ後(1か月目)(様式3-6)'!$D$7:$D$1006,D897))</f>
        <v>0</v>
      </c>
      <c r="F897" s="205"/>
      <c r="G897" s="295" t="str">
        <f t="shared" si="56"/>
        <v/>
      </c>
      <c r="H897" s="202"/>
      <c r="I897" s="202"/>
      <c r="J897" s="203"/>
      <c r="K897" s="203"/>
      <c r="L897" s="203"/>
      <c r="M897" s="203"/>
      <c r="N897" s="203"/>
      <c r="O897" s="203"/>
      <c r="P897" s="203"/>
      <c r="Q897" s="203"/>
      <c r="R897" s="204"/>
      <c r="S897" s="298" t="str">
        <f t="shared" si="54"/>
        <v/>
      </c>
      <c r="T897" s="299" t="str">
        <f t="shared" si="57"/>
        <v/>
      </c>
      <c r="U897" s="282"/>
    </row>
    <row r="898" spans="2:21" ht="24.75" customHeight="1">
      <c r="B898" s="176">
        <v>892</v>
      </c>
      <c r="C898" s="231"/>
      <c r="D898" s="290" t="str">
        <f t="shared" si="55"/>
        <v/>
      </c>
      <c r="E898" s="291">
        <f>IF(D898="",0,+COUNTIF('賃上げ後(1か月目)(様式3-6)'!$D$7:$D$1006,D898))</f>
        <v>0</v>
      </c>
      <c r="F898" s="205"/>
      <c r="G898" s="295" t="str">
        <f t="shared" si="56"/>
        <v/>
      </c>
      <c r="H898" s="202"/>
      <c r="I898" s="202"/>
      <c r="J898" s="203"/>
      <c r="K898" s="203"/>
      <c r="L898" s="203"/>
      <c r="M898" s="203"/>
      <c r="N898" s="203"/>
      <c r="O898" s="203"/>
      <c r="P898" s="203"/>
      <c r="Q898" s="203"/>
      <c r="R898" s="204"/>
      <c r="S898" s="298" t="str">
        <f t="shared" si="54"/>
        <v/>
      </c>
      <c r="T898" s="299" t="str">
        <f t="shared" si="57"/>
        <v/>
      </c>
      <c r="U898" s="282"/>
    </row>
    <row r="899" spans="2:21" ht="24.75" customHeight="1">
      <c r="B899" s="176">
        <v>893</v>
      </c>
      <c r="C899" s="231"/>
      <c r="D899" s="290" t="str">
        <f t="shared" si="55"/>
        <v/>
      </c>
      <c r="E899" s="291">
        <f>IF(D899="",0,+COUNTIF('賃上げ後(1か月目)(様式3-6)'!$D$7:$D$1006,D899))</f>
        <v>0</v>
      </c>
      <c r="F899" s="205"/>
      <c r="G899" s="295" t="str">
        <f t="shared" si="56"/>
        <v/>
      </c>
      <c r="H899" s="202"/>
      <c r="I899" s="202"/>
      <c r="J899" s="203"/>
      <c r="K899" s="203"/>
      <c r="L899" s="203"/>
      <c r="M899" s="203"/>
      <c r="N899" s="203"/>
      <c r="O899" s="203"/>
      <c r="P899" s="203"/>
      <c r="Q899" s="203"/>
      <c r="R899" s="204"/>
      <c r="S899" s="298" t="str">
        <f t="shared" si="54"/>
        <v/>
      </c>
      <c r="T899" s="299" t="str">
        <f t="shared" si="57"/>
        <v/>
      </c>
      <c r="U899" s="282"/>
    </row>
    <row r="900" spans="2:21" ht="24.75" customHeight="1">
      <c r="B900" s="176">
        <v>894</v>
      </c>
      <c r="C900" s="231"/>
      <c r="D900" s="290" t="str">
        <f t="shared" si="55"/>
        <v/>
      </c>
      <c r="E900" s="291">
        <f>IF(D900="",0,+COUNTIF('賃上げ後(1か月目)(様式3-6)'!$D$7:$D$1006,D900))</f>
        <v>0</v>
      </c>
      <c r="F900" s="205"/>
      <c r="G900" s="295" t="str">
        <f t="shared" si="56"/>
        <v/>
      </c>
      <c r="H900" s="202"/>
      <c r="I900" s="202"/>
      <c r="J900" s="203"/>
      <c r="K900" s="203"/>
      <c r="L900" s="203"/>
      <c r="M900" s="203"/>
      <c r="N900" s="203"/>
      <c r="O900" s="203"/>
      <c r="P900" s="203"/>
      <c r="Q900" s="203"/>
      <c r="R900" s="204"/>
      <c r="S900" s="298" t="str">
        <f t="shared" si="54"/>
        <v/>
      </c>
      <c r="T900" s="299" t="str">
        <f t="shared" si="57"/>
        <v/>
      </c>
      <c r="U900" s="282"/>
    </row>
    <row r="901" spans="2:21" ht="24.75" customHeight="1">
      <c r="B901" s="176">
        <v>895</v>
      </c>
      <c r="C901" s="231"/>
      <c r="D901" s="290" t="str">
        <f t="shared" si="55"/>
        <v/>
      </c>
      <c r="E901" s="291">
        <f>IF(D901="",0,+COUNTIF('賃上げ後(1か月目)(様式3-6)'!$D$7:$D$1006,D901))</f>
        <v>0</v>
      </c>
      <c r="F901" s="205"/>
      <c r="G901" s="295" t="str">
        <f t="shared" si="56"/>
        <v/>
      </c>
      <c r="H901" s="202"/>
      <c r="I901" s="202"/>
      <c r="J901" s="203"/>
      <c r="K901" s="203"/>
      <c r="L901" s="203"/>
      <c r="M901" s="203"/>
      <c r="N901" s="203"/>
      <c r="O901" s="203"/>
      <c r="P901" s="203"/>
      <c r="Q901" s="203"/>
      <c r="R901" s="204"/>
      <c r="S901" s="298" t="str">
        <f t="shared" si="54"/>
        <v/>
      </c>
      <c r="T901" s="299" t="str">
        <f t="shared" si="57"/>
        <v/>
      </c>
      <c r="U901" s="282"/>
    </row>
    <row r="902" spans="2:21" ht="24.75" customHeight="1">
      <c r="B902" s="176">
        <v>896</v>
      </c>
      <c r="C902" s="231"/>
      <c r="D902" s="290" t="str">
        <f t="shared" si="55"/>
        <v/>
      </c>
      <c r="E902" s="291">
        <f>IF(D902="",0,+COUNTIF('賃上げ後(1か月目)(様式3-6)'!$D$7:$D$1006,D902))</f>
        <v>0</v>
      </c>
      <c r="F902" s="205"/>
      <c r="G902" s="295" t="str">
        <f t="shared" si="56"/>
        <v/>
      </c>
      <c r="H902" s="202"/>
      <c r="I902" s="202"/>
      <c r="J902" s="203"/>
      <c r="K902" s="203"/>
      <c r="L902" s="203"/>
      <c r="M902" s="203"/>
      <c r="N902" s="203"/>
      <c r="O902" s="203"/>
      <c r="P902" s="203"/>
      <c r="Q902" s="203"/>
      <c r="R902" s="204"/>
      <c r="S902" s="298" t="str">
        <f t="shared" si="54"/>
        <v/>
      </c>
      <c r="T902" s="299" t="str">
        <f t="shared" si="57"/>
        <v/>
      </c>
      <c r="U902" s="282"/>
    </row>
    <row r="903" spans="2:21" ht="24.75" customHeight="1">
      <c r="B903" s="176">
        <v>897</v>
      </c>
      <c r="C903" s="231"/>
      <c r="D903" s="290" t="str">
        <f t="shared" si="55"/>
        <v/>
      </c>
      <c r="E903" s="291">
        <f>IF(D903="",0,+COUNTIF('賃上げ後(1か月目)(様式3-6)'!$D$7:$D$1006,D903))</f>
        <v>0</v>
      </c>
      <c r="F903" s="205"/>
      <c r="G903" s="295" t="str">
        <f t="shared" si="56"/>
        <v/>
      </c>
      <c r="H903" s="202"/>
      <c r="I903" s="202"/>
      <c r="J903" s="203"/>
      <c r="K903" s="203"/>
      <c r="L903" s="203"/>
      <c r="M903" s="203"/>
      <c r="N903" s="203"/>
      <c r="O903" s="203"/>
      <c r="P903" s="203"/>
      <c r="Q903" s="203"/>
      <c r="R903" s="204"/>
      <c r="S903" s="298" t="str">
        <f t="shared" si="54"/>
        <v/>
      </c>
      <c r="T903" s="299" t="str">
        <f t="shared" si="57"/>
        <v/>
      </c>
      <c r="U903" s="282"/>
    </row>
    <row r="904" spans="2:21" ht="24.75" customHeight="1">
      <c r="B904" s="176">
        <v>898</v>
      </c>
      <c r="C904" s="231"/>
      <c r="D904" s="290" t="str">
        <f t="shared" si="55"/>
        <v/>
      </c>
      <c r="E904" s="291">
        <f>IF(D904="",0,+COUNTIF('賃上げ後(1か月目)(様式3-6)'!$D$7:$D$1006,D904))</f>
        <v>0</v>
      </c>
      <c r="F904" s="205"/>
      <c r="G904" s="295" t="str">
        <f t="shared" si="56"/>
        <v/>
      </c>
      <c r="H904" s="202"/>
      <c r="I904" s="202"/>
      <c r="J904" s="203"/>
      <c r="K904" s="203"/>
      <c r="L904" s="203"/>
      <c r="M904" s="203"/>
      <c r="N904" s="203"/>
      <c r="O904" s="203"/>
      <c r="P904" s="203"/>
      <c r="Q904" s="203"/>
      <c r="R904" s="204"/>
      <c r="S904" s="298" t="str">
        <f t="shared" ref="S904:S967" si="58">IF(C904="","",+SUM(H904:R904))</f>
        <v/>
      </c>
      <c r="T904" s="299" t="str">
        <f t="shared" si="57"/>
        <v/>
      </c>
      <c r="U904" s="282"/>
    </row>
    <row r="905" spans="2:21" ht="24.75" customHeight="1">
      <c r="B905" s="176">
        <v>899</v>
      </c>
      <c r="C905" s="231"/>
      <c r="D905" s="290" t="str">
        <f t="shared" ref="D905:D968" si="59">SUBSTITUTE(SUBSTITUTE(C905,"　","")," ","")</f>
        <v/>
      </c>
      <c r="E905" s="291">
        <f>IF(D905="",0,+COUNTIF('賃上げ後(1か月目)(様式3-6)'!$D$7:$D$1006,D905))</f>
        <v>0</v>
      </c>
      <c r="F905" s="205"/>
      <c r="G905" s="295" t="str">
        <f t="shared" ref="G905:G968" si="60">IF(C905="","",+IF(OR(E905&lt;1,F905=""),"除外","対象"))</f>
        <v/>
      </c>
      <c r="H905" s="202"/>
      <c r="I905" s="202"/>
      <c r="J905" s="203"/>
      <c r="K905" s="203"/>
      <c r="L905" s="203"/>
      <c r="M905" s="203"/>
      <c r="N905" s="203"/>
      <c r="O905" s="203"/>
      <c r="P905" s="203"/>
      <c r="Q905" s="203"/>
      <c r="R905" s="204"/>
      <c r="S905" s="298" t="str">
        <f t="shared" si="58"/>
        <v/>
      </c>
      <c r="T905" s="299" t="str">
        <f t="shared" si="57"/>
        <v/>
      </c>
      <c r="U905" s="282"/>
    </row>
    <row r="906" spans="2:21" ht="24.75" customHeight="1">
      <c r="B906" s="176">
        <v>900</v>
      </c>
      <c r="C906" s="231"/>
      <c r="D906" s="290" t="str">
        <f t="shared" si="59"/>
        <v/>
      </c>
      <c r="E906" s="291">
        <f>IF(D906="",0,+COUNTIF('賃上げ後(1か月目)(様式3-6)'!$D$7:$D$1006,D906))</f>
        <v>0</v>
      </c>
      <c r="F906" s="205"/>
      <c r="G906" s="295" t="str">
        <f t="shared" si="60"/>
        <v/>
      </c>
      <c r="H906" s="202"/>
      <c r="I906" s="202"/>
      <c r="J906" s="203"/>
      <c r="K906" s="203"/>
      <c r="L906" s="203"/>
      <c r="M906" s="203"/>
      <c r="N906" s="203"/>
      <c r="O906" s="203"/>
      <c r="P906" s="203"/>
      <c r="Q906" s="203"/>
      <c r="R906" s="204"/>
      <c r="S906" s="298" t="str">
        <f t="shared" si="58"/>
        <v/>
      </c>
      <c r="T906" s="299" t="str">
        <f t="shared" si="57"/>
        <v/>
      </c>
      <c r="U906" s="282"/>
    </row>
    <row r="907" spans="2:21" ht="24.75" customHeight="1">
      <c r="B907" s="176">
        <v>901</v>
      </c>
      <c r="C907" s="231"/>
      <c r="D907" s="290" t="str">
        <f>SUBSTITUTE(SUBSTITUTE(C907,"　","")," ","")</f>
        <v/>
      </c>
      <c r="E907" s="291">
        <f>IF(D907="",0,+COUNTIF('賃上げ後(1か月目)(様式3-6)'!$D$7:$D$1006,D907))</f>
        <v>0</v>
      </c>
      <c r="F907" s="205"/>
      <c r="G907" s="295" t="str">
        <f t="shared" si="60"/>
        <v/>
      </c>
      <c r="H907" s="202"/>
      <c r="I907" s="202"/>
      <c r="J907" s="203"/>
      <c r="K907" s="203"/>
      <c r="L907" s="203"/>
      <c r="M907" s="203"/>
      <c r="N907" s="203"/>
      <c r="O907" s="203"/>
      <c r="P907" s="203"/>
      <c r="Q907" s="203"/>
      <c r="R907" s="204"/>
      <c r="S907" s="298" t="str">
        <f t="shared" si="58"/>
        <v/>
      </c>
      <c r="T907" s="299" t="str">
        <f t="shared" si="57"/>
        <v/>
      </c>
      <c r="U907" s="282"/>
    </row>
    <row r="908" spans="2:21" ht="24.75" customHeight="1">
      <c r="B908" s="176">
        <v>902</v>
      </c>
      <c r="C908" s="231"/>
      <c r="D908" s="290" t="str">
        <f t="shared" si="59"/>
        <v/>
      </c>
      <c r="E908" s="291">
        <f>IF(D908="",0,+COUNTIF('賃上げ後(1か月目)(様式3-6)'!$D$7:$D$1006,D908))</f>
        <v>0</v>
      </c>
      <c r="F908" s="205"/>
      <c r="G908" s="295" t="str">
        <f t="shared" si="60"/>
        <v/>
      </c>
      <c r="H908" s="202"/>
      <c r="I908" s="202"/>
      <c r="J908" s="203"/>
      <c r="K908" s="203"/>
      <c r="L908" s="203"/>
      <c r="M908" s="203"/>
      <c r="N908" s="203"/>
      <c r="O908" s="203"/>
      <c r="P908" s="203"/>
      <c r="Q908" s="203"/>
      <c r="R908" s="204"/>
      <c r="S908" s="298" t="str">
        <f t="shared" si="58"/>
        <v/>
      </c>
      <c r="T908" s="299" t="str">
        <f t="shared" si="57"/>
        <v/>
      </c>
      <c r="U908" s="282"/>
    </row>
    <row r="909" spans="2:21" ht="24.75" customHeight="1">
      <c r="B909" s="176">
        <v>903</v>
      </c>
      <c r="C909" s="231"/>
      <c r="D909" s="290" t="str">
        <f t="shared" si="59"/>
        <v/>
      </c>
      <c r="E909" s="291">
        <f>IF(D909="",0,+COUNTIF('賃上げ後(1か月目)(様式3-6)'!$D$7:$D$1006,D909))</f>
        <v>0</v>
      </c>
      <c r="F909" s="205"/>
      <c r="G909" s="295" t="str">
        <f t="shared" si="60"/>
        <v/>
      </c>
      <c r="H909" s="202"/>
      <c r="I909" s="202"/>
      <c r="J909" s="203"/>
      <c r="K909" s="203"/>
      <c r="L909" s="203"/>
      <c r="M909" s="203"/>
      <c r="N909" s="203"/>
      <c r="O909" s="203"/>
      <c r="P909" s="203"/>
      <c r="Q909" s="203"/>
      <c r="R909" s="204"/>
      <c r="S909" s="298" t="str">
        <f t="shared" si="58"/>
        <v/>
      </c>
      <c r="T909" s="299" t="str">
        <f t="shared" si="57"/>
        <v/>
      </c>
      <c r="U909" s="282"/>
    </row>
    <row r="910" spans="2:21" ht="24.75" customHeight="1">
      <c r="B910" s="176">
        <v>904</v>
      </c>
      <c r="C910" s="231"/>
      <c r="D910" s="290" t="str">
        <f t="shared" si="59"/>
        <v/>
      </c>
      <c r="E910" s="291">
        <f>IF(D910="",0,+COUNTIF('賃上げ後(1か月目)(様式3-6)'!$D$7:$D$1006,D910))</f>
        <v>0</v>
      </c>
      <c r="F910" s="205"/>
      <c r="G910" s="295" t="str">
        <f t="shared" si="60"/>
        <v/>
      </c>
      <c r="H910" s="202"/>
      <c r="I910" s="202"/>
      <c r="J910" s="203"/>
      <c r="K910" s="203"/>
      <c r="L910" s="203"/>
      <c r="M910" s="203"/>
      <c r="N910" s="203"/>
      <c r="O910" s="203"/>
      <c r="P910" s="203"/>
      <c r="Q910" s="203"/>
      <c r="R910" s="204"/>
      <c r="S910" s="298" t="str">
        <f t="shared" si="58"/>
        <v/>
      </c>
      <c r="T910" s="299" t="str">
        <f t="shared" ref="T910:T973" si="61">IF(C910="","",+IF(G910="対象",H910,0))</f>
        <v/>
      </c>
      <c r="U910" s="282"/>
    </row>
    <row r="911" spans="2:21" ht="24.75" customHeight="1">
      <c r="B911" s="176">
        <v>905</v>
      </c>
      <c r="C911" s="231"/>
      <c r="D911" s="290" t="str">
        <f t="shared" si="59"/>
        <v/>
      </c>
      <c r="E911" s="291">
        <f>IF(D911="",0,+COUNTIF('賃上げ後(1か月目)(様式3-6)'!$D$7:$D$1006,D911))</f>
        <v>0</v>
      </c>
      <c r="F911" s="205"/>
      <c r="G911" s="295" t="str">
        <f t="shared" si="60"/>
        <v/>
      </c>
      <c r="H911" s="202"/>
      <c r="I911" s="202"/>
      <c r="J911" s="203"/>
      <c r="K911" s="203"/>
      <c r="L911" s="203"/>
      <c r="M911" s="203"/>
      <c r="N911" s="203"/>
      <c r="O911" s="203"/>
      <c r="P911" s="203"/>
      <c r="Q911" s="203"/>
      <c r="R911" s="204"/>
      <c r="S911" s="298" t="str">
        <f t="shared" si="58"/>
        <v/>
      </c>
      <c r="T911" s="299" t="str">
        <f t="shared" si="61"/>
        <v/>
      </c>
      <c r="U911" s="282"/>
    </row>
    <row r="912" spans="2:21" ht="24.75" customHeight="1">
      <c r="B912" s="176">
        <v>906</v>
      </c>
      <c r="C912" s="231"/>
      <c r="D912" s="290" t="str">
        <f t="shared" si="59"/>
        <v/>
      </c>
      <c r="E912" s="291">
        <f>IF(D912="",0,+COUNTIF('賃上げ後(1か月目)(様式3-6)'!$D$7:$D$1006,D912))</f>
        <v>0</v>
      </c>
      <c r="F912" s="205"/>
      <c r="G912" s="295" t="str">
        <f t="shared" si="60"/>
        <v/>
      </c>
      <c r="H912" s="202"/>
      <c r="I912" s="202"/>
      <c r="J912" s="203"/>
      <c r="K912" s="203"/>
      <c r="L912" s="203"/>
      <c r="M912" s="203"/>
      <c r="N912" s="203"/>
      <c r="O912" s="203"/>
      <c r="P912" s="203"/>
      <c r="Q912" s="203"/>
      <c r="R912" s="204"/>
      <c r="S912" s="298" t="str">
        <f t="shared" si="58"/>
        <v/>
      </c>
      <c r="T912" s="299" t="str">
        <f t="shared" si="61"/>
        <v/>
      </c>
      <c r="U912" s="282"/>
    </row>
    <row r="913" spans="2:21" ht="24.75" customHeight="1">
      <c r="B913" s="176">
        <v>907</v>
      </c>
      <c r="C913" s="231"/>
      <c r="D913" s="290" t="str">
        <f t="shared" si="59"/>
        <v/>
      </c>
      <c r="E913" s="291">
        <f>IF(D913="",0,+COUNTIF('賃上げ後(1か月目)(様式3-6)'!$D$7:$D$1006,D913))</f>
        <v>0</v>
      </c>
      <c r="F913" s="205"/>
      <c r="G913" s="295" t="str">
        <f t="shared" si="60"/>
        <v/>
      </c>
      <c r="H913" s="202"/>
      <c r="I913" s="202"/>
      <c r="J913" s="203"/>
      <c r="K913" s="203"/>
      <c r="L913" s="203"/>
      <c r="M913" s="203"/>
      <c r="N913" s="203"/>
      <c r="O913" s="203"/>
      <c r="P913" s="203"/>
      <c r="Q913" s="203"/>
      <c r="R913" s="204"/>
      <c r="S913" s="298" t="str">
        <f t="shared" si="58"/>
        <v/>
      </c>
      <c r="T913" s="299" t="str">
        <f t="shared" si="61"/>
        <v/>
      </c>
      <c r="U913" s="282"/>
    </row>
    <row r="914" spans="2:21" ht="24.75" customHeight="1">
      <c r="B914" s="176">
        <v>908</v>
      </c>
      <c r="C914" s="231"/>
      <c r="D914" s="290" t="str">
        <f t="shared" si="59"/>
        <v/>
      </c>
      <c r="E914" s="291">
        <f>IF(D914="",0,+COUNTIF('賃上げ後(1か月目)(様式3-6)'!$D$7:$D$1006,D914))</f>
        <v>0</v>
      </c>
      <c r="F914" s="205"/>
      <c r="G914" s="295" t="str">
        <f t="shared" si="60"/>
        <v/>
      </c>
      <c r="H914" s="202"/>
      <c r="I914" s="202"/>
      <c r="J914" s="203"/>
      <c r="K914" s="203"/>
      <c r="L914" s="203"/>
      <c r="M914" s="203"/>
      <c r="N914" s="203"/>
      <c r="O914" s="203"/>
      <c r="P914" s="203"/>
      <c r="Q914" s="203"/>
      <c r="R914" s="204"/>
      <c r="S914" s="298" t="str">
        <f t="shared" si="58"/>
        <v/>
      </c>
      <c r="T914" s="299" t="str">
        <f t="shared" si="61"/>
        <v/>
      </c>
      <c r="U914" s="282"/>
    </row>
    <row r="915" spans="2:21" ht="24.75" customHeight="1">
      <c r="B915" s="176">
        <v>909</v>
      </c>
      <c r="C915" s="231"/>
      <c r="D915" s="290" t="str">
        <f t="shared" si="59"/>
        <v/>
      </c>
      <c r="E915" s="291">
        <f>IF(D915="",0,+COUNTIF('賃上げ後(1か月目)(様式3-6)'!$D$7:$D$1006,D915))</f>
        <v>0</v>
      </c>
      <c r="F915" s="205"/>
      <c r="G915" s="295" t="str">
        <f t="shared" si="60"/>
        <v/>
      </c>
      <c r="H915" s="202"/>
      <c r="I915" s="202"/>
      <c r="J915" s="203"/>
      <c r="K915" s="203"/>
      <c r="L915" s="203"/>
      <c r="M915" s="203"/>
      <c r="N915" s="203"/>
      <c r="O915" s="203"/>
      <c r="P915" s="203"/>
      <c r="Q915" s="203"/>
      <c r="R915" s="204"/>
      <c r="S915" s="298" t="str">
        <f t="shared" si="58"/>
        <v/>
      </c>
      <c r="T915" s="299" t="str">
        <f t="shared" si="61"/>
        <v/>
      </c>
      <c r="U915" s="282"/>
    </row>
    <row r="916" spans="2:21" ht="24.75" customHeight="1">
      <c r="B916" s="176">
        <v>910</v>
      </c>
      <c r="C916" s="231"/>
      <c r="D916" s="290" t="str">
        <f t="shared" si="59"/>
        <v/>
      </c>
      <c r="E916" s="291">
        <f>IF(D916="",0,+COUNTIF('賃上げ後(1か月目)(様式3-6)'!$D$7:$D$1006,D916))</f>
        <v>0</v>
      </c>
      <c r="F916" s="205"/>
      <c r="G916" s="295" t="str">
        <f t="shared" si="60"/>
        <v/>
      </c>
      <c r="H916" s="202"/>
      <c r="I916" s="202"/>
      <c r="J916" s="203"/>
      <c r="K916" s="203"/>
      <c r="L916" s="203"/>
      <c r="M916" s="203"/>
      <c r="N916" s="203"/>
      <c r="O916" s="203"/>
      <c r="P916" s="203"/>
      <c r="Q916" s="203"/>
      <c r="R916" s="204"/>
      <c r="S916" s="298" t="str">
        <f t="shared" si="58"/>
        <v/>
      </c>
      <c r="T916" s="299" t="str">
        <f t="shared" si="61"/>
        <v/>
      </c>
      <c r="U916" s="282"/>
    </row>
    <row r="917" spans="2:21" ht="24.75" customHeight="1">
      <c r="B917" s="176">
        <v>911</v>
      </c>
      <c r="C917" s="231"/>
      <c r="D917" s="290" t="str">
        <f t="shared" si="59"/>
        <v/>
      </c>
      <c r="E917" s="291">
        <f>IF(D917="",0,+COUNTIF('賃上げ後(1か月目)(様式3-6)'!$D$7:$D$1006,D917))</f>
        <v>0</v>
      </c>
      <c r="F917" s="205"/>
      <c r="G917" s="295" t="str">
        <f t="shared" si="60"/>
        <v/>
      </c>
      <c r="H917" s="202"/>
      <c r="I917" s="202"/>
      <c r="J917" s="203"/>
      <c r="K917" s="203"/>
      <c r="L917" s="203"/>
      <c r="M917" s="203"/>
      <c r="N917" s="203"/>
      <c r="O917" s="203"/>
      <c r="P917" s="203"/>
      <c r="Q917" s="203"/>
      <c r="R917" s="204"/>
      <c r="S917" s="298" t="str">
        <f t="shared" si="58"/>
        <v/>
      </c>
      <c r="T917" s="299" t="str">
        <f t="shared" si="61"/>
        <v/>
      </c>
      <c r="U917" s="282"/>
    </row>
    <row r="918" spans="2:21" ht="24.75" customHeight="1">
      <c r="B918" s="176">
        <v>912</v>
      </c>
      <c r="C918" s="231"/>
      <c r="D918" s="290" t="str">
        <f t="shared" si="59"/>
        <v/>
      </c>
      <c r="E918" s="291">
        <f>IF(D918="",0,+COUNTIF('賃上げ後(1か月目)(様式3-6)'!$D$7:$D$1006,D918))</f>
        <v>0</v>
      </c>
      <c r="F918" s="205"/>
      <c r="G918" s="295" t="str">
        <f t="shared" si="60"/>
        <v/>
      </c>
      <c r="H918" s="202"/>
      <c r="I918" s="202"/>
      <c r="J918" s="203"/>
      <c r="K918" s="203"/>
      <c r="L918" s="203"/>
      <c r="M918" s="203"/>
      <c r="N918" s="203"/>
      <c r="O918" s="203"/>
      <c r="P918" s="203"/>
      <c r="Q918" s="203"/>
      <c r="R918" s="204"/>
      <c r="S918" s="298" t="str">
        <f t="shared" si="58"/>
        <v/>
      </c>
      <c r="T918" s="299" t="str">
        <f t="shared" si="61"/>
        <v/>
      </c>
      <c r="U918" s="282"/>
    </row>
    <row r="919" spans="2:21" ht="24.75" customHeight="1">
      <c r="B919" s="176">
        <v>913</v>
      </c>
      <c r="C919" s="231"/>
      <c r="D919" s="290" t="str">
        <f t="shared" si="59"/>
        <v/>
      </c>
      <c r="E919" s="291">
        <f>IF(D919="",0,+COUNTIF('賃上げ後(1か月目)(様式3-6)'!$D$7:$D$1006,D919))</f>
        <v>0</v>
      </c>
      <c r="F919" s="205"/>
      <c r="G919" s="295" t="str">
        <f t="shared" si="60"/>
        <v/>
      </c>
      <c r="H919" s="202"/>
      <c r="I919" s="202"/>
      <c r="J919" s="203"/>
      <c r="K919" s="203"/>
      <c r="L919" s="203"/>
      <c r="M919" s="203"/>
      <c r="N919" s="203"/>
      <c r="O919" s="203"/>
      <c r="P919" s="203"/>
      <c r="Q919" s="203"/>
      <c r="R919" s="204"/>
      <c r="S919" s="298" t="str">
        <f t="shared" si="58"/>
        <v/>
      </c>
      <c r="T919" s="299" t="str">
        <f t="shared" si="61"/>
        <v/>
      </c>
      <c r="U919" s="282"/>
    </row>
    <row r="920" spans="2:21" ht="24.75" customHeight="1">
      <c r="B920" s="176">
        <v>914</v>
      </c>
      <c r="C920" s="231"/>
      <c r="D920" s="290" t="str">
        <f t="shared" si="59"/>
        <v/>
      </c>
      <c r="E920" s="291">
        <f>IF(D920="",0,+COUNTIF('賃上げ後(1か月目)(様式3-6)'!$D$7:$D$1006,D920))</f>
        <v>0</v>
      </c>
      <c r="F920" s="205"/>
      <c r="G920" s="295" t="str">
        <f t="shared" si="60"/>
        <v/>
      </c>
      <c r="H920" s="202"/>
      <c r="I920" s="202"/>
      <c r="J920" s="203"/>
      <c r="K920" s="203"/>
      <c r="L920" s="203"/>
      <c r="M920" s="203"/>
      <c r="N920" s="203"/>
      <c r="O920" s="203"/>
      <c r="P920" s="203"/>
      <c r="Q920" s="203"/>
      <c r="R920" s="204"/>
      <c r="S920" s="298" t="str">
        <f t="shared" si="58"/>
        <v/>
      </c>
      <c r="T920" s="299" t="str">
        <f t="shared" si="61"/>
        <v/>
      </c>
      <c r="U920" s="282"/>
    </row>
    <row r="921" spans="2:21" ht="24.75" customHeight="1">
      <c r="B921" s="176">
        <v>915</v>
      </c>
      <c r="C921" s="231"/>
      <c r="D921" s="290" t="str">
        <f t="shared" si="59"/>
        <v/>
      </c>
      <c r="E921" s="291">
        <f>IF(D921="",0,+COUNTIF('賃上げ後(1か月目)(様式3-6)'!$D$7:$D$1006,D921))</f>
        <v>0</v>
      </c>
      <c r="F921" s="205"/>
      <c r="G921" s="295" t="str">
        <f t="shared" si="60"/>
        <v/>
      </c>
      <c r="H921" s="202"/>
      <c r="I921" s="202"/>
      <c r="J921" s="203"/>
      <c r="K921" s="203"/>
      <c r="L921" s="203"/>
      <c r="M921" s="203"/>
      <c r="N921" s="203"/>
      <c r="O921" s="203"/>
      <c r="P921" s="203"/>
      <c r="Q921" s="203"/>
      <c r="R921" s="204"/>
      <c r="S921" s="298" t="str">
        <f t="shared" si="58"/>
        <v/>
      </c>
      <c r="T921" s="299" t="str">
        <f t="shared" si="61"/>
        <v/>
      </c>
      <c r="U921" s="282"/>
    </row>
    <row r="922" spans="2:21" ht="24.75" customHeight="1">
      <c r="B922" s="176">
        <v>916</v>
      </c>
      <c r="C922" s="231"/>
      <c r="D922" s="290" t="str">
        <f t="shared" si="59"/>
        <v/>
      </c>
      <c r="E922" s="291">
        <f>IF(D922="",0,+COUNTIF('賃上げ後(1か月目)(様式3-6)'!$D$7:$D$1006,D922))</f>
        <v>0</v>
      </c>
      <c r="F922" s="205"/>
      <c r="G922" s="295" t="str">
        <f t="shared" si="60"/>
        <v/>
      </c>
      <c r="H922" s="202"/>
      <c r="I922" s="202"/>
      <c r="J922" s="203"/>
      <c r="K922" s="203"/>
      <c r="L922" s="203"/>
      <c r="M922" s="203"/>
      <c r="N922" s="203"/>
      <c r="O922" s="203"/>
      <c r="P922" s="203"/>
      <c r="Q922" s="203"/>
      <c r="R922" s="204"/>
      <c r="S922" s="298" t="str">
        <f t="shared" si="58"/>
        <v/>
      </c>
      <c r="T922" s="299" t="str">
        <f t="shared" si="61"/>
        <v/>
      </c>
      <c r="U922" s="282"/>
    </row>
    <row r="923" spans="2:21" ht="24.75" customHeight="1">
      <c r="B923" s="176">
        <v>917</v>
      </c>
      <c r="C923" s="231"/>
      <c r="D923" s="290" t="str">
        <f t="shared" si="59"/>
        <v/>
      </c>
      <c r="E923" s="291">
        <f>IF(D923="",0,+COUNTIF('賃上げ後(1か月目)(様式3-6)'!$D$7:$D$1006,D923))</f>
        <v>0</v>
      </c>
      <c r="F923" s="205"/>
      <c r="G923" s="295" t="str">
        <f t="shared" si="60"/>
        <v/>
      </c>
      <c r="H923" s="202"/>
      <c r="I923" s="202"/>
      <c r="J923" s="203"/>
      <c r="K923" s="203"/>
      <c r="L923" s="203"/>
      <c r="M923" s="203"/>
      <c r="N923" s="203"/>
      <c r="O923" s="203"/>
      <c r="P923" s="203"/>
      <c r="Q923" s="203"/>
      <c r="R923" s="204"/>
      <c r="S923" s="298" t="str">
        <f t="shared" si="58"/>
        <v/>
      </c>
      <c r="T923" s="299" t="str">
        <f t="shared" si="61"/>
        <v/>
      </c>
      <c r="U923" s="282"/>
    </row>
    <row r="924" spans="2:21" ht="24.75" customHeight="1">
      <c r="B924" s="176">
        <v>918</v>
      </c>
      <c r="C924" s="231"/>
      <c r="D924" s="290" t="str">
        <f t="shared" si="59"/>
        <v/>
      </c>
      <c r="E924" s="291">
        <f>IF(D924="",0,+COUNTIF('賃上げ後(1か月目)(様式3-6)'!$D$7:$D$1006,D924))</f>
        <v>0</v>
      </c>
      <c r="F924" s="205"/>
      <c r="G924" s="295" t="str">
        <f t="shared" si="60"/>
        <v/>
      </c>
      <c r="H924" s="202"/>
      <c r="I924" s="202"/>
      <c r="J924" s="203"/>
      <c r="K924" s="203"/>
      <c r="L924" s="203"/>
      <c r="M924" s="203"/>
      <c r="N924" s="203"/>
      <c r="O924" s="203"/>
      <c r="P924" s="203"/>
      <c r="Q924" s="203"/>
      <c r="R924" s="204"/>
      <c r="S924" s="298" t="str">
        <f t="shared" si="58"/>
        <v/>
      </c>
      <c r="T924" s="299" t="str">
        <f t="shared" si="61"/>
        <v/>
      </c>
      <c r="U924" s="282"/>
    </row>
    <row r="925" spans="2:21" ht="24.75" customHeight="1">
      <c r="B925" s="176">
        <v>919</v>
      </c>
      <c r="C925" s="231"/>
      <c r="D925" s="290" t="str">
        <f t="shared" si="59"/>
        <v/>
      </c>
      <c r="E925" s="291">
        <f>IF(D925="",0,+COUNTIF('賃上げ後(1か月目)(様式3-6)'!$D$7:$D$1006,D925))</f>
        <v>0</v>
      </c>
      <c r="F925" s="205"/>
      <c r="G925" s="295" t="str">
        <f t="shared" si="60"/>
        <v/>
      </c>
      <c r="H925" s="202"/>
      <c r="I925" s="202"/>
      <c r="J925" s="203"/>
      <c r="K925" s="203"/>
      <c r="L925" s="203"/>
      <c r="M925" s="203"/>
      <c r="N925" s="203"/>
      <c r="O925" s="203"/>
      <c r="P925" s="203"/>
      <c r="Q925" s="203"/>
      <c r="R925" s="204"/>
      <c r="S925" s="298" t="str">
        <f t="shared" si="58"/>
        <v/>
      </c>
      <c r="T925" s="299" t="str">
        <f t="shared" si="61"/>
        <v/>
      </c>
      <c r="U925" s="282"/>
    </row>
    <row r="926" spans="2:21" ht="24.75" customHeight="1">
      <c r="B926" s="176">
        <v>920</v>
      </c>
      <c r="C926" s="231"/>
      <c r="D926" s="290" t="str">
        <f t="shared" si="59"/>
        <v/>
      </c>
      <c r="E926" s="291">
        <f>IF(D926="",0,+COUNTIF('賃上げ後(1か月目)(様式3-6)'!$D$7:$D$1006,D926))</f>
        <v>0</v>
      </c>
      <c r="F926" s="205"/>
      <c r="G926" s="295" t="str">
        <f t="shared" si="60"/>
        <v/>
      </c>
      <c r="H926" s="202"/>
      <c r="I926" s="202"/>
      <c r="J926" s="203"/>
      <c r="K926" s="203"/>
      <c r="L926" s="203"/>
      <c r="M926" s="203"/>
      <c r="N926" s="203"/>
      <c r="O926" s="203"/>
      <c r="P926" s="203"/>
      <c r="Q926" s="203"/>
      <c r="R926" s="204"/>
      <c r="S926" s="298" t="str">
        <f t="shared" si="58"/>
        <v/>
      </c>
      <c r="T926" s="299" t="str">
        <f t="shared" si="61"/>
        <v/>
      </c>
      <c r="U926" s="282"/>
    </row>
    <row r="927" spans="2:21" ht="24.75" customHeight="1">
      <c r="B927" s="176">
        <v>921</v>
      </c>
      <c r="C927" s="231"/>
      <c r="D927" s="290" t="str">
        <f t="shared" si="59"/>
        <v/>
      </c>
      <c r="E927" s="291">
        <f>IF(D927="",0,+COUNTIF('賃上げ後(1か月目)(様式3-6)'!$D$7:$D$1006,D927))</f>
        <v>0</v>
      </c>
      <c r="F927" s="205"/>
      <c r="G927" s="295" t="str">
        <f t="shared" si="60"/>
        <v/>
      </c>
      <c r="H927" s="202"/>
      <c r="I927" s="202"/>
      <c r="J927" s="203"/>
      <c r="K927" s="203"/>
      <c r="L927" s="203"/>
      <c r="M927" s="203"/>
      <c r="N927" s="203"/>
      <c r="O927" s="203"/>
      <c r="P927" s="203"/>
      <c r="Q927" s="203"/>
      <c r="R927" s="204"/>
      <c r="S927" s="298" t="str">
        <f t="shared" si="58"/>
        <v/>
      </c>
      <c r="T927" s="299" t="str">
        <f t="shared" si="61"/>
        <v/>
      </c>
      <c r="U927" s="282"/>
    </row>
    <row r="928" spans="2:21" ht="24.75" customHeight="1">
      <c r="B928" s="176">
        <v>922</v>
      </c>
      <c r="C928" s="231"/>
      <c r="D928" s="290" t="str">
        <f t="shared" si="59"/>
        <v/>
      </c>
      <c r="E928" s="291">
        <f>IF(D928="",0,+COUNTIF('賃上げ後(1か月目)(様式3-6)'!$D$7:$D$1006,D928))</f>
        <v>0</v>
      </c>
      <c r="F928" s="205"/>
      <c r="G928" s="295" t="str">
        <f t="shared" si="60"/>
        <v/>
      </c>
      <c r="H928" s="202"/>
      <c r="I928" s="202"/>
      <c r="J928" s="203"/>
      <c r="K928" s="203"/>
      <c r="L928" s="203"/>
      <c r="M928" s="203"/>
      <c r="N928" s="203"/>
      <c r="O928" s="203"/>
      <c r="P928" s="203"/>
      <c r="Q928" s="203"/>
      <c r="R928" s="204"/>
      <c r="S928" s="298" t="str">
        <f t="shared" si="58"/>
        <v/>
      </c>
      <c r="T928" s="299" t="str">
        <f t="shared" si="61"/>
        <v/>
      </c>
      <c r="U928" s="282"/>
    </row>
    <row r="929" spans="2:21" ht="24.75" customHeight="1">
      <c r="B929" s="176">
        <v>923</v>
      </c>
      <c r="C929" s="231"/>
      <c r="D929" s="290" t="str">
        <f t="shared" si="59"/>
        <v/>
      </c>
      <c r="E929" s="291">
        <f>IF(D929="",0,+COUNTIF('賃上げ後(1か月目)(様式3-6)'!$D$7:$D$1006,D929))</f>
        <v>0</v>
      </c>
      <c r="F929" s="205"/>
      <c r="G929" s="295" t="str">
        <f t="shared" si="60"/>
        <v/>
      </c>
      <c r="H929" s="202"/>
      <c r="I929" s="202"/>
      <c r="J929" s="203"/>
      <c r="K929" s="203"/>
      <c r="L929" s="203"/>
      <c r="M929" s="203"/>
      <c r="N929" s="203"/>
      <c r="O929" s="203"/>
      <c r="P929" s="203"/>
      <c r="Q929" s="203"/>
      <c r="R929" s="204"/>
      <c r="S929" s="298" t="str">
        <f t="shared" si="58"/>
        <v/>
      </c>
      <c r="T929" s="299" t="str">
        <f t="shared" si="61"/>
        <v/>
      </c>
      <c r="U929" s="282"/>
    </row>
    <row r="930" spans="2:21" ht="24.75" customHeight="1">
      <c r="B930" s="176">
        <v>924</v>
      </c>
      <c r="C930" s="231"/>
      <c r="D930" s="290" t="str">
        <f t="shared" si="59"/>
        <v/>
      </c>
      <c r="E930" s="291">
        <f>IF(D930="",0,+COUNTIF('賃上げ後(1か月目)(様式3-6)'!$D$7:$D$1006,D930))</f>
        <v>0</v>
      </c>
      <c r="F930" s="205"/>
      <c r="G930" s="295" t="str">
        <f t="shared" si="60"/>
        <v/>
      </c>
      <c r="H930" s="202"/>
      <c r="I930" s="202"/>
      <c r="J930" s="203"/>
      <c r="K930" s="203"/>
      <c r="L930" s="203"/>
      <c r="M930" s="203"/>
      <c r="N930" s="203"/>
      <c r="O930" s="203"/>
      <c r="P930" s="203"/>
      <c r="Q930" s="203"/>
      <c r="R930" s="204"/>
      <c r="S930" s="298" t="str">
        <f t="shared" si="58"/>
        <v/>
      </c>
      <c r="T930" s="299" t="str">
        <f t="shared" si="61"/>
        <v/>
      </c>
      <c r="U930" s="282"/>
    </row>
    <row r="931" spans="2:21" ht="24.75" customHeight="1">
      <c r="B931" s="176">
        <v>925</v>
      </c>
      <c r="C931" s="231"/>
      <c r="D931" s="290" t="str">
        <f t="shared" si="59"/>
        <v/>
      </c>
      <c r="E931" s="291">
        <f>IF(D931="",0,+COUNTIF('賃上げ後(1か月目)(様式3-6)'!$D$7:$D$1006,D931))</f>
        <v>0</v>
      </c>
      <c r="F931" s="205"/>
      <c r="G931" s="295" t="str">
        <f t="shared" si="60"/>
        <v/>
      </c>
      <c r="H931" s="202"/>
      <c r="I931" s="202"/>
      <c r="J931" s="203"/>
      <c r="K931" s="203"/>
      <c r="L931" s="203"/>
      <c r="M931" s="203"/>
      <c r="N931" s="203"/>
      <c r="O931" s="203"/>
      <c r="P931" s="203"/>
      <c r="Q931" s="203"/>
      <c r="R931" s="204"/>
      <c r="S931" s="298" t="str">
        <f t="shared" si="58"/>
        <v/>
      </c>
      <c r="T931" s="299" t="str">
        <f t="shared" si="61"/>
        <v/>
      </c>
      <c r="U931" s="282"/>
    </row>
    <row r="932" spans="2:21" ht="24.75" customHeight="1">
      <c r="B932" s="176">
        <v>926</v>
      </c>
      <c r="C932" s="231"/>
      <c r="D932" s="290" t="str">
        <f t="shared" si="59"/>
        <v/>
      </c>
      <c r="E932" s="291">
        <f>IF(D932="",0,+COUNTIF('賃上げ後(1か月目)(様式3-6)'!$D$7:$D$1006,D932))</f>
        <v>0</v>
      </c>
      <c r="F932" s="205"/>
      <c r="G932" s="295" t="str">
        <f t="shared" si="60"/>
        <v/>
      </c>
      <c r="H932" s="202"/>
      <c r="I932" s="202"/>
      <c r="J932" s="203"/>
      <c r="K932" s="203"/>
      <c r="L932" s="203"/>
      <c r="M932" s="203"/>
      <c r="N932" s="203"/>
      <c r="O932" s="203"/>
      <c r="P932" s="203"/>
      <c r="Q932" s="203"/>
      <c r="R932" s="204"/>
      <c r="S932" s="298" t="str">
        <f t="shared" si="58"/>
        <v/>
      </c>
      <c r="T932" s="299" t="str">
        <f t="shared" si="61"/>
        <v/>
      </c>
      <c r="U932" s="282"/>
    </row>
    <row r="933" spans="2:21" ht="24.75" customHeight="1">
      <c r="B933" s="176">
        <v>927</v>
      </c>
      <c r="C933" s="231"/>
      <c r="D933" s="290" t="str">
        <f t="shared" si="59"/>
        <v/>
      </c>
      <c r="E933" s="291">
        <f>IF(D933="",0,+COUNTIF('賃上げ後(1か月目)(様式3-6)'!$D$7:$D$1006,D933))</f>
        <v>0</v>
      </c>
      <c r="F933" s="205"/>
      <c r="G933" s="295" t="str">
        <f t="shared" si="60"/>
        <v/>
      </c>
      <c r="H933" s="202"/>
      <c r="I933" s="202"/>
      <c r="J933" s="203"/>
      <c r="K933" s="203"/>
      <c r="L933" s="203"/>
      <c r="M933" s="203"/>
      <c r="N933" s="203"/>
      <c r="O933" s="203"/>
      <c r="P933" s="203"/>
      <c r="Q933" s="203"/>
      <c r="R933" s="204"/>
      <c r="S933" s="298" t="str">
        <f t="shared" si="58"/>
        <v/>
      </c>
      <c r="T933" s="299" t="str">
        <f t="shared" si="61"/>
        <v/>
      </c>
      <c r="U933" s="282"/>
    </row>
    <row r="934" spans="2:21" ht="24.75" customHeight="1">
      <c r="B934" s="176">
        <v>928</v>
      </c>
      <c r="C934" s="231"/>
      <c r="D934" s="290" t="str">
        <f t="shared" si="59"/>
        <v/>
      </c>
      <c r="E934" s="291">
        <f>IF(D934="",0,+COUNTIF('賃上げ後(1か月目)(様式3-6)'!$D$7:$D$1006,D934))</f>
        <v>0</v>
      </c>
      <c r="F934" s="205"/>
      <c r="G934" s="295" t="str">
        <f t="shared" si="60"/>
        <v/>
      </c>
      <c r="H934" s="202"/>
      <c r="I934" s="202"/>
      <c r="J934" s="203"/>
      <c r="K934" s="203"/>
      <c r="L934" s="203"/>
      <c r="M934" s="203"/>
      <c r="N934" s="203"/>
      <c r="O934" s="203"/>
      <c r="P934" s="203"/>
      <c r="Q934" s="203"/>
      <c r="R934" s="204"/>
      <c r="S934" s="298" t="str">
        <f t="shared" si="58"/>
        <v/>
      </c>
      <c r="T934" s="299" t="str">
        <f t="shared" si="61"/>
        <v/>
      </c>
      <c r="U934" s="282"/>
    </row>
    <row r="935" spans="2:21" ht="24.75" customHeight="1">
      <c r="B935" s="176">
        <v>929</v>
      </c>
      <c r="C935" s="231"/>
      <c r="D935" s="290" t="str">
        <f t="shared" si="59"/>
        <v/>
      </c>
      <c r="E935" s="291">
        <f>IF(D935="",0,+COUNTIF('賃上げ後(1か月目)(様式3-6)'!$D$7:$D$1006,D935))</f>
        <v>0</v>
      </c>
      <c r="F935" s="205"/>
      <c r="G935" s="295" t="str">
        <f t="shared" si="60"/>
        <v/>
      </c>
      <c r="H935" s="202"/>
      <c r="I935" s="202"/>
      <c r="J935" s="203"/>
      <c r="K935" s="203"/>
      <c r="L935" s="203"/>
      <c r="M935" s="203"/>
      <c r="N935" s="203"/>
      <c r="O935" s="203"/>
      <c r="P935" s="203"/>
      <c r="Q935" s="203"/>
      <c r="R935" s="204"/>
      <c r="S935" s="298" t="str">
        <f t="shared" si="58"/>
        <v/>
      </c>
      <c r="T935" s="299" t="str">
        <f t="shared" si="61"/>
        <v/>
      </c>
      <c r="U935" s="282"/>
    </row>
    <row r="936" spans="2:21" ht="24.75" customHeight="1">
      <c r="B936" s="176">
        <v>930</v>
      </c>
      <c r="C936" s="231"/>
      <c r="D936" s="290" t="str">
        <f t="shared" si="59"/>
        <v/>
      </c>
      <c r="E936" s="291">
        <f>IF(D936="",0,+COUNTIF('賃上げ後(1か月目)(様式3-6)'!$D$7:$D$1006,D936))</f>
        <v>0</v>
      </c>
      <c r="F936" s="205"/>
      <c r="G936" s="295" t="str">
        <f t="shared" si="60"/>
        <v/>
      </c>
      <c r="H936" s="202"/>
      <c r="I936" s="202"/>
      <c r="J936" s="203"/>
      <c r="K936" s="203"/>
      <c r="L936" s="203"/>
      <c r="M936" s="203"/>
      <c r="N936" s="203"/>
      <c r="O936" s="203"/>
      <c r="P936" s="203"/>
      <c r="Q936" s="203"/>
      <c r="R936" s="204"/>
      <c r="S936" s="298" t="str">
        <f t="shared" si="58"/>
        <v/>
      </c>
      <c r="T936" s="299" t="str">
        <f t="shared" si="61"/>
        <v/>
      </c>
      <c r="U936" s="282"/>
    </row>
    <row r="937" spans="2:21" ht="24.75" customHeight="1">
      <c r="B937" s="176">
        <v>931</v>
      </c>
      <c r="C937" s="231"/>
      <c r="D937" s="290" t="str">
        <f t="shared" si="59"/>
        <v/>
      </c>
      <c r="E937" s="291">
        <f>IF(D937="",0,+COUNTIF('賃上げ後(1か月目)(様式3-6)'!$D$7:$D$1006,D937))</f>
        <v>0</v>
      </c>
      <c r="F937" s="205"/>
      <c r="G937" s="295" t="str">
        <f t="shared" si="60"/>
        <v/>
      </c>
      <c r="H937" s="202"/>
      <c r="I937" s="202"/>
      <c r="J937" s="203"/>
      <c r="K937" s="203"/>
      <c r="L937" s="203"/>
      <c r="M937" s="203"/>
      <c r="N937" s="203"/>
      <c r="O937" s="203"/>
      <c r="P937" s="203"/>
      <c r="Q937" s="203"/>
      <c r="R937" s="204"/>
      <c r="S937" s="298" t="str">
        <f t="shared" si="58"/>
        <v/>
      </c>
      <c r="T937" s="299" t="str">
        <f t="shared" si="61"/>
        <v/>
      </c>
      <c r="U937" s="282"/>
    </row>
    <row r="938" spans="2:21" ht="24.75" customHeight="1">
      <c r="B938" s="176">
        <v>932</v>
      </c>
      <c r="C938" s="231"/>
      <c r="D938" s="290" t="str">
        <f t="shared" si="59"/>
        <v/>
      </c>
      <c r="E938" s="291">
        <f>IF(D938="",0,+COUNTIF('賃上げ後(1か月目)(様式3-6)'!$D$7:$D$1006,D938))</f>
        <v>0</v>
      </c>
      <c r="F938" s="205"/>
      <c r="G938" s="295" t="str">
        <f t="shared" si="60"/>
        <v/>
      </c>
      <c r="H938" s="202"/>
      <c r="I938" s="202"/>
      <c r="J938" s="203"/>
      <c r="K938" s="203"/>
      <c r="L938" s="203"/>
      <c r="M938" s="203"/>
      <c r="N938" s="203"/>
      <c r="O938" s="203"/>
      <c r="P938" s="203"/>
      <c r="Q938" s="203"/>
      <c r="R938" s="204"/>
      <c r="S938" s="298" t="str">
        <f t="shared" si="58"/>
        <v/>
      </c>
      <c r="T938" s="299" t="str">
        <f t="shared" si="61"/>
        <v/>
      </c>
      <c r="U938" s="282"/>
    </row>
    <row r="939" spans="2:21" ht="24.75" customHeight="1">
      <c r="B939" s="176">
        <v>933</v>
      </c>
      <c r="C939" s="231"/>
      <c r="D939" s="290" t="str">
        <f t="shared" si="59"/>
        <v/>
      </c>
      <c r="E939" s="291">
        <f>IF(D939="",0,+COUNTIF('賃上げ後(1か月目)(様式3-6)'!$D$7:$D$1006,D939))</f>
        <v>0</v>
      </c>
      <c r="F939" s="205"/>
      <c r="G939" s="295" t="str">
        <f t="shared" si="60"/>
        <v/>
      </c>
      <c r="H939" s="202"/>
      <c r="I939" s="202"/>
      <c r="J939" s="203"/>
      <c r="K939" s="203"/>
      <c r="L939" s="203"/>
      <c r="M939" s="203"/>
      <c r="N939" s="203"/>
      <c r="O939" s="203"/>
      <c r="P939" s="203"/>
      <c r="Q939" s="203"/>
      <c r="R939" s="204"/>
      <c r="S939" s="298" t="str">
        <f t="shared" si="58"/>
        <v/>
      </c>
      <c r="T939" s="299" t="str">
        <f t="shared" si="61"/>
        <v/>
      </c>
      <c r="U939" s="282"/>
    </row>
    <row r="940" spans="2:21" ht="24.75" customHeight="1">
      <c r="B940" s="176">
        <v>934</v>
      </c>
      <c r="C940" s="231"/>
      <c r="D940" s="290" t="str">
        <f t="shared" si="59"/>
        <v/>
      </c>
      <c r="E940" s="291">
        <f>IF(D940="",0,+COUNTIF('賃上げ後(1か月目)(様式3-6)'!$D$7:$D$1006,D940))</f>
        <v>0</v>
      </c>
      <c r="F940" s="205"/>
      <c r="G940" s="295" t="str">
        <f t="shared" si="60"/>
        <v/>
      </c>
      <c r="H940" s="202"/>
      <c r="I940" s="202"/>
      <c r="J940" s="203"/>
      <c r="K940" s="203"/>
      <c r="L940" s="203"/>
      <c r="M940" s="203"/>
      <c r="N940" s="203"/>
      <c r="O940" s="203"/>
      <c r="P940" s="203"/>
      <c r="Q940" s="203"/>
      <c r="R940" s="204"/>
      <c r="S940" s="298" t="str">
        <f t="shared" si="58"/>
        <v/>
      </c>
      <c r="T940" s="299" t="str">
        <f t="shared" si="61"/>
        <v/>
      </c>
      <c r="U940" s="282"/>
    </row>
    <row r="941" spans="2:21" ht="24.75" customHeight="1">
      <c r="B941" s="176">
        <v>935</v>
      </c>
      <c r="C941" s="231"/>
      <c r="D941" s="290" t="str">
        <f t="shared" si="59"/>
        <v/>
      </c>
      <c r="E941" s="291">
        <f>IF(D941="",0,+COUNTIF('賃上げ後(1か月目)(様式3-6)'!$D$7:$D$1006,D941))</f>
        <v>0</v>
      </c>
      <c r="F941" s="205"/>
      <c r="G941" s="295" t="str">
        <f t="shared" si="60"/>
        <v/>
      </c>
      <c r="H941" s="202"/>
      <c r="I941" s="202"/>
      <c r="J941" s="203"/>
      <c r="K941" s="203"/>
      <c r="L941" s="203"/>
      <c r="M941" s="203"/>
      <c r="N941" s="203"/>
      <c r="O941" s="203"/>
      <c r="P941" s="203"/>
      <c r="Q941" s="203"/>
      <c r="R941" s="204"/>
      <c r="S941" s="298" t="str">
        <f t="shared" si="58"/>
        <v/>
      </c>
      <c r="T941" s="299" t="str">
        <f t="shared" si="61"/>
        <v/>
      </c>
      <c r="U941" s="282"/>
    </row>
    <row r="942" spans="2:21" ht="24.75" customHeight="1">
      <c r="B942" s="176">
        <v>936</v>
      </c>
      <c r="C942" s="231"/>
      <c r="D942" s="290" t="str">
        <f t="shared" si="59"/>
        <v/>
      </c>
      <c r="E942" s="291">
        <f>IF(D942="",0,+COUNTIF('賃上げ後(1か月目)(様式3-6)'!$D$7:$D$1006,D942))</f>
        <v>0</v>
      </c>
      <c r="F942" s="205"/>
      <c r="G942" s="295" t="str">
        <f t="shared" si="60"/>
        <v/>
      </c>
      <c r="H942" s="202"/>
      <c r="I942" s="202"/>
      <c r="J942" s="203"/>
      <c r="K942" s="203"/>
      <c r="L942" s="203"/>
      <c r="M942" s="203"/>
      <c r="N942" s="203"/>
      <c r="O942" s="203"/>
      <c r="P942" s="203"/>
      <c r="Q942" s="203"/>
      <c r="R942" s="204"/>
      <c r="S942" s="298" t="str">
        <f t="shared" si="58"/>
        <v/>
      </c>
      <c r="T942" s="299" t="str">
        <f t="shared" si="61"/>
        <v/>
      </c>
      <c r="U942" s="282"/>
    </row>
    <row r="943" spans="2:21" ht="24.75" customHeight="1">
      <c r="B943" s="176">
        <v>937</v>
      </c>
      <c r="C943" s="231"/>
      <c r="D943" s="290" t="str">
        <f t="shared" si="59"/>
        <v/>
      </c>
      <c r="E943" s="291">
        <f>IF(D943="",0,+COUNTIF('賃上げ後(1か月目)(様式3-6)'!$D$7:$D$1006,D943))</f>
        <v>0</v>
      </c>
      <c r="F943" s="205"/>
      <c r="G943" s="295" t="str">
        <f t="shared" si="60"/>
        <v/>
      </c>
      <c r="H943" s="202"/>
      <c r="I943" s="202"/>
      <c r="J943" s="203"/>
      <c r="K943" s="203"/>
      <c r="L943" s="203"/>
      <c r="M943" s="203"/>
      <c r="N943" s="203"/>
      <c r="O943" s="203"/>
      <c r="P943" s="203"/>
      <c r="Q943" s="203"/>
      <c r="R943" s="204"/>
      <c r="S943" s="298" t="str">
        <f t="shared" si="58"/>
        <v/>
      </c>
      <c r="T943" s="299" t="str">
        <f t="shared" si="61"/>
        <v/>
      </c>
      <c r="U943" s="282"/>
    </row>
    <row r="944" spans="2:21" ht="24.75" customHeight="1">
      <c r="B944" s="176">
        <v>938</v>
      </c>
      <c r="C944" s="231"/>
      <c r="D944" s="290" t="str">
        <f t="shared" si="59"/>
        <v/>
      </c>
      <c r="E944" s="291">
        <f>IF(D944="",0,+COUNTIF('賃上げ後(1か月目)(様式3-6)'!$D$7:$D$1006,D944))</f>
        <v>0</v>
      </c>
      <c r="F944" s="205"/>
      <c r="G944" s="295" t="str">
        <f t="shared" si="60"/>
        <v/>
      </c>
      <c r="H944" s="202"/>
      <c r="I944" s="202"/>
      <c r="J944" s="203"/>
      <c r="K944" s="203"/>
      <c r="L944" s="203"/>
      <c r="M944" s="203"/>
      <c r="N944" s="203"/>
      <c r="O944" s="203"/>
      <c r="P944" s="203"/>
      <c r="Q944" s="203"/>
      <c r="R944" s="204"/>
      <c r="S944" s="298" t="str">
        <f t="shared" si="58"/>
        <v/>
      </c>
      <c r="T944" s="299" t="str">
        <f t="shared" si="61"/>
        <v/>
      </c>
      <c r="U944" s="282"/>
    </row>
    <row r="945" spans="2:21" ht="24.75" customHeight="1">
      <c r="B945" s="176">
        <v>939</v>
      </c>
      <c r="C945" s="231"/>
      <c r="D945" s="290" t="str">
        <f t="shared" si="59"/>
        <v/>
      </c>
      <c r="E945" s="291">
        <f>IF(D945="",0,+COUNTIF('賃上げ後(1か月目)(様式3-6)'!$D$7:$D$1006,D945))</f>
        <v>0</v>
      </c>
      <c r="F945" s="205"/>
      <c r="G945" s="295" t="str">
        <f t="shared" si="60"/>
        <v/>
      </c>
      <c r="H945" s="202"/>
      <c r="I945" s="202"/>
      <c r="J945" s="203"/>
      <c r="K945" s="203"/>
      <c r="L945" s="203"/>
      <c r="M945" s="203"/>
      <c r="N945" s="203"/>
      <c r="O945" s="203"/>
      <c r="P945" s="203"/>
      <c r="Q945" s="203"/>
      <c r="R945" s="204"/>
      <c r="S945" s="298" t="str">
        <f t="shared" si="58"/>
        <v/>
      </c>
      <c r="T945" s="299" t="str">
        <f t="shared" si="61"/>
        <v/>
      </c>
      <c r="U945" s="282"/>
    </row>
    <row r="946" spans="2:21" ht="24.75" customHeight="1">
      <c r="B946" s="176">
        <v>940</v>
      </c>
      <c r="C946" s="231"/>
      <c r="D946" s="290" t="str">
        <f t="shared" si="59"/>
        <v/>
      </c>
      <c r="E946" s="291">
        <f>IF(D946="",0,+COUNTIF('賃上げ後(1か月目)(様式3-6)'!$D$7:$D$1006,D946))</f>
        <v>0</v>
      </c>
      <c r="F946" s="205"/>
      <c r="G946" s="295" t="str">
        <f t="shared" si="60"/>
        <v/>
      </c>
      <c r="H946" s="202"/>
      <c r="I946" s="202"/>
      <c r="J946" s="203"/>
      <c r="K946" s="203"/>
      <c r="L946" s="203"/>
      <c r="M946" s="203"/>
      <c r="N946" s="203"/>
      <c r="O946" s="203"/>
      <c r="P946" s="203"/>
      <c r="Q946" s="203"/>
      <c r="R946" s="204"/>
      <c r="S946" s="298" t="str">
        <f t="shared" si="58"/>
        <v/>
      </c>
      <c r="T946" s="299" t="str">
        <f t="shared" si="61"/>
        <v/>
      </c>
      <c r="U946" s="282"/>
    </row>
    <row r="947" spans="2:21" ht="24.75" customHeight="1">
      <c r="B947" s="176">
        <v>941</v>
      </c>
      <c r="C947" s="231"/>
      <c r="D947" s="290" t="str">
        <f t="shared" si="59"/>
        <v/>
      </c>
      <c r="E947" s="291">
        <f>IF(D947="",0,+COUNTIF('賃上げ後(1か月目)(様式3-6)'!$D$7:$D$1006,D947))</f>
        <v>0</v>
      </c>
      <c r="F947" s="205"/>
      <c r="G947" s="295" t="str">
        <f t="shared" si="60"/>
        <v/>
      </c>
      <c r="H947" s="202"/>
      <c r="I947" s="202"/>
      <c r="J947" s="203"/>
      <c r="K947" s="203"/>
      <c r="L947" s="203"/>
      <c r="M947" s="203"/>
      <c r="N947" s="203"/>
      <c r="O947" s="203"/>
      <c r="P947" s="203"/>
      <c r="Q947" s="203"/>
      <c r="R947" s="204"/>
      <c r="S947" s="298" t="str">
        <f t="shared" si="58"/>
        <v/>
      </c>
      <c r="T947" s="299" t="str">
        <f t="shared" si="61"/>
        <v/>
      </c>
      <c r="U947" s="282"/>
    </row>
    <row r="948" spans="2:21" ht="24.75" customHeight="1">
      <c r="B948" s="176">
        <v>942</v>
      </c>
      <c r="C948" s="231"/>
      <c r="D948" s="290" t="str">
        <f t="shared" si="59"/>
        <v/>
      </c>
      <c r="E948" s="291">
        <f>IF(D948="",0,+COUNTIF('賃上げ後(1か月目)(様式3-6)'!$D$7:$D$1006,D948))</f>
        <v>0</v>
      </c>
      <c r="F948" s="205"/>
      <c r="G948" s="295" t="str">
        <f t="shared" si="60"/>
        <v/>
      </c>
      <c r="H948" s="202"/>
      <c r="I948" s="202"/>
      <c r="J948" s="203"/>
      <c r="K948" s="203"/>
      <c r="L948" s="203"/>
      <c r="M948" s="203"/>
      <c r="N948" s="203"/>
      <c r="O948" s="203"/>
      <c r="P948" s="203"/>
      <c r="Q948" s="203"/>
      <c r="R948" s="204"/>
      <c r="S948" s="298" t="str">
        <f t="shared" si="58"/>
        <v/>
      </c>
      <c r="T948" s="299" t="str">
        <f t="shared" si="61"/>
        <v/>
      </c>
      <c r="U948" s="282"/>
    </row>
    <row r="949" spans="2:21" ht="24.75" customHeight="1">
      <c r="B949" s="176">
        <v>943</v>
      </c>
      <c r="C949" s="231"/>
      <c r="D949" s="290" t="str">
        <f t="shared" si="59"/>
        <v/>
      </c>
      <c r="E949" s="291">
        <f>IF(D949="",0,+COUNTIF('賃上げ後(1か月目)(様式3-6)'!$D$7:$D$1006,D949))</f>
        <v>0</v>
      </c>
      <c r="F949" s="205"/>
      <c r="G949" s="295" t="str">
        <f t="shared" si="60"/>
        <v/>
      </c>
      <c r="H949" s="202"/>
      <c r="I949" s="202"/>
      <c r="J949" s="203"/>
      <c r="K949" s="203"/>
      <c r="L949" s="203"/>
      <c r="M949" s="203"/>
      <c r="N949" s="203"/>
      <c r="O949" s="203"/>
      <c r="P949" s="203"/>
      <c r="Q949" s="203"/>
      <c r="R949" s="204"/>
      <c r="S949" s="298" t="str">
        <f t="shared" si="58"/>
        <v/>
      </c>
      <c r="T949" s="299" t="str">
        <f t="shared" si="61"/>
        <v/>
      </c>
      <c r="U949" s="282"/>
    </row>
    <row r="950" spans="2:21" ht="24.75" customHeight="1">
      <c r="B950" s="176">
        <v>944</v>
      </c>
      <c r="C950" s="231"/>
      <c r="D950" s="290" t="str">
        <f t="shared" si="59"/>
        <v/>
      </c>
      <c r="E950" s="291">
        <f>IF(D950="",0,+COUNTIF('賃上げ後(1か月目)(様式3-6)'!$D$7:$D$1006,D950))</f>
        <v>0</v>
      </c>
      <c r="F950" s="205"/>
      <c r="G950" s="295" t="str">
        <f t="shared" si="60"/>
        <v/>
      </c>
      <c r="H950" s="202"/>
      <c r="I950" s="202"/>
      <c r="J950" s="203"/>
      <c r="K950" s="203"/>
      <c r="L950" s="203"/>
      <c r="M950" s="203"/>
      <c r="N950" s="203"/>
      <c r="O950" s="203"/>
      <c r="P950" s="203"/>
      <c r="Q950" s="203"/>
      <c r="R950" s="204"/>
      <c r="S950" s="298" t="str">
        <f t="shared" si="58"/>
        <v/>
      </c>
      <c r="T950" s="299" t="str">
        <f t="shared" si="61"/>
        <v/>
      </c>
      <c r="U950" s="282"/>
    </row>
    <row r="951" spans="2:21" ht="24.75" customHeight="1">
      <c r="B951" s="176">
        <v>945</v>
      </c>
      <c r="C951" s="231"/>
      <c r="D951" s="290" t="str">
        <f t="shared" si="59"/>
        <v/>
      </c>
      <c r="E951" s="291">
        <f>IF(D951="",0,+COUNTIF('賃上げ後(1か月目)(様式3-6)'!$D$7:$D$1006,D951))</f>
        <v>0</v>
      </c>
      <c r="F951" s="205"/>
      <c r="G951" s="295" t="str">
        <f t="shared" si="60"/>
        <v/>
      </c>
      <c r="H951" s="202"/>
      <c r="I951" s="202"/>
      <c r="J951" s="203"/>
      <c r="K951" s="203"/>
      <c r="L951" s="203"/>
      <c r="M951" s="203"/>
      <c r="N951" s="203"/>
      <c r="O951" s="203"/>
      <c r="P951" s="203"/>
      <c r="Q951" s="203"/>
      <c r="R951" s="204"/>
      <c r="S951" s="298" t="str">
        <f t="shared" si="58"/>
        <v/>
      </c>
      <c r="T951" s="299" t="str">
        <f t="shared" si="61"/>
        <v/>
      </c>
      <c r="U951" s="282"/>
    </row>
    <row r="952" spans="2:21" ht="24.75" customHeight="1">
      <c r="B952" s="176">
        <v>946</v>
      </c>
      <c r="C952" s="231"/>
      <c r="D952" s="290" t="str">
        <f t="shared" si="59"/>
        <v/>
      </c>
      <c r="E952" s="291">
        <f>IF(D952="",0,+COUNTIF('賃上げ後(1か月目)(様式3-6)'!$D$7:$D$1006,D952))</f>
        <v>0</v>
      </c>
      <c r="F952" s="205"/>
      <c r="G952" s="295" t="str">
        <f t="shared" si="60"/>
        <v/>
      </c>
      <c r="H952" s="202"/>
      <c r="I952" s="202"/>
      <c r="J952" s="203"/>
      <c r="K952" s="203"/>
      <c r="L952" s="203"/>
      <c r="M952" s="203"/>
      <c r="N952" s="203"/>
      <c r="O952" s="203"/>
      <c r="P952" s="203"/>
      <c r="Q952" s="203"/>
      <c r="R952" s="204"/>
      <c r="S952" s="298" t="str">
        <f t="shared" si="58"/>
        <v/>
      </c>
      <c r="T952" s="299" t="str">
        <f t="shared" si="61"/>
        <v/>
      </c>
      <c r="U952" s="282"/>
    </row>
    <row r="953" spans="2:21" ht="24.75" customHeight="1">
      <c r="B953" s="176">
        <v>947</v>
      </c>
      <c r="C953" s="231"/>
      <c r="D953" s="290" t="str">
        <f t="shared" si="59"/>
        <v/>
      </c>
      <c r="E953" s="291">
        <f>IF(D953="",0,+COUNTIF('賃上げ後(1か月目)(様式3-6)'!$D$7:$D$1006,D953))</f>
        <v>0</v>
      </c>
      <c r="F953" s="205"/>
      <c r="G953" s="295" t="str">
        <f t="shared" si="60"/>
        <v/>
      </c>
      <c r="H953" s="202"/>
      <c r="I953" s="202"/>
      <c r="J953" s="203"/>
      <c r="K953" s="203"/>
      <c r="L953" s="203"/>
      <c r="M953" s="203"/>
      <c r="N953" s="203"/>
      <c r="O953" s="203"/>
      <c r="P953" s="203"/>
      <c r="Q953" s="203"/>
      <c r="R953" s="204"/>
      <c r="S953" s="298" t="str">
        <f t="shared" si="58"/>
        <v/>
      </c>
      <c r="T953" s="299" t="str">
        <f t="shared" si="61"/>
        <v/>
      </c>
      <c r="U953" s="282"/>
    </row>
    <row r="954" spans="2:21" ht="24.75" customHeight="1">
      <c r="B954" s="176">
        <v>948</v>
      </c>
      <c r="C954" s="231"/>
      <c r="D954" s="290" t="str">
        <f t="shared" si="59"/>
        <v/>
      </c>
      <c r="E954" s="291">
        <f>IF(D954="",0,+COUNTIF('賃上げ後(1か月目)(様式3-6)'!$D$7:$D$1006,D954))</f>
        <v>0</v>
      </c>
      <c r="F954" s="205"/>
      <c r="G954" s="295" t="str">
        <f t="shared" si="60"/>
        <v/>
      </c>
      <c r="H954" s="202"/>
      <c r="I954" s="202"/>
      <c r="J954" s="203"/>
      <c r="K954" s="203"/>
      <c r="L954" s="203"/>
      <c r="M954" s="203"/>
      <c r="N954" s="203"/>
      <c r="O954" s="203"/>
      <c r="P954" s="203"/>
      <c r="Q954" s="203"/>
      <c r="R954" s="204"/>
      <c r="S954" s="298" t="str">
        <f t="shared" si="58"/>
        <v/>
      </c>
      <c r="T954" s="299" t="str">
        <f t="shared" si="61"/>
        <v/>
      </c>
      <c r="U954" s="282"/>
    </row>
    <row r="955" spans="2:21" ht="24.75" customHeight="1">
      <c r="B955" s="176">
        <v>949</v>
      </c>
      <c r="C955" s="231"/>
      <c r="D955" s="290" t="str">
        <f t="shared" si="59"/>
        <v/>
      </c>
      <c r="E955" s="291">
        <f>IF(D955="",0,+COUNTIF('賃上げ後(1か月目)(様式3-6)'!$D$7:$D$1006,D955))</f>
        <v>0</v>
      </c>
      <c r="F955" s="205"/>
      <c r="G955" s="295" t="str">
        <f t="shared" si="60"/>
        <v/>
      </c>
      <c r="H955" s="202"/>
      <c r="I955" s="202"/>
      <c r="J955" s="203"/>
      <c r="K955" s="203"/>
      <c r="L955" s="203"/>
      <c r="M955" s="203"/>
      <c r="N955" s="203"/>
      <c r="O955" s="203"/>
      <c r="P955" s="203"/>
      <c r="Q955" s="203"/>
      <c r="R955" s="204"/>
      <c r="S955" s="298" t="str">
        <f t="shared" si="58"/>
        <v/>
      </c>
      <c r="T955" s="299" t="str">
        <f t="shared" si="61"/>
        <v/>
      </c>
      <c r="U955" s="282"/>
    </row>
    <row r="956" spans="2:21" ht="24.75" customHeight="1">
      <c r="B956" s="176">
        <v>950</v>
      </c>
      <c r="C956" s="231"/>
      <c r="D956" s="290" t="str">
        <f t="shared" si="59"/>
        <v/>
      </c>
      <c r="E956" s="291">
        <f>IF(D956="",0,+COUNTIF('賃上げ後(1か月目)(様式3-6)'!$D$7:$D$1006,D956))</f>
        <v>0</v>
      </c>
      <c r="F956" s="205"/>
      <c r="G956" s="295" t="str">
        <f t="shared" si="60"/>
        <v/>
      </c>
      <c r="H956" s="202"/>
      <c r="I956" s="202"/>
      <c r="J956" s="203"/>
      <c r="K956" s="203"/>
      <c r="L956" s="203"/>
      <c r="M956" s="203"/>
      <c r="N956" s="203"/>
      <c r="O956" s="203"/>
      <c r="P956" s="203"/>
      <c r="Q956" s="203"/>
      <c r="R956" s="204"/>
      <c r="S956" s="298" t="str">
        <f t="shared" si="58"/>
        <v/>
      </c>
      <c r="T956" s="299" t="str">
        <f t="shared" si="61"/>
        <v/>
      </c>
      <c r="U956" s="282"/>
    </row>
    <row r="957" spans="2:21" ht="24.75" customHeight="1">
      <c r="B957" s="176">
        <v>951</v>
      </c>
      <c r="C957" s="231"/>
      <c r="D957" s="290" t="str">
        <f t="shared" si="59"/>
        <v/>
      </c>
      <c r="E957" s="291">
        <f>IF(D957="",0,+COUNTIF('賃上げ後(1か月目)(様式3-6)'!$D$7:$D$1006,D957))</f>
        <v>0</v>
      </c>
      <c r="F957" s="205"/>
      <c r="G957" s="295" t="str">
        <f t="shared" si="60"/>
        <v/>
      </c>
      <c r="H957" s="202"/>
      <c r="I957" s="202"/>
      <c r="J957" s="203"/>
      <c r="K957" s="203"/>
      <c r="L957" s="203"/>
      <c r="M957" s="203"/>
      <c r="N957" s="203"/>
      <c r="O957" s="203"/>
      <c r="P957" s="203"/>
      <c r="Q957" s="203"/>
      <c r="R957" s="204"/>
      <c r="S957" s="298" t="str">
        <f t="shared" si="58"/>
        <v/>
      </c>
      <c r="T957" s="299" t="str">
        <f t="shared" si="61"/>
        <v/>
      </c>
      <c r="U957" s="282"/>
    </row>
    <row r="958" spans="2:21" ht="24.75" customHeight="1">
      <c r="B958" s="176">
        <v>952</v>
      </c>
      <c r="C958" s="231"/>
      <c r="D958" s="290" t="str">
        <f t="shared" si="59"/>
        <v/>
      </c>
      <c r="E958" s="291">
        <f>IF(D958="",0,+COUNTIF('賃上げ後(1か月目)(様式3-6)'!$D$7:$D$1006,D958))</f>
        <v>0</v>
      </c>
      <c r="F958" s="205"/>
      <c r="G958" s="295" t="str">
        <f t="shared" si="60"/>
        <v/>
      </c>
      <c r="H958" s="202"/>
      <c r="I958" s="202"/>
      <c r="J958" s="203"/>
      <c r="K958" s="203"/>
      <c r="L958" s="203"/>
      <c r="M958" s="203"/>
      <c r="N958" s="203"/>
      <c r="O958" s="203"/>
      <c r="P958" s="203"/>
      <c r="Q958" s="203"/>
      <c r="R958" s="204"/>
      <c r="S958" s="298" t="str">
        <f t="shared" si="58"/>
        <v/>
      </c>
      <c r="T958" s="299" t="str">
        <f t="shared" si="61"/>
        <v/>
      </c>
      <c r="U958" s="282"/>
    </row>
    <row r="959" spans="2:21" ht="24.75" customHeight="1">
      <c r="B959" s="176">
        <v>953</v>
      </c>
      <c r="C959" s="231"/>
      <c r="D959" s="290" t="str">
        <f t="shared" si="59"/>
        <v/>
      </c>
      <c r="E959" s="291">
        <f>IF(D959="",0,+COUNTIF('賃上げ後(1か月目)(様式3-6)'!$D$7:$D$1006,D959))</f>
        <v>0</v>
      </c>
      <c r="F959" s="205"/>
      <c r="G959" s="295" t="str">
        <f t="shared" si="60"/>
        <v/>
      </c>
      <c r="H959" s="202"/>
      <c r="I959" s="202"/>
      <c r="J959" s="203"/>
      <c r="K959" s="203"/>
      <c r="L959" s="203"/>
      <c r="M959" s="203"/>
      <c r="N959" s="203"/>
      <c r="O959" s="203"/>
      <c r="P959" s="203"/>
      <c r="Q959" s="203"/>
      <c r="R959" s="204"/>
      <c r="S959" s="298" t="str">
        <f t="shared" si="58"/>
        <v/>
      </c>
      <c r="T959" s="299" t="str">
        <f t="shared" si="61"/>
        <v/>
      </c>
      <c r="U959" s="282"/>
    </row>
    <row r="960" spans="2:21" ht="24.75" customHeight="1">
      <c r="B960" s="176">
        <v>954</v>
      </c>
      <c r="C960" s="231"/>
      <c r="D960" s="290" t="str">
        <f t="shared" si="59"/>
        <v/>
      </c>
      <c r="E960" s="291">
        <f>IF(D960="",0,+COUNTIF('賃上げ後(1か月目)(様式3-6)'!$D$7:$D$1006,D960))</f>
        <v>0</v>
      </c>
      <c r="F960" s="205"/>
      <c r="G960" s="295" t="str">
        <f t="shared" si="60"/>
        <v/>
      </c>
      <c r="H960" s="202"/>
      <c r="I960" s="202"/>
      <c r="J960" s="203"/>
      <c r="K960" s="203"/>
      <c r="L960" s="203"/>
      <c r="M960" s="203"/>
      <c r="N960" s="203"/>
      <c r="O960" s="203"/>
      <c r="P960" s="203"/>
      <c r="Q960" s="203"/>
      <c r="R960" s="204"/>
      <c r="S960" s="298" t="str">
        <f t="shared" si="58"/>
        <v/>
      </c>
      <c r="T960" s="299" t="str">
        <f t="shared" si="61"/>
        <v/>
      </c>
      <c r="U960" s="282"/>
    </row>
    <row r="961" spans="2:21" ht="24.75" customHeight="1">
      <c r="B961" s="176">
        <v>955</v>
      </c>
      <c r="C961" s="231"/>
      <c r="D961" s="290" t="str">
        <f t="shared" si="59"/>
        <v/>
      </c>
      <c r="E961" s="291">
        <f>IF(D961="",0,+COUNTIF('賃上げ後(1か月目)(様式3-6)'!$D$7:$D$1006,D961))</f>
        <v>0</v>
      </c>
      <c r="F961" s="205"/>
      <c r="G961" s="295" t="str">
        <f t="shared" si="60"/>
        <v/>
      </c>
      <c r="H961" s="202"/>
      <c r="I961" s="202"/>
      <c r="J961" s="203"/>
      <c r="K961" s="203"/>
      <c r="L961" s="203"/>
      <c r="M961" s="203"/>
      <c r="N961" s="203"/>
      <c r="O961" s="203"/>
      <c r="P961" s="203"/>
      <c r="Q961" s="203"/>
      <c r="R961" s="204"/>
      <c r="S961" s="298" t="str">
        <f t="shared" si="58"/>
        <v/>
      </c>
      <c r="T961" s="299" t="str">
        <f t="shared" si="61"/>
        <v/>
      </c>
      <c r="U961" s="282"/>
    </row>
    <row r="962" spans="2:21" ht="24.75" customHeight="1">
      <c r="B962" s="176">
        <v>956</v>
      </c>
      <c r="C962" s="231"/>
      <c r="D962" s="290" t="str">
        <f t="shared" si="59"/>
        <v/>
      </c>
      <c r="E962" s="291">
        <f>IF(D962="",0,+COUNTIF('賃上げ後(1か月目)(様式3-6)'!$D$7:$D$1006,D962))</f>
        <v>0</v>
      </c>
      <c r="F962" s="205"/>
      <c r="G962" s="295" t="str">
        <f t="shared" si="60"/>
        <v/>
      </c>
      <c r="H962" s="202"/>
      <c r="I962" s="202"/>
      <c r="J962" s="203"/>
      <c r="K962" s="203"/>
      <c r="L962" s="203"/>
      <c r="M962" s="203"/>
      <c r="N962" s="203"/>
      <c r="O962" s="203"/>
      <c r="P962" s="203"/>
      <c r="Q962" s="203"/>
      <c r="R962" s="204"/>
      <c r="S962" s="298" t="str">
        <f t="shared" si="58"/>
        <v/>
      </c>
      <c r="T962" s="299" t="str">
        <f t="shared" si="61"/>
        <v/>
      </c>
      <c r="U962" s="282"/>
    </row>
    <row r="963" spans="2:21" ht="24.75" customHeight="1">
      <c r="B963" s="176">
        <v>957</v>
      </c>
      <c r="C963" s="231"/>
      <c r="D963" s="290" t="str">
        <f t="shared" si="59"/>
        <v/>
      </c>
      <c r="E963" s="291">
        <f>IF(D963="",0,+COUNTIF('賃上げ後(1か月目)(様式3-6)'!$D$7:$D$1006,D963))</f>
        <v>0</v>
      </c>
      <c r="F963" s="205"/>
      <c r="G963" s="295" t="str">
        <f t="shared" si="60"/>
        <v/>
      </c>
      <c r="H963" s="202"/>
      <c r="I963" s="202"/>
      <c r="J963" s="203"/>
      <c r="K963" s="203"/>
      <c r="L963" s="203"/>
      <c r="M963" s="203"/>
      <c r="N963" s="203"/>
      <c r="O963" s="203"/>
      <c r="P963" s="203"/>
      <c r="Q963" s="203"/>
      <c r="R963" s="204"/>
      <c r="S963" s="298" t="str">
        <f t="shared" si="58"/>
        <v/>
      </c>
      <c r="T963" s="299" t="str">
        <f t="shared" si="61"/>
        <v/>
      </c>
      <c r="U963" s="282"/>
    </row>
    <row r="964" spans="2:21" ht="24.75" customHeight="1">
      <c r="B964" s="176">
        <v>958</v>
      </c>
      <c r="C964" s="231"/>
      <c r="D964" s="290" t="str">
        <f t="shared" si="59"/>
        <v/>
      </c>
      <c r="E964" s="291">
        <f>IF(D964="",0,+COUNTIF('賃上げ後(1か月目)(様式3-6)'!$D$7:$D$1006,D964))</f>
        <v>0</v>
      </c>
      <c r="F964" s="205"/>
      <c r="G964" s="295" t="str">
        <f t="shared" si="60"/>
        <v/>
      </c>
      <c r="H964" s="202"/>
      <c r="I964" s="202"/>
      <c r="J964" s="203"/>
      <c r="K964" s="203"/>
      <c r="L964" s="203"/>
      <c r="M964" s="203"/>
      <c r="N964" s="203"/>
      <c r="O964" s="203"/>
      <c r="P964" s="203"/>
      <c r="Q964" s="203"/>
      <c r="R964" s="204"/>
      <c r="S964" s="298" t="str">
        <f t="shared" si="58"/>
        <v/>
      </c>
      <c r="T964" s="299" t="str">
        <f t="shared" si="61"/>
        <v/>
      </c>
      <c r="U964" s="282"/>
    </row>
    <row r="965" spans="2:21" ht="24.75" customHeight="1">
      <c r="B965" s="176">
        <v>959</v>
      </c>
      <c r="C965" s="231"/>
      <c r="D965" s="290" t="str">
        <f t="shared" si="59"/>
        <v/>
      </c>
      <c r="E965" s="291">
        <f>IF(D965="",0,+COUNTIF('賃上げ後(1か月目)(様式3-6)'!$D$7:$D$1006,D965))</f>
        <v>0</v>
      </c>
      <c r="F965" s="205"/>
      <c r="G965" s="295" t="str">
        <f t="shared" si="60"/>
        <v/>
      </c>
      <c r="H965" s="202"/>
      <c r="I965" s="202"/>
      <c r="J965" s="203"/>
      <c r="K965" s="203"/>
      <c r="L965" s="203"/>
      <c r="M965" s="203"/>
      <c r="N965" s="203"/>
      <c r="O965" s="203"/>
      <c r="P965" s="203"/>
      <c r="Q965" s="203"/>
      <c r="R965" s="204"/>
      <c r="S965" s="298" t="str">
        <f t="shared" si="58"/>
        <v/>
      </c>
      <c r="T965" s="299" t="str">
        <f t="shared" si="61"/>
        <v/>
      </c>
      <c r="U965" s="282"/>
    </row>
    <row r="966" spans="2:21" ht="24.75" customHeight="1">
      <c r="B966" s="176">
        <v>960</v>
      </c>
      <c r="C966" s="231"/>
      <c r="D966" s="290" t="str">
        <f t="shared" si="59"/>
        <v/>
      </c>
      <c r="E966" s="291">
        <f>IF(D966="",0,+COUNTIF('賃上げ後(1か月目)(様式3-6)'!$D$7:$D$1006,D966))</f>
        <v>0</v>
      </c>
      <c r="F966" s="205"/>
      <c r="G966" s="295" t="str">
        <f t="shared" si="60"/>
        <v/>
      </c>
      <c r="H966" s="202"/>
      <c r="I966" s="202"/>
      <c r="J966" s="203"/>
      <c r="K966" s="203"/>
      <c r="L966" s="203"/>
      <c r="M966" s="203"/>
      <c r="N966" s="203"/>
      <c r="O966" s="203"/>
      <c r="P966" s="203"/>
      <c r="Q966" s="203"/>
      <c r="R966" s="204"/>
      <c r="S966" s="298" t="str">
        <f t="shared" si="58"/>
        <v/>
      </c>
      <c r="T966" s="299" t="str">
        <f t="shared" si="61"/>
        <v/>
      </c>
      <c r="U966" s="282"/>
    </row>
    <row r="967" spans="2:21" ht="24.75" customHeight="1">
      <c r="B967" s="176">
        <v>961</v>
      </c>
      <c r="C967" s="231"/>
      <c r="D967" s="290" t="str">
        <f t="shared" si="59"/>
        <v/>
      </c>
      <c r="E967" s="291">
        <f>IF(D967="",0,+COUNTIF('賃上げ後(1か月目)(様式3-6)'!$D$7:$D$1006,D967))</f>
        <v>0</v>
      </c>
      <c r="F967" s="205"/>
      <c r="G967" s="295" t="str">
        <f t="shared" si="60"/>
        <v/>
      </c>
      <c r="H967" s="202"/>
      <c r="I967" s="202"/>
      <c r="J967" s="203"/>
      <c r="K967" s="203"/>
      <c r="L967" s="203"/>
      <c r="M967" s="203"/>
      <c r="N967" s="203"/>
      <c r="O967" s="203"/>
      <c r="P967" s="203"/>
      <c r="Q967" s="203"/>
      <c r="R967" s="204"/>
      <c r="S967" s="298" t="str">
        <f t="shared" si="58"/>
        <v/>
      </c>
      <c r="T967" s="299" t="str">
        <f t="shared" si="61"/>
        <v/>
      </c>
      <c r="U967" s="282"/>
    </row>
    <row r="968" spans="2:21" ht="24.75" customHeight="1">
      <c r="B968" s="176">
        <v>962</v>
      </c>
      <c r="C968" s="231"/>
      <c r="D968" s="290" t="str">
        <f t="shared" si="59"/>
        <v/>
      </c>
      <c r="E968" s="291">
        <f>IF(D968="",0,+COUNTIF('賃上げ後(1か月目)(様式3-6)'!$D$7:$D$1006,D968))</f>
        <v>0</v>
      </c>
      <c r="F968" s="205"/>
      <c r="G968" s="295" t="str">
        <f t="shared" si="60"/>
        <v/>
      </c>
      <c r="H968" s="202"/>
      <c r="I968" s="202"/>
      <c r="J968" s="203"/>
      <c r="K968" s="203"/>
      <c r="L968" s="203"/>
      <c r="M968" s="203"/>
      <c r="N968" s="203"/>
      <c r="O968" s="203"/>
      <c r="P968" s="203"/>
      <c r="Q968" s="203"/>
      <c r="R968" s="204"/>
      <c r="S968" s="298" t="str">
        <f t="shared" ref="S968:S1006" si="62">IF(C968="","",+SUM(H968:R968))</f>
        <v/>
      </c>
      <c r="T968" s="299" t="str">
        <f t="shared" si="61"/>
        <v/>
      </c>
      <c r="U968" s="282"/>
    </row>
    <row r="969" spans="2:21" ht="24.75" customHeight="1">
      <c r="B969" s="176">
        <v>963</v>
      </c>
      <c r="C969" s="231"/>
      <c r="D969" s="290" t="str">
        <f t="shared" ref="D969:D1006" si="63">SUBSTITUTE(SUBSTITUTE(C969,"　","")," ","")</f>
        <v/>
      </c>
      <c r="E969" s="291">
        <f>IF(D969="",0,+COUNTIF('賃上げ後(1か月目)(様式3-6)'!$D$7:$D$1006,D969))</f>
        <v>0</v>
      </c>
      <c r="F969" s="205"/>
      <c r="G969" s="295" t="str">
        <f t="shared" ref="G969:G1006" si="64">IF(C969="","",+IF(OR(E969&lt;1,F969=""),"除外","対象"))</f>
        <v/>
      </c>
      <c r="H969" s="202"/>
      <c r="I969" s="202"/>
      <c r="J969" s="203"/>
      <c r="K969" s="203"/>
      <c r="L969" s="203"/>
      <c r="M969" s="203"/>
      <c r="N969" s="203"/>
      <c r="O969" s="203"/>
      <c r="P969" s="203"/>
      <c r="Q969" s="203"/>
      <c r="R969" s="204"/>
      <c r="S969" s="298" t="str">
        <f t="shared" si="62"/>
        <v/>
      </c>
      <c r="T969" s="299" t="str">
        <f t="shared" si="61"/>
        <v/>
      </c>
      <c r="U969" s="282"/>
    </row>
    <row r="970" spans="2:21" ht="24.75" customHeight="1">
      <c r="B970" s="176">
        <v>964</v>
      </c>
      <c r="C970" s="231"/>
      <c r="D970" s="290" t="str">
        <f t="shared" si="63"/>
        <v/>
      </c>
      <c r="E970" s="291">
        <f>IF(D970="",0,+COUNTIF('賃上げ後(1か月目)(様式3-6)'!$D$7:$D$1006,D970))</f>
        <v>0</v>
      </c>
      <c r="F970" s="205"/>
      <c r="G970" s="295" t="str">
        <f t="shared" si="64"/>
        <v/>
      </c>
      <c r="H970" s="202"/>
      <c r="I970" s="202"/>
      <c r="J970" s="203"/>
      <c r="K970" s="203"/>
      <c r="L970" s="203"/>
      <c r="M970" s="203"/>
      <c r="N970" s="203"/>
      <c r="O970" s="203"/>
      <c r="P970" s="203"/>
      <c r="Q970" s="203"/>
      <c r="R970" s="204"/>
      <c r="S970" s="298" t="str">
        <f t="shared" si="62"/>
        <v/>
      </c>
      <c r="T970" s="299" t="str">
        <f t="shared" si="61"/>
        <v/>
      </c>
      <c r="U970" s="282"/>
    </row>
    <row r="971" spans="2:21" ht="24.75" customHeight="1">
      <c r="B971" s="176">
        <v>965</v>
      </c>
      <c r="C971" s="231"/>
      <c r="D971" s="290" t="str">
        <f t="shared" si="63"/>
        <v/>
      </c>
      <c r="E971" s="291">
        <f>IF(D971="",0,+COUNTIF('賃上げ後(1か月目)(様式3-6)'!$D$7:$D$1006,D971))</f>
        <v>0</v>
      </c>
      <c r="F971" s="205"/>
      <c r="G971" s="295" t="str">
        <f t="shared" si="64"/>
        <v/>
      </c>
      <c r="H971" s="202"/>
      <c r="I971" s="202"/>
      <c r="J971" s="203"/>
      <c r="K971" s="203"/>
      <c r="L971" s="203"/>
      <c r="M971" s="203"/>
      <c r="N971" s="203"/>
      <c r="O971" s="203"/>
      <c r="P971" s="203"/>
      <c r="Q971" s="203"/>
      <c r="R971" s="204"/>
      <c r="S971" s="298" t="str">
        <f t="shared" si="62"/>
        <v/>
      </c>
      <c r="T971" s="299" t="str">
        <f t="shared" si="61"/>
        <v/>
      </c>
      <c r="U971" s="282"/>
    </row>
    <row r="972" spans="2:21" ht="24.75" customHeight="1">
      <c r="B972" s="176">
        <v>966</v>
      </c>
      <c r="C972" s="231"/>
      <c r="D972" s="290" t="str">
        <f t="shared" si="63"/>
        <v/>
      </c>
      <c r="E972" s="291">
        <f>IF(D972="",0,+COUNTIF('賃上げ後(1か月目)(様式3-6)'!$D$7:$D$1006,D972))</f>
        <v>0</v>
      </c>
      <c r="F972" s="205"/>
      <c r="G972" s="295" t="str">
        <f t="shared" si="64"/>
        <v/>
      </c>
      <c r="H972" s="202"/>
      <c r="I972" s="202"/>
      <c r="J972" s="203"/>
      <c r="K972" s="203"/>
      <c r="L972" s="203"/>
      <c r="M972" s="203"/>
      <c r="N972" s="203"/>
      <c r="O972" s="203"/>
      <c r="P972" s="203"/>
      <c r="Q972" s="203"/>
      <c r="R972" s="204"/>
      <c r="S972" s="298" t="str">
        <f t="shared" si="62"/>
        <v/>
      </c>
      <c r="T972" s="299" t="str">
        <f t="shared" si="61"/>
        <v/>
      </c>
      <c r="U972" s="282"/>
    </row>
    <row r="973" spans="2:21" ht="24.75" customHeight="1">
      <c r="B973" s="176">
        <v>967</v>
      </c>
      <c r="C973" s="231"/>
      <c r="D973" s="290" t="str">
        <f t="shared" si="63"/>
        <v/>
      </c>
      <c r="E973" s="291">
        <f>IF(D973="",0,+COUNTIF('賃上げ後(1か月目)(様式3-6)'!$D$7:$D$1006,D973))</f>
        <v>0</v>
      </c>
      <c r="F973" s="205"/>
      <c r="G973" s="295" t="str">
        <f t="shared" si="64"/>
        <v/>
      </c>
      <c r="H973" s="202"/>
      <c r="I973" s="202"/>
      <c r="J973" s="203"/>
      <c r="K973" s="203"/>
      <c r="L973" s="203"/>
      <c r="M973" s="203"/>
      <c r="N973" s="203"/>
      <c r="O973" s="203"/>
      <c r="P973" s="203"/>
      <c r="Q973" s="203"/>
      <c r="R973" s="204"/>
      <c r="S973" s="298" t="str">
        <f t="shared" si="62"/>
        <v/>
      </c>
      <c r="T973" s="299" t="str">
        <f t="shared" si="61"/>
        <v/>
      </c>
      <c r="U973" s="282"/>
    </row>
    <row r="974" spans="2:21" ht="24.75" customHeight="1">
      <c r="B974" s="176">
        <v>968</v>
      </c>
      <c r="C974" s="231"/>
      <c r="D974" s="290" t="str">
        <f t="shared" si="63"/>
        <v/>
      </c>
      <c r="E974" s="291">
        <f>IF(D974="",0,+COUNTIF('賃上げ後(1か月目)(様式3-6)'!$D$7:$D$1006,D974))</f>
        <v>0</v>
      </c>
      <c r="F974" s="205"/>
      <c r="G974" s="295" t="str">
        <f t="shared" si="64"/>
        <v/>
      </c>
      <c r="H974" s="202"/>
      <c r="I974" s="202"/>
      <c r="J974" s="203"/>
      <c r="K974" s="203"/>
      <c r="L974" s="203"/>
      <c r="M974" s="203"/>
      <c r="N974" s="203"/>
      <c r="O974" s="203"/>
      <c r="P974" s="203"/>
      <c r="Q974" s="203"/>
      <c r="R974" s="204"/>
      <c r="S974" s="298" t="str">
        <f t="shared" si="62"/>
        <v/>
      </c>
      <c r="T974" s="299" t="str">
        <f t="shared" ref="T974:T1006" si="65">IF(C974="","",+IF(G974="対象",H974,0))</f>
        <v/>
      </c>
      <c r="U974" s="282"/>
    </row>
    <row r="975" spans="2:21" ht="24.75" customHeight="1">
      <c r="B975" s="176">
        <v>969</v>
      </c>
      <c r="C975" s="231"/>
      <c r="D975" s="290" t="str">
        <f t="shared" si="63"/>
        <v/>
      </c>
      <c r="E975" s="291">
        <f>IF(D975="",0,+COUNTIF('賃上げ後(1か月目)(様式3-6)'!$D$7:$D$1006,D975))</f>
        <v>0</v>
      </c>
      <c r="F975" s="205"/>
      <c r="G975" s="295" t="str">
        <f t="shared" si="64"/>
        <v/>
      </c>
      <c r="H975" s="202"/>
      <c r="I975" s="202"/>
      <c r="J975" s="203"/>
      <c r="K975" s="203"/>
      <c r="L975" s="203"/>
      <c r="M975" s="203"/>
      <c r="N975" s="203"/>
      <c r="O975" s="203"/>
      <c r="P975" s="203"/>
      <c r="Q975" s="203"/>
      <c r="R975" s="204"/>
      <c r="S975" s="298" t="str">
        <f t="shared" si="62"/>
        <v/>
      </c>
      <c r="T975" s="299" t="str">
        <f t="shared" si="65"/>
        <v/>
      </c>
      <c r="U975" s="282"/>
    </row>
    <row r="976" spans="2:21" ht="24.75" customHeight="1">
      <c r="B976" s="176">
        <v>970</v>
      </c>
      <c r="C976" s="231"/>
      <c r="D976" s="290" t="str">
        <f t="shared" si="63"/>
        <v/>
      </c>
      <c r="E976" s="291">
        <f>IF(D976="",0,+COUNTIF('賃上げ後(1か月目)(様式3-6)'!$D$7:$D$1006,D976))</f>
        <v>0</v>
      </c>
      <c r="F976" s="205"/>
      <c r="G976" s="295" t="str">
        <f t="shared" si="64"/>
        <v/>
      </c>
      <c r="H976" s="202"/>
      <c r="I976" s="202"/>
      <c r="J976" s="203"/>
      <c r="K976" s="203"/>
      <c r="L976" s="203"/>
      <c r="M976" s="203"/>
      <c r="N976" s="203"/>
      <c r="O976" s="203"/>
      <c r="P976" s="203"/>
      <c r="Q976" s="203"/>
      <c r="R976" s="204"/>
      <c r="S976" s="298" t="str">
        <f t="shared" si="62"/>
        <v/>
      </c>
      <c r="T976" s="299" t="str">
        <f t="shared" si="65"/>
        <v/>
      </c>
      <c r="U976" s="282"/>
    </row>
    <row r="977" spans="2:21" ht="24.75" customHeight="1">
      <c r="B977" s="176">
        <v>971</v>
      </c>
      <c r="C977" s="231"/>
      <c r="D977" s="290" t="str">
        <f t="shared" si="63"/>
        <v/>
      </c>
      <c r="E977" s="291">
        <f>IF(D977="",0,+COUNTIF('賃上げ後(1か月目)(様式3-6)'!$D$7:$D$1006,D977))</f>
        <v>0</v>
      </c>
      <c r="F977" s="205"/>
      <c r="G977" s="295" t="str">
        <f t="shared" si="64"/>
        <v/>
      </c>
      <c r="H977" s="202"/>
      <c r="I977" s="202"/>
      <c r="J977" s="203"/>
      <c r="K977" s="203"/>
      <c r="L977" s="203"/>
      <c r="M977" s="203"/>
      <c r="N977" s="203"/>
      <c r="O977" s="203"/>
      <c r="P977" s="203"/>
      <c r="Q977" s="203"/>
      <c r="R977" s="204"/>
      <c r="S977" s="298" t="str">
        <f t="shared" si="62"/>
        <v/>
      </c>
      <c r="T977" s="299" t="str">
        <f t="shared" si="65"/>
        <v/>
      </c>
      <c r="U977" s="282"/>
    </row>
    <row r="978" spans="2:21" ht="24.75" customHeight="1">
      <c r="B978" s="176">
        <v>972</v>
      </c>
      <c r="C978" s="231"/>
      <c r="D978" s="290" t="str">
        <f t="shared" si="63"/>
        <v/>
      </c>
      <c r="E978" s="291">
        <f>IF(D978="",0,+COUNTIF('賃上げ後(1か月目)(様式3-6)'!$D$7:$D$1006,D978))</f>
        <v>0</v>
      </c>
      <c r="F978" s="205"/>
      <c r="G978" s="295" t="str">
        <f t="shared" si="64"/>
        <v/>
      </c>
      <c r="H978" s="202"/>
      <c r="I978" s="202"/>
      <c r="J978" s="203"/>
      <c r="K978" s="203"/>
      <c r="L978" s="203"/>
      <c r="M978" s="203"/>
      <c r="N978" s="203"/>
      <c r="O978" s="203"/>
      <c r="P978" s="203"/>
      <c r="Q978" s="203"/>
      <c r="R978" s="204"/>
      <c r="S978" s="298" t="str">
        <f t="shared" si="62"/>
        <v/>
      </c>
      <c r="T978" s="299" t="str">
        <f t="shared" si="65"/>
        <v/>
      </c>
      <c r="U978" s="282"/>
    </row>
    <row r="979" spans="2:21" ht="24.75" customHeight="1">
      <c r="B979" s="176">
        <v>973</v>
      </c>
      <c r="C979" s="231"/>
      <c r="D979" s="290" t="str">
        <f t="shared" si="63"/>
        <v/>
      </c>
      <c r="E979" s="291">
        <f>IF(D979="",0,+COUNTIF('賃上げ後(1か月目)(様式3-6)'!$D$7:$D$1006,D979))</f>
        <v>0</v>
      </c>
      <c r="F979" s="205"/>
      <c r="G979" s="295" t="str">
        <f t="shared" si="64"/>
        <v/>
      </c>
      <c r="H979" s="202"/>
      <c r="I979" s="202"/>
      <c r="J979" s="203"/>
      <c r="K979" s="203"/>
      <c r="L979" s="203"/>
      <c r="M979" s="203"/>
      <c r="N979" s="203"/>
      <c r="O979" s="203"/>
      <c r="P979" s="203"/>
      <c r="Q979" s="203"/>
      <c r="R979" s="204"/>
      <c r="S979" s="298" t="str">
        <f t="shared" si="62"/>
        <v/>
      </c>
      <c r="T979" s="299" t="str">
        <f t="shared" si="65"/>
        <v/>
      </c>
      <c r="U979" s="282"/>
    </row>
    <row r="980" spans="2:21" ht="24.75" customHeight="1">
      <c r="B980" s="176">
        <v>974</v>
      </c>
      <c r="C980" s="231"/>
      <c r="D980" s="290" t="str">
        <f t="shared" si="63"/>
        <v/>
      </c>
      <c r="E980" s="291">
        <f>IF(D980="",0,+COUNTIF('賃上げ後(1か月目)(様式3-6)'!$D$7:$D$1006,D980))</f>
        <v>0</v>
      </c>
      <c r="F980" s="205"/>
      <c r="G980" s="295" t="str">
        <f t="shared" si="64"/>
        <v/>
      </c>
      <c r="H980" s="202"/>
      <c r="I980" s="202"/>
      <c r="J980" s="203"/>
      <c r="K980" s="203"/>
      <c r="L980" s="203"/>
      <c r="M980" s="203"/>
      <c r="N980" s="203"/>
      <c r="O980" s="203"/>
      <c r="P980" s="203"/>
      <c r="Q980" s="203"/>
      <c r="R980" s="204"/>
      <c r="S980" s="298" t="str">
        <f t="shared" si="62"/>
        <v/>
      </c>
      <c r="T980" s="299" t="str">
        <f t="shared" si="65"/>
        <v/>
      </c>
      <c r="U980" s="282"/>
    </row>
    <row r="981" spans="2:21" ht="24.75" customHeight="1">
      <c r="B981" s="176">
        <v>975</v>
      </c>
      <c r="C981" s="231"/>
      <c r="D981" s="290" t="str">
        <f t="shared" si="63"/>
        <v/>
      </c>
      <c r="E981" s="291">
        <f>IF(D981="",0,+COUNTIF('賃上げ後(1か月目)(様式3-6)'!$D$7:$D$1006,D981))</f>
        <v>0</v>
      </c>
      <c r="F981" s="205"/>
      <c r="G981" s="295" t="str">
        <f t="shared" si="64"/>
        <v/>
      </c>
      <c r="H981" s="202"/>
      <c r="I981" s="202"/>
      <c r="J981" s="203"/>
      <c r="K981" s="203"/>
      <c r="L981" s="203"/>
      <c r="M981" s="203"/>
      <c r="N981" s="203"/>
      <c r="O981" s="203"/>
      <c r="P981" s="203"/>
      <c r="Q981" s="203"/>
      <c r="R981" s="204"/>
      <c r="S981" s="298" t="str">
        <f t="shared" si="62"/>
        <v/>
      </c>
      <c r="T981" s="299" t="str">
        <f t="shared" si="65"/>
        <v/>
      </c>
      <c r="U981" s="282"/>
    </row>
    <row r="982" spans="2:21" ht="24.75" customHeight="1">
      <c r="B982" s="176">
        <v>976</v>
      </c>
      <c r="C982" s="231"/>
      <c r="D982" s="290" t="str">
        <f t="shared" si="63"/>
        <v/>
      </c>
      <c r="E982" s="291">
        <f>IF(D982="",0,+COUNTIF('賃上げ後(1か月目)(様式3-6)'!$D$7:$D$1006,D982))</f>
        <v>0</v>
      </c>
      <c r="F982" s="205"/>
      <c r="G982" s="295" t="str">
        <f t="shared" si="64"/>
        <v/>
      </c>
      <c r="H982" s="202"/>
      <c r="I982" s="202"/>
      <c r="J982" s="203"/>
      <c r="K982" s="203"/>
      <c r="L982" s="203"/>
      <c r="M982" s="203"/>
      <c r="N982" s="203"/>
      <c r="O982" s="203"/>
      <c r="P982" s="203"/>
      <c r="Q982" s="203"/>
      <c r="R982" s="204"/>
      <c r="S982" s="298" t="str">
        <f t="shared" si="62"/>
        <v/>
      </c>
      <c r="T982" s="299" t="str">
        <f t="shared" si="65"/>
        <v/>
      </c>
      <c r="U982" s="282"/>
    </row>
    <row r="983" spans="2:21" ht="24.75" customHeight="1">
      <c r="B983" s="176">
        <v>977</v>
      </c>
      <c r="C983" s="231"/>
      <c r="D983" s="290" t="str">
        <f t="shared" si="63"/>
        <v/>
      </c>
      <c r="E983" s="291">
        <f>IF(D983="",0,+COUNTIF('賃上げ後(1か月目)(様式3-6)'!$D$7:$D$1006,D983))</f>
        <v>0</v>
      </c>
      <c r="F983" s="205"/>
      <c r="G983" s="295" t="str">
        <f t="shared" si="64"/>
        <v/>
      </c>
      <c r="H983" s="202"/>
      <c r="I983" s="202"/>
      <c r="J983" s="203"/>
      <c r="K983" s="203"/>
      <c r="L983" s="203"/>
      <c r="M983" s="203"/>
      <c r="N983" s="203"/>
      <c r="O983" s="203"/>
      <c r="P983" s="203"/>
      <c r="Q983" s="203"/>
      <c r="R983" s="204"/>
      <c r="S983" s="298" t="str">
        <f t="shared" si="62"/>
        <v/>
      </c>
      <c r="T983" s="299" t="str">
        <f t="shared" si="65"/>
        <v/>
      </c>
      <c r="U983" s="282"/>
    </row>
    <row r="984" spans="2:21" ht="24.75" customHeight="1">
      <c r="B984" s="176">
        <v>978</v>
      </c>
      <c r="C984" s="231"/>
      <c r="D984" s="290" t="str">
        <f t="shared" si="63"/>
        <v/>
      </c>
      <c r="E984" s="291">
        <f>IF(D984="",0,+COUNTIF('賃上げ後(1か月目)(様式3-6)'!$D$7:$D$1006,D984))</f>
        <v>0</v>
      </c>
      <c r="F984" s="205"/>
      <c r="G984" s="295" t="str">
        <f t="shared" si="64"/>
        <v/>
      </c>
      <c r="H984" s="202"/>
      <c r="I984" s="202"/>
      <c r="J984" s="203"/>
      <c r="K984" s="203"/>
      <c r="L984" s="203"/>
      <c r="M984" s="203"/>
      <c r="N984" s="203"/>
      <c r="O984" s="203"/>
      <c r="P984" s="203"/>
      <c r="Q984" s="203"/>
      <c r="R984" s="204"/>
      <c r="S984" s="298" t="str">
        <f t="shared" si="62"/>
        <v/>
      </c>
      <c r="T984" s="299" t="str">
        <f t="shared" si="65"/>
        <v/>
      </c>
      <c r="U984" s="282"/>
    </row>
    <row r="985" spans="2:21" ht="24.75" customHeight="1">
      <c r="B985" s="176">
        <v>979</v>
      </c>
      <c r="C985" s="231"/>
      <c r="D985" s="290" t="str">
        <f t="shared" si="63"/>
        <v/>
      </c>
      <c r="E985" s="291">
        <f>IF(D985="",0,+COUNTIF('賃上げ後(1か月目)(様式3-6)'!$D$7:$D$1006,D985))</f>
        <v>0</v>
      </c>
      <c r="F985" s="205"/>
      <c r="G985" s="295" t="str">
        <f t="shared" si="64"/>
        <v/>
      </c>
      <c r="H985" s="202"/>
      <c r="I985" s="202"/>
      <c r="J985" s="203"/>
      <c r="K985" s="203"/>
      <c r="L985" s="203"/>
      <c r="M985" s="203"/>
      <c r="N985" s="203"/>
      <c r="O985" s="203"/>
      <c r="P985" s="203"/>
      <c r="Q985" s="203"/>
      <c r="R985" s="204"/>
      <c r="S985" s="298" t="str">
        <f t="shared" si="62"/>
        <v/>
      </c>
      <c r="T985" s="299" t="str">
        <f t="shared" si="65"/>
        <v/>
      </c>
      <c r="U985" s="282"/>
    </row>
    <row r="986" spans="2:21" ht="24.75" customHeight="1">
      <c r="B986" s="176">
        <v>980</v>
      </c>
      <c r="C986" s="231"/>
      <c r="D986" s="290" t="str">
        <f t="shared" si="63"/>
        <v/>
      </c>
      <c r="E986" s="291">
        <f>IF(D986="",0,+COUNTIF('賃上げ後(1か月目)(様式3-6)'!$D$7:$D$1006,D986))</f>
        <v>0</v>
      </c>
      <c r="F986" s="205"/>
      <c r="G986" s="295" t="str">
        <f t="shared" si="64"/>
        <v/>
      </c>
      <c r="H986" s="202"/>
      <c r="I986" s="202"/>
      <c r="J986" s="203"/>
      <c r="K986" s="203"/>
      <c r="L986" s="203"/>
      <c r="M986" s="203"/>
      <c r="N986" s="203"/>
      <c r="O986" s="203"/>
      <c r="P986" s="203"/>
      <c r="Q986" s="203"/>
      <c r="R986" s="204"/>
      <c r="S986" s="298" t="str">
        <f t="shared" si="62"/>
        <v/>
      </c>
      <c r="T986" s="299" t="str">
        <f t="shared" si="65"/>
        <v/>
      </c>
      <c r="U986" s="282"/>
    </row>
    <row r="987" spans="2:21" ht="24.75" customHeight="1">
      <c r="B987" s="176">
        <v>981</v>
      </c>
      <c r="C987" s="231"/>
      <c r="D987" s="290" t="str">
        <f t="shared" si="63"/>
        <v/>
      </c>
      <c r="E987" s="291">
        <f>IF(D987="",0,+COUNTIF('賃上げ後(1か月目)(様式3-6)'!$D$7:$D$1006,D987))</f>
        <v>0</v>
      </c>
      <c r="F987" s="205"/>
      <c r="G987" s="295" t="str">
        <f t="shared" si="64"/>
        <v/>
      </c>
      <c r="H987" s="202"/>
      <c r="I987" s="202"/>
      <c r="J987" s="203"/>
      <c r="K987" s="203"/>
      <c r="L987" s="203"/>
      <c r="M987" s="203"/>
      <c r="N987" s="203"/>
      <c r="O987" s="203"/>
      <c r="P987" s="203"/>
      <c r="Q987" s="203"/>
      <c r="R987" s="204"/>
      <c r="S987" s="298" t="str">
        <f t="shared" si="62"/>
        <v/>
      </c>
      <c r="T987" s="299" t="str">
        <f t="shared" si="65"/>
        <v/>
      </c>
      <c r="U987" s="282"/>
    </row>
    <row r="988" spans="2:21" ht="24.75" customHeight="1">
      <c r="B988" s="176">
        <v>982</v>
      </c>
      <c r="C988" s="231"/>
      <c r="D988" s="290" t="str">
        <f t="shared" si="63"/>
        <v/>
      </c>
      <c r="E988" s="291">
        <f>IF(D988="",0,+COUNTIF('賃上げ後(1か月目)(様式3-6)'!$D$7:$D$1006,D988))</f>
        <v>0</v>
      </c>
      <c r="F988" s="205"/>
      <c r="G988" s="295" t="str">
        <f t="shared" si="64"/>
        <v/>
      </c>
      <c r="H988" s="202"/>
      <c r="I988" s="202"/>
      <c r="J988" s="203"/>
      <c r="K988" s="203"/>
      <c r="L988" s="203"/>
      <c r="M988" s="203"/>
      <c r="N988" s="203"/>
      <c r="O988" s="203"/>
      <c r="P988" s="203"/>
      <c r="Q988" s="203"/>
      <c r="R988" s="204"/>
      <c r="S988" s="298" t="str">
        <f t="shared" si="62"/>
        <v/>
      </c>
      <c r="T988" s="299" t="str">
        <f t="shared" si="65"/>
        <v/>
      </c>
      <c r="U988" s="282"/>
    </row>
    <row r="989" spans="2:21" ht="24.75" customHeight="1">
      <c r="B989" s="176">
        <v>983</v>
      </c>
      <c r="C989" s="231"/>
      <c r="D989" s="290" t="str">
        <f t="shared" si="63"/>
        <v/>
      </c>
      <c r="E989" s="291">
        <f>IF(D989="",0,+COUNTIF('賃上げ後(1か月目)(様式3-6)'!$D$7:$D$1006,D989))</f>
        <v>0</v>
      </c>
      <c r="F989" s="205"/>
      <c r="G989" s="295" t="str">
        <f t="shared" si="64"/>
        <v/>
      </c>
      <c r="H989" s="202"/>
      <c r="I989" s="202"/>
      <c r="J989" s="203"/>
      <c r="K989" s="203"/>
      <c r="L989" s="203"/>
      <c r="M989" s="203"/>
      <c r="N989" s="203"/>
      <c r="O989" s="203"/>
      <c r="P989" s="203"/>
      <c r="Q989" s="203"/>
      <c r="R989" s="204"/>
      <c r="S989" s="298" t="str">
        <f t="shared" si="62"/>
        <v/>
      </c>
      <c r="T989" s="299" t="str">
        <f t="shared" si="65"/>
        <v/>
      </c>
      <c r="U989" s="282"/>
    </row>
    <row r="990" spans="2:21" ht="24.75" customHeight="1">
      <c r="B990" s="176">
        <v>984</v>
      </c>
      <c r="C990" s="231"/>
      <c r="D990" s="290" t="str">
        <f t="shared" si="63"/>
        <v/>
      </c>
      <c r="E990" s="291">
        <f>IF(D990="",0,+COUNTIF('賃上げ後(1か月目)(様式3-6)'!$D$7:$D$1006,D990))</f>
        <v>0</v>
      </c>
      <c r="F990" s="205"/>
      <c r="G990" s="295" t="str">
        <f t="shared" si="64"/>
        <v/>
      </c>
      <c r="H990" s="202"/>
      <c r="I990" s="202"/>
      <c r="J990" s="203"/>
      <c r="K990" s="203"/>
      <c r="L990" s="203"/>
      <c r="M990" s="203"/>
      <c r="N990" s="203"/>
      <c r="O990" s="203"/>
      <c r="P990" s="203"/>
      <c r="Q990" s="203"/>
      <c r="R990" s="204"/>
      <c r="S990" s="298" t="str">
        <f t="shared" si="62"/>
        <v/>
      </c>
      <c r="T990" s="299" t="str">
        <f t="shared" si="65"/>
        <v/>
      </c>
      <c r="U990" s="282"/>
    </row>
    <row r="991" spans="2:21" ht="24.75" customHeight="1">
      <c r="B991" s="176">
        <v>985</v>
      </c>
      <c r="C991" s="231"/>
      <c r="D991" s="290" t="str">
        <f t="shared" si="63"/>
        <v/>
      </c>
      <c r="E991" s="291">
        <f>IF(D991="",0,+COUNTIF('賃上げ後(1か月目)(様式3-6)'!$D$7:$D$1006,D991))</f>
        <v>0</v>
      </c>
      <c r="F991" s="205"/>
      <c r="G991" s="295" t="str">
        <f t="shared" si="64"/>
        <v/>
      </c>
      <c r="H991" s="202"/>
      <c r="I991" s="202"/>
      <c r="J991" s="203"/>
      <c r="K991" s="203"/>
      <c r="L991" s="203"/>
      <c r="M991" s="203"/>
      <c r="N991" s="203"/>
      <c r="O991" s="203"/>
      <c r="P991" s="203"/>
      <c r="Q991" s="203"/>
      <c r="R991" s="204"/>
      <c r="S991" s="298" t="str">
        <f t="shared" si="62"/>
        <v/>
      </c>
      <c r="T991" s="299" t="str">
        <f t="shared" si="65"/>
        <v/>
      </c>
      <c r="U991" s="282"/>
    </row>
    <row r="992" spans="2:21" ht="24.75" customHeight="1">
      <c r="B992" s="176">
        <v>986</v>
      </c>
      <c r="C992" s="231"/>
      <c r="D992" s="290" t="str">
        <f t="shared" si="63"/>
        <v/>
      </c>
      <c r="E992" s="291">
        <f>IF(D992="",0,+COUNTIF('賃上げ後(1か月目)(様式3-6)'!$D$7:$D$1006,D992))</f>
        <v>0</v>
      </c>
      <c r="F992" s="205"/>
      <c r="G992" s="295" t="str">
        <f t="shared" si="64"/>
        <v/>
      </c>
      <c r="H992" s="202"/>
      <c r="I992" s="202"/>
      <c r="J992" s="203"/>
      <c r="K992" s="203"/>
      <c r="L992" s="203"/>
      <c r="M992" s="203"/>
      <c r="N992" s="203"/>
      <c r="O992" s="203"/>
      <c r="P992" s="203"/>
      <c r="Q992" s="203"/>
      <c r="R992" s="204"/>
      <c r="S992" s="298" t="str">
        <f t="shared" si="62"/>
        <v/>
      </c>
      <c r="T992" s="299" t="str">
        <f t="shared" si="65"/>
        <v/>
      </c>
      <c r="U992" s="282"/>
    </row>
    <row r="993" spans="2:21" ht="24.75" customHeight="1">
      <c r="B993" s="176">
        <v>987</v>
      </c>
      <c r="C993" s="231"/>
      <c r="D993" s="290" t="str">
        <f t="shared" si="63"/>
        <v/>
      </c>
      <c r="E993" s="291">
        <f>IF(D993="",0,+COUNTIF('賃上げ後(1か月目)(様式3-6)'!$D$7:$D$1006,D993))</f>
        <v>0</v>
      </c>
      <c r="F993" s="205"/>
      <c r="G993" s="295" t="str">
        <f t="shared" si="64"/>
        <v/>
      </c>
      <c r="H993" s="202"/>
      <c r="I993" s="202"/>
      <c r="J993" s="203"/>
      <c r="K993" s="203"/>
      <c r="L993" s="203"/>
      <c r="M993" s="203"/>
      <c r="N993" s="203"/>
      <c r="O993" s="203"/>
      <c r="P993" s="203"/>
      <c r="Q993" s="203"/>
      <c r="R993" s="204"/>
      <c r="S993" s="298" t="str">
        <f t="shared" si="62"/>
        <v/>
      </c>
      <c r="T993" s="299" t="str">
        <f t="shared" si="65"/>
        <v/>
      </c>
      <c r="U993" s="282"/>
    </row>
    <row r="994" spans="2:21" ht="24.75" customHeight="1">
      <c r="B994" s="176">
        <v>988</v>
      </c>
      <c r="C994" s="231"/>
      <c r="D994" s="290" t="str">
        <f t="shared" si="63"/>
        <v/>
      </c>
      <c r="E994" s="291">
        <f>IF(D994="",0,+COUNTIF('賃上げ後(1か月目)(様式3-6)'!$D$7:$D$1006,D994))</f>
        <v>0</v>
      </c>
      <c r="F994" s="205"/>
      <c r="G994" s="295" t="str">
        <f t="shared" si="64"/>
        <v/>
      </c>
      <c r="H994" s="202"/>
      <c r="I994" s="202"/>
      <c r="J994" s="203"/>
      <c r="K994" s="203"/>
      <c r="L994" s="203"/>
      <c r="M994" s="203"/>
      <c r="N994" s="203"/>
      <c r="O994" s="203"/>
      <c r="P994" s="203"/>
      <c r="Q994" s="203"/>
      <c r="R994" s="204"/>
      <c r="S994" s="298" t="str">
        <f t="shared" si="62"/>
        <v/>
      </c>
      <c r="T994" s="299" t="str">
        <f t="shared" si="65"/>
        <v/>
      </c>
      <c r="U994" s="282"/>
    </row>
    <row r="995" spans="2:21" ht="24.75" customHeight="1">
      <c r="B995" s="176">
        <v>989</v>
      </c>
      <c r="C995" s="231"/>
      <c r="D995" s="290" t="str">
        <f t="shared" si="63"/>
        <v/>
      </c>
      <c r="E995" s="291">
        <f>IF(D995="",0,+COUNTIF('賃上げ後(1か月目)(様式3-6)'!$D$7:$D$1006,D995))</f>
        <v>0</v>
      </c>
      <c r="F995" s="205"/>
      <c r="G995" s="295" t="str">
        <f t="shared" si="64"/>
        <v/>
      </c>
      <c r="H995" s="202"/>
      <c r="I995" s="202"/>
      <c r="J995" s="203"/>
      <c r="K995" s="203"/>
      <c r="L995" s="203"/>
      <c r="M995" s="203"/>
      <c r="N995" s="203"/>
      <c r="O995" s="203"/>
      <c r="P995" s="203"/>
      <c r="Q995" s="203"/>
      <c r="R995" s="204"/>
      <c r="S995" s="298" t="str">
        <f t="shared" si="62"/>
        <v/>
      </c>
      <c r="T995" s="299" t="str">
        <f t="shared" si="65"/>
        <v/>
      </c>
      <c r="U995" s="282"/>
    </row>
    <row r="996" spans="2:21" ht="24.75" customHeight="1">
      <c r="B996" s="176">
        <v>990</v>
      </c>
      <c r="C996" s="231"/>
      <c r="D996" s="290" t="str">
        <f t="shared" si="63"/>
        <v/>
      </c>
      <c r="E996" s="291">
        <f>IF(D996="",0,+COUNTIF('賃上げ後(1か月目)(様式3-6)'!$D$7:$D$1006,D996))</f>
        <v>0</v>
      </c>
      <c r="F996" s="205"/>
      <c r="G996" s="295" t="str">
        <f t="shared" si="64"/>
        <v/>
      </c>
      <c r="H996" s="202"/>
      <c r="I996" s="202"/>
      <c r="J996" s="203"/>
      <c r="K996" s="203"/>
      <c r="L996" s="203"/>
      <c r="M996" s="203"/>
      <c r="N996" s="203"/>
      <c r="O996" s="203"/>
      <c r="P996" s="203"/>
      <c r="Q996" s="203"/>
      <c r="R996" s="204"/>
      <c r="S996" s="298" t="str">
        <f t="shared" si="62"/>
        <v/>
      </c>
      <c r="T996" s="299" t="str">
        <f t="shared" si="65"/>
        <v/>
      </c>
      <c r="U996" s="282"/>
    </row>
    <row r="997" spans="2:21" ht="24.75" customHeight="1">
      <c r="B997" s="176">
        <v>991</v>
      </c>
      <c r="C997" s="231"/>
      <c r="D997" s="290" t="str">
        <f t="shared" si="63"/>
        <v/>
      </c>
      <c r="E997" s="291">
        <f>IF(D997="",0,+COUNTIF('賃上げ後(1か月目)(様式3-6)'!$D$7:$D$1006,D997))</f>
        <v>0</v>
      </c>
      <c r="F997" s="205"/>
      <c r="G997" s="295" t="str">
        <f t="shared" si="64"/>
        <v/>
      </c>
      <c r="H997" s="202"/>
      <c r="I997" s="202"/>
      <c r="J997" s="203"/>
      <c r="K997" s="203"/>
      <c r="L997" s="203"/>
      <c r="M997" s="203"/>
      <c r="N997" s="203"/>
      <c r="O997" s="203"/>
      <c r="P997" s="203"/>
      <c r="Q997" s="203"/>
      <c r="R997" s="204"/>
      <c r="S997" s="298" t="str">
        <f t="shared" si="62"/>
        <v/>
      </c>
      <c r="T997" s="299" t="str">
        <f t="shared" si="65"/>
        <v/>
      </c>
      <c r="U997" s="282"/>
    </row>
    <row r="998" spans="2:21" ht="24.75" customHeight="1">
      <c r="B998" s="176">
        <v>992</v>
      </c>
      <c r="C998" s="231"/>
      <c r="D998" s="290" t="str">
        <f t="shared" si="63"/>
        <v/>
      </c>
      <c r="E998" s="291">
        <f>IF(D998="",0,+COUNTIF('賃上げ後(1か月目)(様式3-6)'!$D$7:$D$1006,D998))</f>
        <v>0</v>
      </c>
      <c r="F998" s="205"/>
      <c r="G998" s="295" t="str">
        <f t="shared" si="64"/>
        <v/>
      </c>
      <c r="H998" s="202"/>
      <c r="I998" s="202"/>
      <c r="J998" s="203"/>
      <c r="K998" s="203"/>
      <c r="L998" s="203"/>
      <c r="M998" s="203"/>
      <c r="N998" s="203"/>
      <c r="O998" s="203"/>
      <c r="P998" s="203"/>
      <c r="Q998" s="203"/>
      <c r="R998" s="204"/>
      <c r="S998" s="298" t="str">
        <f t="shared" si="62"/>
        <v/>
      </c>
      <c r="T998" s="299" t="str">
        <f t="shared" si="65"/>
        <v/>
      </c>
      <c r="U998" s="282"/>
    </row>
    <row r="999" spans="2:21" ht="24.75" customHeight="1">
      <c r="B999" s="176">
        <v>993</v>
      </c>
      <c r="C999" s="231"/>
      <c r="D999" s="290" t="str">
        <f t="shared" si="63"/>
        <v/>
      </c>
      <c r="E999" s="291">
        <f>IF(D999="",0,+COUNTIF('賃上げ後(1か月目)(様式3-6)'!$D$7:$D$1006,D999))</f>
        <v>0</v>
      </c>
      <c r="F999" s="205"/>
      <c r="G999" s="295" t="str">
        <f t="shared" si="64"/>
        <v/>
      </c>
      <c r="H999" s="202"/>
      <c r="I999" s="202"/>
      <c r="J999" s="203"/>
      <c r="K999" s="203"/>
      <c r="L999" s="203"/>
      <c r="M999" s="203"/>
      <c r="N999" s="203"/>
      <c r="O999" s="203"/>
      <c r="P999" s="203"/>
      <c r="Q999" s="203"/>
      <c r="R999" s="204"/>
      <c r="S999" s="298" t="str">
        <f t="shared" si="62"/>
        <v/>
      </c>
      <c r="T999" s="299" t="str">
        <f t="shared" si="65"/>
        <v/>
      </c>
      <c r="U999" s="282"/>
    </row>
    <row r="1000" spans="2:21" ht="24.75" customHeight="1">
      <c r="B1000" s="176">
        <v>994</v>
      </c>
      <c r="C1000" s="231"/>
      <c r="D1000" s="290" t="str">
        <f t="shared" si="63"/>
        <v/>
      </c>
      <c r="E1000" s="291">
        <f>IF(D1000="",0,+COUNTIF('賃上げ後(1か月目)(様式3-6)'!$D$7:$D$1006,D1000))</f>
        <v>0</v>
      </c>
      <c r="F1000" s="205"/>
      <c r="G1000" s="295" t="str">
        <f t="shared" si="64"/>
        <v/>
      </c>
      <c r="H1000" s="202"/>
      <c r="I1000" s="202"/>
      <c r="J1000" s="203"/>
      <c r="K1000" s="203"/>
      <c r="L1000" s="203"/>
      <c r="M1000" s="203"/>
      <c r="N1000" s="203"/>
      <c r="O1000" s="203"/>
      <c r="P1000" s="203"/>
      <c r="Q1000" s="203"/>
      <c r="R1000" s="204"/>
      <c r="S1000" s="298" t="str">
        <f t="shared" si="62"/>
        <v/>
      </c>
      <c r="T1000" s="299" t="str">
        <f t="shared" si="65"/>
        <v/>
      </c>
      <c r="U1000" s="282"/>
    </row>
    <row r="1001" spans="2:21" ht="24.75" customHeight="1">
      <c r="B1001" s="176">
        <v>995</v>
      </c>
      <c r="C1001" s="231"/>
      <c r="D1001" s="290" t="str">
        <f t="shared" si="63"/>
        <v/>
      </c>
      <c r="E1001" s="291">
        <f>IF(D1001="",0,+COUNTIF('賃上げ後(1か月目)(様式3-6)'!$D$7:$D$1006,D1001))</f>
        <v>0</v>
      </c>
      <c r="F1001" s="205"/>
      <c r="G1001" s="295" t="str">
        <f t="shared" si="64"/>
        <v/>
      </c>
      <c r="H1001" s="202"/>
      <c r="I1001" s="202"/>
      <c r="J1001" s="203"/>
      <c r="K1001" s="203"/>
      <c r="L1001" s="203"/>
      <c r="M1001" s="203"/>
      <c r="N1001" s="203"/>
      <c r="O1001" s="203"/>
      <c r="P1001" s="203"/>
      <c r="Q1001" s="203"/>
      <c r="R1001" s="204"/>
      <c r="S1001" s="298" t="str">
        <f t="shared" si="62"/>
        <v/>
      </c>
      <c r="T1001" s="299" t="str">
        <f>IF(C1001="","",+IF(G1001="対象",H1001,0))</f>
        <v/>
      </c>
      <c r="U1001" s="282"/>
    </row>
    <row r="1002" spans="2:21" ht="24.75" customHeight="1">
      <c r="B1002" s="176">
        <v>996</v>
      </c>
      <c r="C1002" s="231"/>
      <c r="D1002" s="290" t="str">
        <f t="shared" si="63"/>
        <v/>
      </c>
      <c r="E1002" s="291">
        <f>IF(D1002="",0,+COUNTIF('賃上げ後(1か月目)(様式3-6)'!$D$7:$D$1006,D1002))</f>
        <v>0</v>
      </c>
      <c r="F1002" s="205"/>
      <c r="G1002" s="295" t="str">
        <f t="shared" si="64"/>
        <v/>
      </c>
      <c r="H1002" s="202"/>
      <c r="I1002" s="202"/>
      <c r="J1002" s="203"/>
      <c r="K1002" s="203"/>
      <c r="L1002" s="203"/>
      <c r="M1002" s="203"/>
      <c r="N1002" s="203"/>
      <c r="O1002" s="203"/>
      <c r="P1002" s="203"/>
      <c r="Q1002" s="203"/>
      <c r="R1002" s="204"/>
      <c r="S1002" s="298" t="str">
        <f t="shared" si="62"/>
        <v/>
      </c>
      <c r="T1002" s="299" t="str">
        <f t="shared" si="65"/>
        <v/>
      </c>
      <c r="U1002" s="282"/>
    </row>
    <row r="1003" spans="2:21" ht="24.75" customHeight="1">
      <c r="B1003" s="176">
        <v>997</v>
      </c>
      <c r="C1003" s="231"/>
      <c r="D1003" s="290" t="str">
        <f t="shared" si="63"/>
        <v/>
      </c>
      <c r="E1003" s="291">
        <f>IF(D1003="",0,+COUNTIF('賃上げ後(1か月目)(様式3-6)'!$D$7:$D$1006,D1003))</f>
        <v>0</v>
      </c>
      <c r="F1003" s="205"/>
      <c r="G1003" s="295" t="str">
        <f t="shared" si="64"/>
        <v/>
      </c>
      <c r="H1003" s="202"/>
      <c r="I1003" s="202"/>
      <c r="J1003" s="203"/>
      <c r="K1003" s="203"/>
      <c r="L1003" s="203"/>
      <c r="M1003" s="203"/>
      <c r="N1003" s="203"/>
      <c r="O1003" s="203"/>
      <c r="P1003" s="203"/>
      <c r="Q1003" s="203"/>
      <c r="R1003" s="204"/>
      <c r="S1003" s="298" t="str">
        <f t="shared" si="62"/>
        <v/>
      </c>
      <c r="T1003" s="299" t="str">
        <f t="shared" si="65"/>
        <v/>
      </c>
      <c r="U1003" s="282"/>
    </row>
    <row r="1004" spans="2:21" ht="24.75" customHeight="1">
      <c r="B1004" s="176">
        <v>998</v>
      </c>
      <c r="C1004" s="231"/>
      <c r="D1004" s="290" t="str">
        <f t="shared" si="63"/>
        <v/>
      </c>
      <c r="E1004" s="291">
        <f>IF(D1004="",0,+COUNTIF('賃上げ後(1か月目)(様式3-6)'!$D$7:$D$1006,D1004))</f>
        <v>0</v>
      </c>
      <c r="F1004" s="205"/>
      <c r="G1004" s="295" t="str">
        <f t="shared" si="64"/>
        <v/>
      </c>
      <c r="H1004" s="202"/>
      <c r="I1004" s="202"/>
      <c r="J1004" s="203"/>
      <c r="K1004" s="203"/>
      <c r="L1004" s="203"/>
      <c r="M1004" s="203"/>
      <c r="N1004" s="203"/>
      <c r="O1004" s="203"/>
      <c r="P1004" s="203"/>
      <c r="Q1004" s="203"/>
      <c r="R1004" s="204"/>
      <c r="S1004" s="298" t="str">
        <f t="shared" si="62"/>
        <v/>
      </c>
      <c r="T1004" s="299" t="str">
        <f t="shared" si="65"/>
        <v/>
      </c>
      <c r="U1004" s="282"/>
    </row>
    <row r="1005" spans="2:21" ht="24.75" customHeight="1">
      <c r="B1005" s="176">
        <v>999</v>
      </c>
      <c r="C1005" s="231"/>
      <c r="D1005" s="290" t="str">
        <f t="shared" si="63"/>
        <v/>
      </c>
      <c r="E1005" s="291">
        <f>IF(D1005="",0,+COUNTIF('賃上げ後(1か月目)(様式3-6)'!$D$7:$D$1006,D1005))</f>
        <v>0</v>
      </c>
      <c r="F1005" s="205"/>
      <c r="G1005" s="295" t="str">
        <f t="shared" si="64"/>
        <v/>
      </c>
      <c r="H1005" s="202"/>
      <c r="I1005" s="202"/>
      <c r="J1005" s="203"/>
      <c r="K1005" s="203"/>
      <c r="L1005" s="203"/>
      <c r="M1005" s="203"/>
      <c r="N1005" s="203"/>
      <c r="O1005" s="203"/>
      <c r="P1005" s="203"/>
      <c r="Q1005" s="203"/>
      <c r="R1005" s="204"/>
      <c r="S1005" s="298" t="str">
        <f t="shared" si="62"/>
        <v/>
      </c>
      <c r="T1005" s="299" t="str">
        <f t="shared" si="65"/>
        <v/>
      </c>
      <c r="U1005" s="282"/>
    </row>
    <row r="1006" spans="2:21" ht="24.75" customHeight="1">
      <c r="B1006" s="176">
        <v>1000</v>
      </c>
      <c r="C1006" s="232"/>
      <c r="D1006" s="290" t="str">
        <f t="shared" si="63"/>
        <v/>
      </c>
      <c r="E1006" s="291">
        <f>IF(D1006="",0,+COUNTIF('賃上げ後(1か月目)(様式3-6)'!$D$7:$D$1006,D1006))</f>
        <v>0</v>
      </c>
      <c r="F1006" s="206"/>
      <c r="G1006" s="295" t="str">
        <f t="shared" si="64"/>
        <v/>
      </c>
      <c r="H1006" s="207"/>
      <c r="I1006" s="207"/>
      <c r="J1006" s="208"/>
      <c r="K1006" s="208"/>
      <c r="L1006" s="208"/>
      <c r="M1006" s="208"/>
      <c r="N1006" s="208"/>
      <c r="O1006" s="208"/>
      <c r="P1006" s="208"/>
      <c r="Q1006" s="208"/>
      <c r="R1006" s="209"/>
      <c r="S1006" s="298" t="str">
        <f t="shared" si="62"/>
        <v/>
      </c>
      <c r="T1006" s="299" t="str">
        <f t="shared" si="65"/>
        <v/>
      </c>
      <c r="U1006" s="282"/>
    </row>
  </sheetData>
  <sheetProtection algorithmName="SHA-512" hashValue="uKlt/HPQPLLZfsTeltCSq73H0hZIZJ7Av0VmC8TuTJi4UPeiW5FQF3xblgZhipqRFRbhi5cGRzGH8E0iAKpvmA==" saltValue="D24hKMhx+tKEjjakEudyzg==" spinCount="100000" sheet="1" objects="1" selectLockedCells="1"/>
  <mergeCells count="20">
    <mergeCell ref="P3:P4"/>
    <mergeCell ref="Q3:Q4"/>
    <mergeCell ref="I2:R2"/>
    <mergeCell ref="R3:R4"/>
    <mergeCell ref="X7:Z12"/>
    <mergeCell ref="O3:O4"/>
    <mergeCell ref="J3:J4"/>
    <mergeCell ref="K3:K4"/>
    <mergeCell ref="L3:L4"/>
    <mergeCell ref="M3:M4"/>
    <mergeCell ref="N3:N4"/>
    <mergeCell ref="S3:S5"/>
    <mergeCell ref="T3:T5"/>
    <mergeCell ref="B3:B4"/>
    <mergeCell ref="C3:C5"/>
    <mergeCell ref="F3:F5"/>
    <mergeCell ref="H3:H4"/>
    <mergeCell ref="I3:I4"/>
    <mergeCell ref="G3:G5"/>
    <mergeCell ref="E3:E5"/>
  </mergeCells>
  <phoneticPr fontId="1"/>
  <conditionalFormatting sqref="I2:R2">
    <cfRule type="notContainsBlanks" dxfId="15" priority="1">
      <formula>LEN(TRIM(I2))&gt;0</formula>
    </cfRule>
  </conditionalFormatting>
  <dataValidations count="1">
    <dataValidation type="list" allowBlank="1" showInputMessage="1" showErrorMessage="1" sqref="I5:R5" xr:uid="{A0C8A847-C5D6-4B50-B3A2-66E3F44E7525}">
      <formula1>"固定,変動"</formula1>
    </dataValidation>
  </dataValidations>
  <pageMargins left="0.35" right="0.19" top="0.41" bottom="0.33" header="0.3" footer="0.3"/>
  <pageSetup paperSize="9" scale="34" fitToHeight="0"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331E6-A40D-4D38-B4AC-E1536C0EBB84}">
  <sheetPr>
    <tabColor theme="5" tint="0.79998168889431442"/>
    <pageSetUpPr fitToPage="1"/>
  </sheetPr>
  <dimension ref="B1:Y1006"/>
  <sheetViews>
    <sheetView showGridLines="0" view="pageBreakPreview" zoomScale="80" zoomScaleNormal="70" zoomScaleSheetLayoutView="80" workbookViewId="0">
      <pane xSplit="6" ySplit="6" topLeftCell="G7" activePane="bottomRight" state="frozen"/>
      <selection activeCell="M17" sqref="M17:R17"/>
      <selection pane="topRight" activeCell="M17" sqref="M17:R17"/>
      <selection pane="bottomLeft" activeCell="M17" sqref="M17:R17"/>
      <selection pane="bottomRight" activeCell="C7" sqref="C7"/>
    </sheetView>
  </sheetViews>
  <sheetFormatPr defaultColWidth="16.875" defaultRowHeight="24.75" customHeight="1"/>
  <cols>
    <col min="1" max="1" width="2.5" style="176" customWidth="1"/>
    <col min="2" max="2" width="7.5" style="176" customWidth="1"/>
    <col min="3" max="3" width="18.75" style="176" customWidth="1"/>
    <col min="4" max="5" width="18.75" style="176" hidden="1" customWidth="1"/>
    <col min="6" max="6" width="22.5" style="176" customWidth="1"/>
    <col min="7" max="7" width="15" style="176" customWidth="1"/>
    <col min="8" max="19" width="14.875" style="176" customWidth="1"/>
    <col min="20" max="20" width="18.125" style="176" customWidth="1"/>
    <col min="21" max="21" width="2.75" style="176" hidden="1" customWidth="1"/>
    <col min="22" max="22" width="14.875" style="179" customWidth="1"/>
    <col min="23" max="23" width="20" style="176" customWidth="1"/>
    <col min="24" max="16384" width="16.875" style="176"/>
  </cols>
  <sheetData>
    <row r="1" spans="2:25" ht="38.25" customHeight="1">
      <c r="C1" s="303" t="s">
        <v>245</v>
      </c>
      <c r="D1" s="303"/>
      <c r="E1" s="303"/>
      <c r="F1" s="304">
        <f>'賃上げ実施（様式3-4） '!H11</f>
        <v>0</v>
      </c>
      <c r="G1" s="292"/>
      <c r="H1" s="236" t="s">
        <v>289</v>
      </c>
      <c r="I1" s="229"/>
    </row>
    <row r="2" spans="2:25" ht="24">
      <c r="C2" s="180"/>
      <c r="D2" s="180"/>
      <c r="E2" s="180"/>
      <c r="G2" s="293"/>
      <c r="H2" s="228">
        <f>+COUNTIF(G7:G1006,"対象")</f>
        <v>2</v>
      </c>
      <c r="I2" s="493" t="str">
        <f>+IF(NOT(AND(U6=U5,U3=U6)),"手当を計上する場合は必ず手当名を記入し、固定・変動の別を選択してください","")</f>
        <v>手当を計上する場合は必ず手当名を記入し、固定・変動の別を選択してください</v>
      </c>
      <c r="J2" s="494"/>
      <c r="K2" s="494"/>
      <c r="L2" s="494"/>
      <c r="M2" s="494"/>
      <c r="N2" s="494"/>
      <c r="O2" s="494"/>
      <c r="P2" s="494"/>
      <c r="Q2" s="494"/>
      <c r="R2" s="494"/>
      <c r="T2" s="296" t="s">
        <v>424</v>
      </c>
      <c r="U2" s="296"/>
    </row>
    <row r="3" spans="2:25" ht="35.25" customHeight="1">
      <c r="B3" s="477"/>
      <c r="C3" s="478" t="s">
        <v>436</v>
      </c>
      <c r="D3" s="279"/>
      <c r="E3" s="481" t="s">
        <v>286</v>
      </c>
      <c r="F3" s="481" t="s">
        <v>285</v>
      </c>
      <c r="G3" s="488" t="s">
        <v>283</v>
      </c>
      <c r="H3" s="484" t="s">
        <v>247</v>
      </c>
      <c r="I3" s="486" t="s">
        <v>248</v>
      </c>
      <c r="J3" s="491" t="s">
        <v>249</v>
      </c>
      <c r="K3" s="491" t="s">
        <v>250</v>
      </c>
      <c r="L3" s="491" t="s">
        <v>251</v>
      </c>
      <c r="M3" s="491" t="s">
        <v>252</v>
      </c>
      <c r="N3" s="491"/>
      <c r="O3" s="491"/>
      <c r="P3" s="491"/>
      <c r="Q3" s="491"/>
      <c r="R3" s="495"/>
      <c r="S3" s="498" t="s">
        <v>425</v>
      </c>
      <c r="T3" s="498" t="s">
        <v>287</v>
      </c>
      <c r="U3" s="300">
        <f>+COUNTA(I3:R4)</f>
        <v>5</v>
      </c>
    </row>
    <row r="4" spans="2:25" ht="24.75" customHeight="1">
      <c r="B4" s="477"/>
      <c r="C4" s="479"/>
      <c r="D4" s="280"/>
      <c r="E4" s="482"/>
      <c r="F4" s="482"/>
      <c r="G4" s="489"/>
      <c r="H4" s="485"/>
      <c r="I4" s="487"/>
      <c r="J4" s="492"/>
      <c r="K4" s="492"/>
      <c r="L4" s="492"/>
      <c r="M4" s="492"/>
      <c r="N4" s="492"/>
      <c r="O4" s="492"/>
      <c r="P4" s="492"/>
      <c r="Q4" s="492"/>
      <c r="R4" s="496"/>
      <c r="S4" s="499"/>
      <c r="T4" s="499"/>
      <c r="U4" s="300"/>
    </row>
    <row r="5" spans="2:25" s="188" customFormat="1" ht="24.75" customHeight="1">
      <c r="B5" s="181"/>
      <c r="C5" s="480"/>
      <c r="D5" s="281"/>
      <c r="E5" s="483"/>
      <c r="F5" s="483"/>
      <c r="G5" s="490"/>
      <c r="H5" s="182" t="s">
        <v>253</v>
      </c>
      <c r="I5" s="183" t="s">
        <v>254</v>
      </c>
      <c r="J5" s="184" t="s">
        <v>254</v>
      </c>
      <c r="K5" s="184" t="s">
        <v>254</v>
      </c>
      <c r="L5" s="184" t="s">
        <v>254</v>
      </c>
      <c r="M5" s="184" t="s">
        <v>419</v>
      </c>
      <c r="N5" s="184" t="s">
        <v>420</v>
      </c>
      <c r="O5" s="184"/>
      <c r="P5" s="184"/>
      <c r="Q5" s="184"/>
      <c r="R5" s="185"/>
      <c r="S5" s="500"/>
      <c r="T5" s="500"/>
      <c r="U5" s="300">
        <f>+COUNTA(I5:R5)</f>
        <v>6</v>
      </c>
      <c r="V5" s="301" t="s">
        <v>255</v>
      </c>
      <c r="W5" s="187"/>
    </row>
    <row r="6" spans="2:25" s="188" customFormat="1" ht="24.75" customHeight="1">
      <c r="B6" s="189" t="s">
        <v>256</v>
      </c>
      <c r="C6" s="190">
        <f>COUNTA(C7:C1006)</f>
        <v>2</v>
      </c>
      <c r="D6" s="191"/>
      <c r="E6" s="289"/>
      <c r="F6" s="191">
        <f>COUNTA(F7:F1006)</f>
        <v>2</v>
      </c>
      <c r="G6" s="294"/>
      <c r="H6" s="192">
        <f>+SUM(H7:H1006)</f>
        <v>350000</v>
      </c>
      <c r="I6" s="233">
        <f>+SUM(I7:I1006)</f>
        <v>30000</v>
      </c>
      <c r="J6" s="193">
        <f t="shared" ref="J6:R6" si="0">+SUM(J7:J1006)</f>
        <v>20000</v>
      </c>
      <c r="K6" s="193">
        <f t="shared" si="0"/>
        <v>0</v>
      </c>
      <c r="L6" s="193">
        <f t="shared" si="0"/>
        <v>0</v>
      </c>
      <c r="M6" s="193">
        <f t="shared" si="0"/>
        <v>5000</v>
      </c>
      <c r="N6" s="193">
        <f t="shared" si="0"/>
        <v>0</v>
      </c>
      <c r="O6" s="193">
        <f t="shared" si="0"/>
        <v>0</v>
      </c>
      <c r="P6" s="193">
        <f t="shared" si="0"/>
        <v>0</v>
      </c>
      <c r="Q6" s="193">
        <f t="shared" si="0"/>
        <v>0</v>
      </c>
      <c r="R6" s="234">
        <f t="shared" si="0"/>
        <v>0</v>
      </c>
      <c r="S6" s="235">
        <f>+SUM(S7:S1006)</f>
        <v>405000</v>
      </c>
      <c r="T6" s="235">
        <f>+SUM(T7:T1006)</f>
        <v>350000</v>
      </c>
      <c r="U6" s="302">
        <f>+COUNTIF(I6:R6,"&lt;&gt;0")</f>
        <v>3</v>
      </c>
      <c r="V6" s="194">
        <f>V10/F6</f>
        <v>0</v>
      </c>
      <c r="W6" s="195"/>
    </row>
    <row r="7" spans="2:25" ht="24.75" customHeight="1">
      <c r="B7" s="176">
        <v>1</v>
      </c>
      <c r="C7" s="230" t="s">
        <v>282</v>
      </c>
      <c r="D7" s="290" t="str">
        <f>SUBSTITUTE(SUBSTITUTE(C7,"　","")," ","")</f>
        <v>石川一郎</v>
      </c>
      <c r="E7" s="291">
        <f>IF(D7="",0,+COUNTIF('賃上げ前(1か月目)(様式3-5)'!$D$7:$D$1006,D7))</f>
        <v>1</v>
      </c>
      <c r="F7" s="197" t="s">
        <v>258</v>
      </c>
      <c r="G7" s="295" t="str">
        <f>IF(C7="","",+IF(OR(E7&lt;1,F7=""),"除外","対象"))</f>
        <v>対象</v>
      </c>
      <c r="H7" s="198"/>
      <c r="I7" s="198">
        <v>30000</v>
      </c>
      <c r="J7" s="199">
        <v>20000</v>
      </c>
      <c r="K7" s="199"/>
      <c r="L7" s="199"/>
      <c r="M7" s="199">
        <v>5000</v>
      </c>
      <c r="N7" s="199"/>
      <c r="O7" s="199"/>
      <c r="P7" s="199"/>
      <c r="Q7" s="199"/>
      <c r="R7" s="200"/>
      <c r="S7" s="298">
        <f>IF(C7="","",+SUM(H7:R7))</f>
        <v>55000</v>
      </c>
      <c r="T7" s="299">
        <f>IF(C7="","",+IF(G7="対象",H7,0))</f>
        <v>0</v>
      </c>
      <c r="U7" s="282"/>
      <c r="V7" s="283" t="s">
        <v>417</v>
      </c>
      <c r="W7" s="497" t="s">
        <v>259</v>
      </c>
      <c r="X7" s="497"/>
      <c r="Y7" s="497"/>
    </row>
    <row r="8" spans="2:25" ht="24.75" customHeight="1">
      <c r="B8" s="176">
        <v>2</v>
      </c>
      <c r="C8" s="231" t="s">
        <v>437</v>
      </c>
      <c r="D8" s="290" t="str">
        <f>SUBSTITUTE(SUBSTITUTE(C8,"　","")," ","")</f>
        <v>石川郎</v>
      </c>
      <c r="E8" s="291">
        <f>IF(D8="",0,+COUNTIF('賃上げ前(1か月目)(様式3-5)'!$D$7:$D$1006,D8))</f>
        <v>1</v>
      </c>
      <c r="F8" s="197" t="s">
        <v>438</v>
      </c>
      <c r="G8" s="295" t="str">
        <f>IF(C8="","",+IF(OR(E8&lt;1,F8=""),"除外","対象"))</f>
        <v>対象</v>
      </c>
      <c r="H8" s="202">
        <v>350000</v>
      </c>
      <c r="I8" s="202"/>
      <c r="J8" s="203"/>
      <c r="K8" s="203"/>
      <c r="L8" s="203"/>
      <c r="M8" s="203"/>
      <c r="N8" s="203"/>
      <c r="O8" s="203"/>
      <c r="P8" s="203"/>
      <c r="Q8" s="203"/>
      <c r="R8" s="204"/>
      <c r="S8" s="298">
        <f t="shared" ref="S8:S71" si="1">IF(C8="","",+SUM(H8:R8))</f>
        <v>350000</v>
      </c>
      <c r="T8" s="299">
        <f t="shared" ref="T8:T71" si="2">IF(C8="","",+IF(G8="対象",H8,0))</f>
        <v>350000</v>
      </c>
      <c r="U8" s="282"/>
      <c r="V8" s="284">
        <f>+COUNTIF(G7:G1006,"除外")</f>
        <v>0</v>
      </c>
      <c r="W8" s="497"/>
      <c r="X8" s="497"/>
      <c r="Y8" s="497"/>
    </row>
    <row r="9" spans="2:25" ht="24.75" customHeight="1">
      <c r="B9" s="176">
        <v>3</v>
      </c>
      <c r="C9" s="231"/>
      <c r="D9" s="290" t="str">
        <f t="shared" ref="D9:D72" si="3">SUBSTITUTE(SUBSTITUTE(C9,"　","")," ","")</f>
        <v/>
      </c>
      <c r="E9" s="291">
        <f>IF(D9="",0,+COUNTIF('賃上げ前(1か月目)(様式3-5)'!$D$7:$D$1006,D9))</f>
        <v>0</v>
      </c>
      <c r="F9" s="197"/>
      <c r="G9" s="295" t="str">
        <f t="shared" ref="G9:G72" si="4">IF(C9="","",+IF(OR(E9&lt;1,F9=""),"除外","対象"))</f>
        <v/>
      </c>
      <c r="H9" s="202"/>
      <c r="I9" s="202"/>
      <c r="J9" s="203"/>
      <c r="K9" s="203"/>
      <c r="L9" s="203"/>
      <c r="M9" s="203"/>
      <c r="N9" s="203"/>
      <c r="O9" s="203"/>
      <c r="P9" s="203"/>
      <c r="Q9" s="203"/>
      <c r="R9" s="204"/>
      <c r="S9" s="298" t="str">
        <f t="shared" si="1"/>
        <v/>
      </c>
      <c r="T9" s="299" t="str">
        <f t="shared" si="2"/>
        <v/>
      </c>
      <c r="U9" s="282"/>
      <c r="V9" s="283" t="s">
        <v>418</v>
      </c>
      <c r="W9" s="497"/>
      <c r="X9" s="497"/>
      <c r="Y9" s="497"/>
    </row>
    <row r="10" spans="2:25" ht="24.75" customHeight="1">
      <c r="B10" s="176">
        <v>4</v>
      </c>
      <c r="C10" s="231"/>
      <c r="D10" s="290" t="str">
        <f t="shared" si="3"/>
        <v/>
      </c>
      <c r="E10" s="291">
        <f>IF(D10="",0,+COUNTIF('賃上げ前(1か月目)(様式3-5)'!$D$7:$D$1006,D10))</f>
        <v>0</v>
      </c>
      <c r="F10" s="197"/>
      <c r="G10" s="295" t="str">
        <f t="shared" si="4"/>
        <v/>
      </c>
      <c r="H10" s="202"/>
      <c r="I10" s="202"/>
      <c r="J10" s="203"/>
      <c r="K10" s="203"/>
      <c r="L10" s="203"/>
      <c r="M10" s="203"/>
      <c r="N10" s="203"/>
      <c r="O10" s="203"/>
      <c r="P10" s="203"/>
      <c r="Q10" s="203"/>
      <c r="R10" s="204"/>
      <c r="S10" s="298" t="str">
        <f t="shared" si="1"/>
        <v/>
      </c>
      <c r="T10" s="299" t="str">
        <f t="shared" si="2"/>
        <v/>
      </c>
      <c r="U10" s="282"/>
      <c r="V10" s="284">
        <f>+V8-(C6-F6)</f>
        <v>0</v>
      </c>
      <c r="W10" s="497"/>
      <c r="X10" s="497"/>
      <c r="Y10" s="497"/>
    </row>
    <row r="11" spans="2:25" ht="24.75" customHeight="1">
      <c r="B11" s="176">
        <v>5</v>
      </c>
      <c r="C11" s="231"/>
      <c r="D11" s="290" t="str">
        <f t="shared" si="3"/>
        <v/>
      </c>
      <c r="E11" s="291">
        <f>IF(D11="",0,+COUNTIF('賃上げ前(1か月目)(様式3-5)'!$D$7:$D$1006,D11))</f>
        <v>0</v>
      </c>
      <c r="F11" s="197"/>
      <c r="G11" s="295" t="str">
        <f t="shared" si="4"/>
        <v/>
      </c>
      <c r="H11" s="202"/>
      <c r="I11" s="202"/>
      <c r="J11" s="203"/>
      <c r="K11" s="203"/>
      <c r="L11" s="203"/>
      <c r="M11" s="203"/>
      <c r="N11" s="203"/>
      <c r="O11" s="203"/>
      <c r="P11" s="203"/>
      <c r="Q11" s="203"/>
      <c r="R11" s="204"/>
      <c r="S11" s="298" t="str">
        <f t="shared" si="1"/>
        <v/>
      </c>
      <c r="T11" s="299" t="str">
        <f t="shared" si="2"/>
        <v/>
      </c>
      <c r="U11" s="282"/>
      <c r="W11" s="497"/>
      <c r="X11" s="497"/>
      <c r="Y11" s="497"/>
    </row>
    <row r="12" spans="2:25" ht="24.75" customHeight="1">
      <c r="B12" s="176">
        <v>6</v>
      </c>
      <c r="C12" s="231"/>
      <c r="D12" s="290" t="str">
        <f t="shared" si="3"/>
        <v/>
      </c>
      <c r="E12" s="291">
        <f>IF(D12="",0,+COUNTIF('賃上げ前(1か月目)(様式3-5)'!$D$7:$D$1006,D12))</f>
        <v>0</v>
      </c>
      <c r="F12" s="197"/>
      <c r="G12" s="295" t="str">
        <f t="shared" si="4"/>
        <v/>
      </c>
      <c r="H12" s="202"/>
      <c r="I12" s="202"/>
      <c r="J12" s="203"/>
      <c r="K12" s="203"/>
      <c r="L12" s="203"/>
      <c r="M12" s="203"/>
      <c r="N12" s="203"/>
      <c r="O12" s="203"/>
      <c r="P12" s="203"/>
      <c r="Q12" s="203"/>
      <c r="R12" s="204"/>
      <c r="S12" s="298" t="str">
        <f t="shared" si="1"/>
        <v/>
      </c>
      <c r="T12" s="299" t="str">
        <f t="shared" si="2"/>
        <v/>
      </c>
      <c r="U12" s="282"/>
      <c r="W12" s="497"/>
      <c r="X12" s="497"/>
      <c r="Y12" s="497"/>
    </row>
    <row r="13" spans="2:25" ht="24.75" customHeight="1">
      <c r="B13" s="176">
        <v>7</v>
      </c>
      <c r="C13" s="231"/>
      <c r="D13" s="290" t="str">
        <f t="shared" si="3"/>
        <v/>
      </c>
      <c r="E13" s="291">
        <f>IF(D13="",0,+COUNTIF('賃上げ前(1か月目)(様式3-5)'!$D$7:$D$1006,D13))</f>
        <v>0</v>
      </c>
      <c r="F13" s="205"/>
      <c r="G13" s="295" t="str">
        <f t="shared" si="4"/>
        <v/>
      </c>
      <c r="H13" s="202"/>
      <c r="I13" s="202"/>
      <c r="J13" s="203"/>
      <c r="K13" s="203"/>
      <c r="L13" s="203"/>
      <c r="M13" s="203"/>
      <c r="N13" s="203"/>
      <c r="O13" s="203"/>
      <c r="P13" s="203"/>
      <c r="Q13" s="203"/>
      <c r="R13" s="204"/>
      <c r="S13" s="298" t="str">
        <f t="shared" si="1"/>
        <v/>
      </c>
      <c r="T13" s="299" t="str">
        <f t="shared" si="2"/>
        <v/>
      </c>
      <c r="U13" s="282"/>
    </row>
    <row r="14" spans="2:25" ht="24.75" customHeight="1">
      <c r="B14" s="176">
        <v>8</v>
      </c>
      <c r="C14" s="231"/>
      <c r="D14" s="290" t="str">
        <f t="shared" si="3"/>
        <v/>
      </c>
      <c r="E14" s="291">
        <f>IF(D14="",0,+COUNTIF('賃上げ前(1か月目)(様式3-5)'!$D$7:$D$1006,D14))</f>
        <v>0</v>
      </c>
      <c r="F14" s="205"/>
      <c r="G14" s="295" t="str">
        <f t="shared" si="4"/>
        <v/>
      </c>
      <c r="H14" s="202"/>
      <c r="I14" s="202"/>
      <c r="J14" s="203"/>
      <c r="K14" s="203"/>
      <c r="L14" s="203"/>
      <c r="M14" s="203"/>
      <c r="N14" s="203"/>
      <c r="O14" s="203"/>
      <c r="P14" s="203"/>
      <c r="Q14" s="203"/>
      <c r="R14" s="204"/>
      <c r="S14" s="298" t="str">
        <f t="shared" si="1"/>
        <v/>
      </c>
      <c r="T14" s="299" t="str">
        <f t="shared" si="2"/>
        <v/>
      </c>
      <c r="U14" s="282"/>
    </row>
    <row r="15" spans="2:25" ht="24.75" customHeight="1">
      <c r="B15" s="176">
        <v>9</v>
      </c>
      <c r="C15" s="231"/>
      <c r="D15" s="290" t="str">
        <f t="shared" si="3"/>
        <v/>
      </c>
      <c r="E15" s="291">
        <f>IF(D15="",0,+COUNTIF('賃上げ前(1か月目)(様式3-5)'!$D$7:$D$1006,D15))</f>
        <v>0</v>
      </c>
      <c r="F15" s="205"/>
      <c r="G15" s="295" t="str">
        <f t="shared" si="4"/>
        <v/>
      </c>
      <c r="H15" s="202"/>
      <c r="I15" s="202"/>
      <c r="J15" s="203"/>
      <c r="K15" s="203"/>
      <c r="L15" s="203"/>
      <c r="M15" s="203"/>
      <c r="N15" s="203"/>
      <c r="O15" s="203"/>
      <c r="P15" s="203"/>
      <c r="Q15" s="203"/>
      <c r="R15" s="204"/>
      <c r="S15" s="298" t="str">
        <f t="shared" si="1"/>
        <v/>
      </c>
      <c r="T15" s="299" t="str">
        <f t="shared" si="2"/>
        <v/>
      </c>
      <c r="U15" s="282"/>
    </row>
    <row r="16" spans="2:25" ht="24.75" customHeight="1">
      <c r="B16" s="176">
        <v>10</v>
      </c>
      <c r="C16" s="231"/>
      <c r="D16" s="290" t="str">
        <f t="shared" si="3"/>
        <v/>
      </c>
      <c r="E16" s="291">
        <f>IF(D16="",0,+COUNTIF('賃上げ前(1か月目)(様式3-5)'!$D$7:$D$1006,D16))</f>
        <v>0</v>
      </c>
      <c r="F16" s="205"/>
      <c r="G16" s="295" t="str">
        <f t="shared" si="4"/>
        <v/>
      </c>
      <c r="H16" s="202"/>
      <c r="I16" s="202"/>
      <c r="J16" s="203"/>
      <c r="K16" s="203"/>
      <c r="L16" s="203"/>
      <c r="M16" s="203"/>
      <c r="N16" s="203"/>
      <c r="O16" s="203"/>
      <c r="P16" s="203"/>
      <c r="Q16" s="203"/>
      <c r="R16" s="204"/>
      <c r="S16" s="298" t="str">
        <f t="shared" si="1"/>
        <v/>
      </c>
      <c r="T16" s="299" t="str">
        <f t="shared" si="2"/>
        <v/>
      </c>
      <c r="U16" s="282"/>
    </row>
    <row r="17" spans="2:21" ht="24.75" customHeight="1">
      <c r="B17" s="176">
        <v>11</v>
      </c>
      <c r="C17" s="231"/>
      <c r="D17" s="290" t="str">
        <f t="shared" si="3"/>
        <v/>
      </c>
      <c r="E17" s="291">
        <f>IF(D17="",0,+COUNTIF('賃上げ前(1か月目)(様式3-5)'!$D$7:$D$1006,D17))</f>
        <v>0</v>
      </c>
      <c r="F17" s="205"/>
      <c r="G17" s="295" t="str">
        <f t="shared" si="4"/>
        <v/>
      </c>
      <c r="H17" s="202"/>
      <c r="I17" s="202"/>
      <c r="J17" s="203"/>
      <c r="K17" s="203"/>
      <c r="L17" s="203"/>
      <c r="M17" s="203"/>
      <c r="N17" s="203"/>
      <c r="O17" s="203"/>
      <c r="P17" s="203"/>
      <c r="Q17" s="203"/>
      <c r="R17" s="204"/>
      <c r="S17" s="298" t="str">
        <f t="shared" si="1"/>
        <v/>
      </c>
      <c r="T17" s="299" t="str">
        <f t="shared" si="2"/>
        <v/>
      </c>
      <c r="U17" s="282"/>
    </row>
    <row r="18" spans="2:21" ht="24.75" customHeight="1">
      <c r="B18" s="176">
        <v>12</v>
      </c>
      <c r="C18" s="231"/>
      <c r="D18" s="290" t="str">
        <f t="shared" si="3"/>
        <v/>
      </c>
      <c r="E18" s="291">
        <f>IF(D18="",0,+COUNTIF('賃上げ前(1か月目)(様式3-5)'!$D$7:$D$1006,D18))</f>
        <v>0</v>
      </c>
      <c r="F18" s="205"/>
      <c r="G18" s="295" t="str">
        <f t="shared" si="4"/>
        <v/>
      </c>
      <c r="H18" s="202"/>
      <c r="I18" s="202"/>
      <c r="J18" s="203"/>
      <c r="K18" s="203"/>
      <c r="L18" s="203"/>
      <c r="M18" s="203"/>
      <c r="N18" s="203"/>
      <c r="O18" s="203"/>
      <c r="P18" s="203"/>
      <c r="Q18" s="203"/>
      <c r="R18" s="204"/>
      <c r="S18" s="298" t="str">
        <f>IF(C18="","",+SUM(H18:R18))</f>
        <v/>
      </c>
      <c r="T18" s="299" t="str">
        <f t="shared" si="2"/>
        <v/>
      </c>
      <c r="U18" s="282"/>
    </row>
    <row r="19" spans="2:21" ht="24.75" customHeight="1">
      <c r="B19" s="176">
        <v>13</v>
      </c>
      <c r="C19" s="231"/>
      <c r="D19" s="290" t="str">
        <f t="shared" si="3"/>
        <v/>
      </c>
      <c r="E19" s="291">
        <f>IF(D19="",0,+COUNTIF('賃上げ前(1か月目)(様式3-5)'!$D$7:$D$1006,D19))</f>
        <v>0</v>
      </c>
      <c r="F19" s="205"/>
      <c r="G19" s="295" t="str">
        <f t="shared" si="4"/>
        <v/>
      </c>
      <c r="H19" s="202"/>
      <c r="I19" s="202"/>
      <c r="J19" s="203"/>
      <c r="K19" s="203"/>
      <c r="L19" s="203"/>
      <c r="M19" s="203"/>
      <c r="N19" s="203"/>
      <c r="O19" s="203"/>
      <c r="P19" s="203"/>
      <c r="Q19" s="203"/>
      <c r="R19" s="204"/>
      <c r="S19" s="298" t="str">
        <f t="shared" si="1"/>
        <v/>
      </c>
      <c r="T19" s="299" t="str">
        <f t="shared" si="2"/>
        <v/>
      </c>
      <c r="U19" s="282"/>
    </row>
    <row r="20" spans="2:21" ht="24.75" customHeight="1">
      <c r="B20" s="176">
        <v>14</v>
      </c>
      <c r="C20" s="231"/>
      <c r="D20" s="290" t="str">
        <f t="shared" si="3"/>
        <v/>
      </c>
      <c r="E20" s="291">
        <f>IF(D20="",0,+COUNTIF('賃上げ前(1か月目)(様式3-5)'!$D$7:$D$1006,D20))</f>
        <v>0</v>
      </c>
      <c r="F20" s="205"/>
      <c r="G20" s="295" t="str">
        <f t="shared" si="4"/>
        <v/>
      </c>
      <c r="H20" s="202"/>
      <c r="I20" s="202"/>
      <c r="J20" s="203"/>
      <c r="K20" s="203"/>
      <c r="L20" s="203"/>
      <c r="M20" s="203"/>
      <c r="N20" s="203"/>
      <c r="O20" s="203"/>
      <c r="P20" s="203"/>
      <c r="Q20" s="203"/>
      <c r="R20" s="204"/>
      <c r="S20" s="298" t="str">
        <f t="shared" si="1"/>
        <v/>
      </c>
      <c r="T20" s="299" t="str">
        <f t="shared" si="2"/>
        <v/>
      </c>
      <c r="U20" s="282"/>
    </row>
    <row r="21" spans="2:21" ht="24.75" customHeight="1">
      <c r="B21" s="176">
        <v>15</v>
      </c>
      <c r="C21" s="231"/>
      <c r="D21" s="290" t="str">
        <f t="shared" si="3"/>
        <v/>
      </c>
      <c r="E21" s="291">
        <f>IF(D21="",0,+COUNTIF('賃上げ前(1か月目)(様式3-5)'!$D$7:$D$1006,D21))</f>
        <v>0</v>
      </c>
      <c r="F21" s="205"/>
      <c r="G21" s="295" t="str">
        <f t="shared" si="4"/>
        <v/>
      </c>
      <c r="H21" s="202"/>
      <c r="I21" s="202"/>
      <c r="J21" s="203"/>
      <c r="K21" s="203"/>
      <c r="L21" s="203"/>
      <c r="M21" s="203"/>
      <c r="N21" s="203"/>
      <c r="O21" s="203"/>
      <c r="P21" s="203"/>
      <c r="Q21" s="203"/>
      <c r="R21" s="204"/>
      <c r="S21" s="298" t="str">
        <f t="shared" si="1"/>
        <v/>
      </c>
      <c r="T21" s="299" t="str">
        <f t="shared" si="2"/>
        <v/>
      </c>
      <c r="U21" s="282"/>
    </row>
    <row r="22" spans="2:21" ht="24.75" customHeight="1">
      <c r="B22" s="176">
        <v>16</v>
      </c>
      <c r="C22" s="231"/>
      <c r="D22" s="290" t="str">
        <f t="shared" si="3"/>
        <v/>
      </c>
      <c r="E22" s="291">
        <f>IF(D22="",0,+COUNTIF('賃上げ前(1か月目)(様式3-5)'!$D$7:$D$1006,D22))</f>
        <v>0</v>
      </c>
      <c r="F22" s="205"/>
      <c r="G22" s="295" t="str">
        <f t="shared" si="4"/>
        <v/>
      </c>
      <c r="H22" s="202"/>
      <c r="I22" s="202"/>
      <c r="J22" s="203"/>
      <c r="K22" s="203"/>
      <c r="L22" s="203"/>
      <c r="M22" s="203"/>
      <c r="N22" s="203"/>
      <c r="O22" s="203"/>
      <c r="P22" s="203"/>
      <c r="Q22" s="203"/>
      <c r="R22" s="204"/>
      <c r="S22" s="298" t="str">
        <f t="shared" si="1"/>
        <v/>
      </c>
      <c r="T22" s="299" t="str">
        <f t="shared" si="2"/>
        <v/>
      </c>
      <c r="U22" s="282"/>
    </row>
    <row r="23" spans="2:21" ht="24.75" customHeight="1">
      <c r="B23" s="176">
        <v>17</v>
      </c>
      <c r="C23" s="231"/>
      <c r="D23" s="290" t="str">
        <f t="shared" si="3"/>
        <v/>
      </c>
      <c r="E23" s="291">
        <f>IF(D23="",0,+COUNTIF('賃上げ前(1か月目)(様式3-5)'!$D$7:$D$1006,D23))</f>
        <v>0</v>
      </c>
      <c r="F23" s="205"/>
      <c r="G23" s="295" t="str">
        <f t="shared" si="4"/>
        <v/>
      </c>
      <c r="H23" s="202"/>
      <c r="I23" s="202"/>
      <c r="J23" s="203"/>
      <c r="K23" s="203"/>
      <c r="L23" s="203"/>
      <c r="M23" s="203"/>
      <c r="N23" s="203"/>
      <c r="O23" s="203"/>
      <c r="P23" s="203"/>
      <c r="Q23" s="203"/>
      <c r="R23" s="204"/>
      <c r="S23" s="298" t="str">
        <f t="shared" si="1"/>
        <v/>
      </c>
      <c r="T23" s="299" t="str">
        <f t="shared" si="2"/>
        <v/>
      </c>
      <c r="U23" s="282"/>
    </row>
    <row r="24" spans="2:21" ht="24.75" customHeight="1">
      <c r="B24" s="176">
        <v>18</v>
      </c>
      <c r="C24" s="231"/>
      <c r="D24" s="290" t="str">
        <f t="shared" si="3"/>
        <v/>
      </c>
      <c r="E24" s="291">
        <f>IF(D24="",0,+COUNTIF('賃上げ前(1か月目)(様式3-5)'!$D$7:$D$1006,D24))</f>
        <v>0</v>
      </c>
      <c r="F24" s="205"/>
      <c r="G24" s="295" t="str">
        <f t="shared" si="4"/>
        <v/>
      </c>
      <c r="H24" s="202"/>
      <c r="I24" s="202"/>
      <c r="J24" s="203"/>
      <c r="K24" s="203"/>
      <c r="L24" s="203"/>
      <c r="M24" s="203"/>
      <c r="N24" s="203"/>
      <c r="O24" s="203"/>
      <c r="P24" s="203"/>
      <c r="Q24" s="203"/>
      <c r="R24" s="204"/>
      <c r="S24" s="298" t="str">
        <f t="shared" si="1"/>
        <v/>
      </c>
      <c r="T24" s="299" t="str">
        <f t="shared" si="2"/>
        <v/>
      </c>
      <c r="U24" s="282"/>
    </row>
    <row r="25" spans="2:21" ht="24.75" customHeight="1">
      <c r="B25" s="176">
        <v>19</v>
      </c>
      <c r="C25" s="231"/>
      <c r="D25" s="290" t="str">
        <f t="shared" si="3"/>
        <v/>
      </c>
      <c r="E25" s="291">
        <f>IF(D25="",0,+COUNTIF('賃上げ前(1か月目)(様式3-5)'!$D$7:$D$1006,D25))</f>
        <v>0</v>
      </c>
      <c r="F25" s="205"/>
      <c r="G25" s="295" t="str">
        <f t="shared" si="4"/>
        <v/>
      </c>
      <c r="H25" s="202"/>
      <c r="I25" s="202"/>
      <c r="J25" s="203"/>
      <c r="K25" s="203"/>
      <c r="L25" s="203"/>
      <c r="M25" s="203"/>
      <c r="N25" s="203"/>
      <c r="O25" s="203"/>
      <c r="P25" s="203"/>
      <c r="Q25" s="203"/>
      <c r="R25" s="204"/>
      <c r="S25" s="298" t="str">
        <f t="shared" si="1"/>
        <v/>
      </c>
      <c r="T25" s="299" t="str">
        <f t="shared" si="2"/>
        <v/>
      </c>
      <c r="U25" s="282"/>
    </row>
    <row r="26" spans="2:21" ht="24.75" customHeight="1">
      <c r="B26" s="176">
        <v>20</v>
      </c>
      <c r="C26" s="231"/>
      <c r="D26" s="290" t="str">
        <f t="shared" si="3"/>
        <v/>
      </c>
      <c r="E26" s="291">
        <f>IF(D26="",0,+COUNTIF('賃上げ前(1か月目)(様式3-5)'!$D$7:$D$1006,D26))</f>
        <v>0</v>
      </c>
      <c r="F26" s="205"/>
      <c r="G26" s="295" t="str">
        <f t="shared" si="4"/>
        <v/>
      </c>
      <c r="H26" s="202"/>
      <c r="I26" s="202"/>
      <c r="J26" s="203"/>
      <c r="K26" s="203"/>
      <c r="L26" s="203"/>
      <c r="M26" s="203"/>
      <c r="N26" s="203"/>
      <c r="O26" s="203"/>
      <c r="P26" s="203"/>
      <c r="Q26" s="203"/>
      <c r="R26" s="204"/>
      <c r="S26" s="298" t="str">
        <f t="shared" si="1"/>
        <v/>
      </c>
      <c r="T26" s="299" t="str">
        <f t="shared" si="2"/>
        <v/>
      </c>
      <c r="U26" s="282"/>
    </row>
    <row r="27" spans="2:21" ht="24.75" customHeight="1">
      <c r="B27" s="176">
        <v>21</v>
      </c>
      <c r="C27" s="231"/>
      <c r="D27" s="290" t="str">
        <f t="shared" si="3"/>
        <v/>
      </c>
      <c r="E27" s="291">
        <f>IF(D27="",0,+COUNTIF('賃上げ前(1か月目)(様式3-5)'!$D$7:$D$1006,D27))</f>
        <v>0</v>
      </c>
      <c r="F27" s="205"/>
      <c r="G27" s="295" t="str">
        <f t="shared" si="4"/>
        <v/>
      </c>
      <c r="H27" s="202"/>
      <c r="I27" s="202"/>
      <c r="J27" s="203"/>
      <c r="K27" s="203"/>
      <c r="L27" s="203"/>
      <c r="M27" s="203"/>
      <c r="N27" s="203"/>
      <c r="O27" s="203"/>
      <c r="P27" s="203"/>
      <c r="Q27" s="203"/>
      <c r="R27" s="204"/>
      <c r="S27" s="298" t="str">
        <f t="shared" si="1"/>
        <v/>
      </c>
      <c r="T27" s="299" t="str">
        <f t="shared" si="2"/>
        <v/>
      </c>
      <c r="U27" s="282"/>
    </row>
    <row r="28" spans="2:21" ht="24.75" customHeight="1">
      <c r="B28" s="176">
        <v>22</v>
      </c>
      <c r="C28" s="231"/>
      <c r="D28" s="290" t="str">
        <f t="shared" si="3"/>
        <v/>
      </c>
      <c r="E28" s="291">
        <f>IF(D28="",0,+COUNTIF('賃上げ前(1か月目)(様式3-5)'!$D$7:$D$1006,D28))</f>
        <v>0</v>
      </c>
      <c r="F28" s="205"/>
      <c r="G28" s="295" t="str">
        <f t="shared" si="4"/>
        <v/>
      </c>
      <c r="H28" s="202"/>
      <c r="I28" s="202"/>
      <c r="J28" s="203"/>
      <c r="K28" s="203"/>
      <c r="L28" s="203"/>
      <c r="M28" s="203"/>
      <c r="N28" s="203"/>
      <c r="O28" s="203"/>
      <c r="P28" s="203"/>
      <c r="Q28" s="203"/>
      <c r="R28" s="204"/>
      <c r="S28" s="298" t="str">
        <f t="shared" si="1"/>
        <v/>
      </c>
      <c r="T28" s="299" t="str">
        <f t="shared" si="2"/>
        <v/>
      </c>
      <c r="U28" s="282"/>
    </row>
    <row r="29" spans="2:21" ht="24.75" customHeight="1">
      <c r="B29" s="176">
        <v>23</v>
      </c>
      <c r="C29" s="231"/>
      <c r="D29" s="290" t="str">
        <f t="shared" si="3"/>
        <v/>
      </c>
      <c r="E29" s="291">
        <f>IF(D29="",0,+COUNTIF('賃上げ前(1か月目)(様式3-5)'!$D$7:$D$1006,D29))</f>
        <v>0</v>
      </c>
      <c r="F29" s="205"/>
      <c r="G29" s="295" t="str">
        <f t="shared" si="4"/>
        <v/>
      </c>
      <c r="H29" s="202"/>
      <c r="I29" s="202"/>
      <c r="J29" s="203"/>
      <c r="K29" s="203"/>
      <c r="L29" s="203"/>
      <c r="M29" s="203"/>
      <c r="N29" s="203"/>
      <c r="O29" s="203"/>
      <c r="P29" s="203"/>
      <c r="Q29" s="203"/>
      <c r="R29" s="204"/>
      <c r="S29" s="298" t="str">
        <f t="shared" si="1"/>
        <v/>
      </c>
      <c r="T29" s="299" t="str">
        <f t="shared" si="2"/>
        <v/>
      </c>
      <c r="U29" s="282"/>
    </row>
    <row r="30" spans="2:21" ht="24.75" customHeight="1">
      <c r="B30" s="176">
        <v>24</v>
      </c>
      <c r="C30" s="231"/>
      <c r="D30" s="290" t="str">
        <f t="shared" si="3"/>
        <v/>
      </c>
      <c r="E30" s="291">
        <f>IF(D30="",0,+COUNTIF('賃上げ前(1か月目)(様式3-5)'!$D$7:$D$1006,D30))</f>
        <v>0</v>
      </c>
      <c r="F30" s="205"/>
      <c r="G30" s="295" t="str">
        <f t="shared" si="4"/>
        <v/>
      </c>
      <c r="H30" s="202"/>
      <c r="I30" s="202"/>
      <c r="J30" s="203"/>
      <c r="K30" s="203"/>
      <c r="L30" s="203"/>
      <c r="M30" s="203"/>
      <c r="N30" s="203"/>
      <c r="O30" s="203"/>
      <c r="P30" s="203"/>
      <c r="Q30" s="203"/>
      <c r="R30" s="204"/>
      <c r="S30" s="298" t="str">
        <f t="shared" si="1"/>
        <v/>
      </c>
      <c r="T30" s="299" t="str">
        <f t="shared" si="2"/>
        <v/>
      </c>
      <c r="U30" s="282"/>
    </row>
    <row r="31" spans="2:21" ht="24.75" customHeight="1">
      <c r="B31" s="176">
        <v>25</v>
      </c>
      <c r="C31" s="231"/>
      <c r="D31" s="290" t="str">
        <f t="shared" si="3"/>
        <v/>
      </c>
      <c r="E31" s="291">
        <f>IF(D31="",0,+COUNTIF('賃上げ前(1か月目)(様式3-5)'!$D$7:$D$1006,D31))</f>
        <v>0</v>
      </c>
      <c r="F31" s="205"/>
      <c r="G31" s="295" t="str">
        <f t="shared" si="4"/>
        <v/>
      </c>
      <c r="H31" s="202"/>
      <c r="I31" s="202"/>
      <c r="J31" s="203"/>
      <c r="K31" s="203"/>
      <c r="L31" s="203"/>
      <c r="M31" s="203"/>
      <c r="N31" s="203"/>
      <c r="O31" s="203"/>
      <c r="P31" s="203"/>
      <c r="Q31" s="203"/>
      <c r="R31" s="204"/>
      <c r="S31" s="298" t="str">
        <f t="shared" si="1"/>
        <v/>
      </c>
      <c r="T31" s="299" t="str">
        <f t="shared" si="2"/>
        <v/>
      </c>
      <c r="U31" s="282"/>
    </row>
    <row r="32" spans="2:21" ht="24.75" customHeight="1">
      <c r="B32" s="176">
        <v>26</v>
      </c>
      <c r="C32" s="231"/>
      <c r="D32" s="290" t="str">
        <f t="shared" si="3"/>
        <v/>
      </c>
      <c r="E32" s="291">
        <f>IF(D32="",0,+COUNTIF('賃上げ前(1か月目)(様式3-5)'!$D$7:$D$1006,D32))</f>
        <v>0</v>
      </c>
      <c r="F32" s="205"/>
      <c r="G32" s="295" t="str">
        <f t="shared" si="4"/>
        <v/>
      </c>
      <c r="H32" s="202"/>
      <c r="I32" s="202"/>
      <c r="J32" s="203"/>
      <c r="K32" s="203"/>
      <c r="L32" s="203"/>
      <c r="M32" s="203"/>
      <c r="N32" s="203"/>
      <c r="O32" s="203"/>
      <c r="P32" s="203"/>
      <c r="Q32" s="203"/>
      <c r="R32" s="204"/>
      <c r="S32" s="298" t="str">
        <f t="shared" si="1"/>
        <v/>
      </c>
      <c r="T32" s="299" t="str">
        <f t="shared" si="2"/>
        <v/>
      </c>
      <c r="U32" s="282"/>
    </row>
    <row r="33" spans="2:21" ht="24.75" customHeight="1">
      <c r="B33" s="176">
        <v>27</v>
      </c>
      <c r="C33" s="231"/>
      <c r="D33" s="290" t="str">
        <f t="shared" si="3"/>
        <v/>
      </c>
      <c r="E33" s="291">
        <f>IF(D33="",0,+COUNTIF('賃上げ前(1か月目)(様式3-5)'!$D$7:$D$1006,D33))</f>
        <v>0</v>
      </c>
      <c r="F33" s="205"/>
      <c r="G33" s="295" t="str">
        <f t="shared" si="4"/>
        <v/>
      </c>
      <c r="H33" s="202"/>
      <c r="I33" s="202"/>
      <c r="J33" s="203"/>
      <c r="K33" s="203"/>
      <c r="L33" s="203"/>
      <c r="M33" s="203"/>
      <c r="N33" s="203"/>
      <c r="O33" s="203"/>
      <c r="P33" s="203"/>
      <c r="Q33" s="203"/>
      <c r="R33" s="204"/>
      <c r="S33" s="298" t="str">
        <f t="shared" si="1"/>
        <v/>
      </c>
      <c r="T33" s="299" t="str">
        <f t="shared" si="2"/>
        <v/>
      </c>
      <c r="U33" s="282"/>
    </row>
    <row r="34" spans="2:21" ht="24.75" customHeight="1">
      <c r="B34" s="176">
        <v>28</v>
      </c>
      <c r="C34" s="231"/>
      <c r="D34" s="290" t="str">
        <f t="shared" si="3"/>
        <v/>
      </c>
      <c r="E34" s="291">
        <f>IF(D34="",0,+COUNTIF('賃上げ前(1か月目)(様式3-5)'!$D$7:$D$1006,D34))</f>
        <v>0</v>
      </c>
      <c r="F34" s="205"/>
      <c r="G34" s="295" t="str">
        <f t="shared" si="4"/>
        <v/>
      </c>
      <c r="H34" s="202"/>
      <c r="I34" s="202"/>
      <c r="J34" s="203"/>
      <c r="K34" s="203"/>
      <c r="L34" s="203"/>
      <c r="M34" s="203"/>
      <c r="N34" s="203"/>
      <c r="O34" s="203"/>
      <c r="P34" s="203"/>
      <c r="Q34" s="203"/>
      <c r="R34" s="204"/>
      <c r="S34" s="298" t="str">
        <f t="shared" si="1"/>
        <v/>
      </c>
      <c r="T34" s="299" t="str">
        <f t="shared" si="2"/>
        <v/>
      </c>
      <c r="U34" s="282"/>
    </row>
    <row r="35" spans="2:21" ht="24.75" customHeight="1">
      <c r="B35" s="176">
        <v>29</v>
      </c>
      <c r="C35" s="231"/>
      <c r="D35" s="290" t="str">
        <f t="shared" si="3"/>
        <v/>
      </c>
      <c r="E35" s="291">
        <f>IF(D35="",0,+COUNTIF('賃上げ前(1か月目)(様式3-5)'!$D$7:$D$1006,D35))</f>
        <v>0</v>
      </c>
      <c r="F35" s="205"/>
      <c r="G35" s="295" t="str">
        <f t="shared" si="4"/>
        <v/>
      </c>
      <c r="H35" s="202"/>
      <c r="I35" s="202"/>
      <c r="J35" s="203"/>
      <c r="K35" s="203"/>
      <c r="L35" s="203"/>
      <c r="M35" s="203"/>
      <c r="N35" s="203"/>
      <c r="O35" s="203"/>
      <c r="P35" s="203"/>
      <c r="Q35" s="203"/>
      <c r="R35" s="204"/>
      <c r="S35" s="298" t="str">
        <f t="shared" si="1"/>
        <v/>
      </c>
      <c r="T35" s="299" t="str">
        <f t="shared" si="2"/>
        <v/>
      </c>
      <c r="U35" s="282"/>
    </row>
    <row r="36" spans="2:21" ht="24.75" customHeight="1">
      <c r="B36" s="176">
        <v>30</v>
      </c>
      <c r="C36" s="231"/>
      <c r="D36" s="290" t="str">
        <f t="shared" si="3"/>
        <v/>
      </c>
      <c r="E36" s="291">
        <f>IF(D36="",0,+COUNTIF('賃上げ前(1か月目)(様式3-5)'!$D$7:$D$1006,D36))</f>
        <v>0</v>
      </c>
      <c r="F36" s="205"/>
      <c r="G36" s="295" t="str">
        <f t="shared" si="4"/>
        <v/>
      </c>
      <c r="H36" s="202"/>
      <c r="I36" s="202"/>
      <c r="J36" s="203"/>
      <c r="K36" s="203"/>
      <c r="L36" s="203"/>
      <c r="M36" s="203"/>
      <c r="N36" s="203"/>
      <c r="O36" s="203"/>
      <c r="P36" s="203"/>
      <c r="Q36" s="203"/>
      <c r="R36" s="204"/>
      <c r="S36" s="298" t="str">
        <f t="shared" si="1"/>
        <v/>
      </c>
      <c r="T36" s="299" t="str">
        <f t="shared" si="2"/>
        <v/>
      </c>
      <c r="U36" s="282"/>
    </row>
    <row r="37" spans="2:21" ht="24.75" customHeight="1">
      <c r="B37" s="176">
        <v>31</v>
      </c>
      <c r="C37" s="231"/>
      <c r="D37" s="290" t="str">
        <f t="shared" si="3"/>
        <v/>
      </c>
      <c r="E37" s="291">
        <f>IF(D37="",0,+COUNTIF('賃上げ前(1か月目)(様式3-5)'!$D$7:$D$1006,D37))</f>
        <v>0</v>
      </c>
      <c r="F37" s="205"/>
      <c r="G37" s="295" t="str">
        <f t="shared" si="4"/>
        <v/>
      </c>
      <c r="H37" s="202"/>
      <c r="I37" s="202"/>
      <c r="J37" s="203"/>
      <c r="K37" s="203"/>
      <c r="L37" s="203"/>
      <c r="M37" s="203"/>
      <c r="N37" s="203"/>
      <c r="O37" s="203"/>
      <c r="P37" s="203"/>
      <c r="Q37" s="203"/>
      <c r="R37" s="204"/>
      <c r="S37" s="298" t="str">
        <f t="shared" si="1"/>
        <v/>
      </c>
      <c r="T37" s="299" t="str">
        <f t="shared" si="2"/>
        <v/>
      </c>
      <c r="U37" s="282"/>
    </row>
    <row r="38" spans="2:21" ht="24.75" customHeight="1">
      <c r="B38" s="176">
        <v>32</v>
      </c>
      <c r="C38" s="231"/>
      <c r="D38" s="290" t="str">
        <f t="shared" si="3"/>
        <v/>
      </c>
      <c r="E38" s="291">
        <f>IF(D38="",0,+COUNTIF('賃上げ前(1か月目)(様式3-5)'!$D$7:$D$1006,D38))</f>
        <v>0</v>
      </c>
      <c r="F38" s="205"/>
      <c r="G38" s="295" t="str">
        <f t="shared" si="4"/>
        <v/>
      </c>
      <c r="H38" s="202"/>
      <c r="I38" s="202"/>
      <c r="J38" s="203"/>
      <c r="K38" s="203"/>
      <c r="L38" s="203"/>
      <c r="M38" s="203"/>
      <c r="N38" s="203"/>
      <c r="O38" s="203"/>
      <c r="P38" s="203"/>
      <c r="Q38" s="203"/>
      <c r="R38" s="204"/>
      <c r="S38" s="298" t="str">
        <f t="shared" si="1"/>
        <v/>
      </c>
      <c r="T38" s="299" t="str">
        <f t="shared" si="2"/>
        <v/>
      </c>
      <c r="U38" s="282"/>
    </row>
    <row r="39" spans="2:21" ht="24.75" customHeight="1">
      <c r="B39" s="176">
        <v>33</v>
      </c>
      <c r="C39" s="231"/>
      <c r="D39" s="290" t="str">
        <f t="shared" si="3"/>
        <v/>
      </c>
      <c r="E39" s="291">
        <f>IF(D39="",0,+COUNTIF('賃上げ前(1か月目)(様式3-5)'!$D$7:$D$1006,D39))</f>
        <v>0</v>
      </c>
      <c r="F39" s="205"/>
      <c r="G39" s="295" t="str">
        <f t="shared" si="4"/>
        <v/>
      </c>
      <c r="H39" s="202"/>
      <c r="I39" s="202"/>
      <c r="J39" s="203"/>
      <c r="K39" s="203"/>
      <c r="L39" s="203"/>
      <c r="M39" s="203"/>
      <c r="N39" s="203"/>
      <c r="O39" s="203"/>
      <c r="P39" s="203"/>
      <c r="Q39" s="203"/>
      <c r="R39" s="204"/>
      <c r="S39" s="298" t="str">
        <f t="shared" si="1"/>
        <v/>
      </c>
      <c r="T39" s="299" t="str">
        <f t="shared" si="2"/>
        <v/>
      </c>
      <c r="U39" s="282"/>
    </row>
    <row r="40" spans="2:21" ht="24.75" customHeight="1">
      <c r="B40" s="176">
        <v>34</v>
      </c>
      <c r="C40" s="231"/>
      <c r="D40" s="290" t="str">
        <f t="shared" si="3"/>
        <v/>
      </c>
      <c r="E40" s="291">
        <f>IF(D40="",0,+COUNTIF('賃上げ前(1か月目)(様式3-5)'!$D$7:$D$1006,D40))</f>
        <v>0</v>
      </c>
      <c r="F40" s="205"/>
      <c r="G40" s="295" t="str">
        <f t="shared" si="4"/>
        <v/>
      </c>
      <c r="H40" s="202"/>
      <c r="I40" s="202"/>
      <c r="J40" s="203"/>
      <c r="K40" s="203"/>
      <c r="L40" s="203"/>
      <c r="M40" s="203"/>
      <c r="N40" s="203"/>
      <c r="O40" s="203"/>
      <c r="P40" s="203"/>
      <c r="Q40" s="203"/>
      <c r="R40" s="204"/>
      <c r="S40" s="298" t="str">
        <f t="shared" si="1"/>
        <v/>
      </c>
      <c r="T40" s="299" t="str">
        <f t="shared" si="2"/>
        <v/>
      </c>
      <c r="U40" s="282"/>
    </row>
    <row r="41" spans="2:21" ht="24.75" customHeight="1">
      <c r="B41" s="176">
        <v>35</v>
      </c>
      <c r="C41" s="231"/>
      <c r="D41" s="290" t="str">
        <f t="shared" si="3"/>
        <v/>
      </c>
      <c r="E41" s="291">
        <f>IF(D41="",0,+COUNTIF('賃上げ前(1か月目)(様式3-5)'!$D$7:$D$1006,D41))</f>
        <v>0</v>
      </c>
      <c r="F41" s="205"/>
      <c r="G41" s="295" t="str">
        <f t="shared" si="4"/>
        <v/>
      </c>
      <c r="H41" s="202"/>
      <c r="I41" s="202"/>
      <c r="J41" s="203"/>
      <c r="K41" s="203"/>
      <c r="L41" s="203"/>
      <c r="M41" s="203"/>
      <c r="N41" s="203"/>
      <c r="O41" s="203"/>
      <c r="P41" s="203"/>
      <c r="Q41" s="203"/>
      <c r="R41" s="204"/>
      <c r="S41" s="298" t="str">
        <f t="shared" si="1"/>
        <v/>
      </c>
      <c r="T41" s="299" t="str">
        <f t="shared" si="2"/>
        <v/>
      </c>
      <c r="U41" s="282"/>
    </row>
    <row r="42" spans="2:21" ht="24.75" customHeight="1">
      <c r="B42" s="176">
        <v>36</v>
      </c>
      <c r="C42" s="231"/>
      <c r="D42" s="290" t="str">
        <f t="shared" si="3"/>
        <v/>
      </c>
      <c r="E42" s="291">
        <f>IF(D42="",0,+COUNTIF('賃上げ前(1か月目)(様式3-5)'!$D$7:$D$1006,D42))</f>
        <v>0</v>
      </c>
      <c r="F42" s="205"/>
      <c r="G42" s="295" t="str">
        <f t="shared" si="4"/>
        <v/>
      </c>
      <c r="H42" s="202"/>
      <c r="I42" s="202"/>
      <c r="J42" s="203"/>
      <c r="K42" s="203"/>
      <c r="L42" s="203"/>
      <c r="M42" s="203"/>
      <c r="N42" s="203"/>
      <c r="O42" s="203"/>
      <c r="P42" s="203"/>
      <c r="Q42" s="203"/>
      <c r="R42" s="204"/>
      <c r="S42" s="298" t="str">
        <f t="shared" si="1"/>
        <v/>
      </c>
      <c r="T42" s="299" t="str">
        <f t="shared" si="2"/>
        <v/>
      </c>
      <c r="U42" s="282"/>
    </row>
    <row r="43" spans="2:21" ht="24.75" customHeight="1">
      <c r="B43" s="176">
        <v>37</v>
      </c>
      <c r="C43" s="231"/>
      <c r="D43" s="290" t="str">
        <f t="shared" si="3"/>
        <v/>
      </c>
      <c r="E43" s="291">
        <f>IF(D43="",0,+COUNTIF('賃上げ前(1か月目)(様式3-5)'!$D$7:$D$1006,D43))</f>
        <v>0</v>
      </c>
      <c r="F43" s="205"/>
      <c r="G43" s="295" t="str">
        <f t="shared" si="4"/>
        <v/>
      </c>
      <c r="H43" s="202"/>
      <c r="I43" s="202"/>
      <c r="J43" s="203"/>
      <c r="K43" s="203"/>
      <c r="L43" s="203"/>
      <c r="M43" s="203"/>
      <c r="N43" s="203"/>
      <c r="O43" s="203"/>
      <c r="P43" s="203"/>
      <c r="Q43" s="203"/>
      <c r="R43" s="204"/>
      <c r="S43" s="298" t="str">
        <f t="shared" si="1"/>
        <v/>
      </c>
      <c r="T43" s="299" t="str">
        <f t="shared" si="2"/>
        <v/>
      </c>
      <c r="U43" s="282"/>
    </row>
    <row r="44" spans="2:21" ht="24.75" customHeight="1">
      <c r="B44" s="176">
        <v>38</v>
      </c>
      <c r="C44" s="231"/>
      <c r="D44" s="290" t="str">
        <f t="shared" si="3"/>
        <v/>
      </c>
      <c r="E44" s="291">
        <f>IF(D44="",0,+COUNTIF('賃上げ前(1か月目)(様式3-5)'!$D$7:$D$1006,D44))</f>
        <v>0</v>
      </c>
      <c r="F44" s="205"/>
      <c r="G44" s="295" t="str">
        <f t="shared" si="4"/>
        <v/>
      </c>
      <c r="H44" s="202"/>
      <c r="I44" s="202"/>
      <c r="J44" s="203"/>
      <c r="K44" s="203"/>
      <c r="L44" s="203"/>
      <c r="M44" s="203"/>
      <c r="N44" s="203"/>
      <c r="O44" s="203"/>
      <c r="P44" s="203"/>
      <c r="Q44" s="203"/>
      <c r="R44" s="204"/>
      <c r="S44" s="298" t="str">
        <f t="shared" si="1"/>
        <v/>
      </c>
      <c r="T44" s="299" t="str">
        <f t="shared" si="2"/>
        <v/>
      </c>
      <c r="U44" s="282"/>
    </row>
    <row r="45" spans="2:21" ht="24.75" customHeight="1">
      <c r="B45" s="176">
        <v>39</v>
      </c>
      <c r="C45" s="231"/>
      <c r="D45" s="290" t="str">
        <f t="shared" si="3"/>
        <v/>
      </c>
      <c r="E45" s="291">
        <f>IF(D45="",0,+COUNTIF('賃上げ前(1か月目)(様式3-5)'!$D$7:$D$1006,D45))</f>
        <v>0</v>
      </c>
      <c r="F45" s="205"/>
      <c r="G45" s="295" t="str">
        <f t="shared" si="4"/>
        <v/>
      </c>
      <c r="H45" s="202"/>
      <c r="I45" s="202"/>
      <c r="J45" s="203"/>
      <c r="K45" s="203"/>
      <c r="L45" s="203"/>
      <c r="M45" s="203"/>
      <c r="N45" s="203"/>
      <c r="O45" s="203"/>
      <c r="P45" s="203"/>
      <c r="Q45" s="203"/>
      <c r="R45" s="204"/>
      <c r="S45" s="298" t="str">
        <f t="shared" si="1"/>
        <v/>
      </c>
      <c r="T45" s="299" t="str">
        <f t="shared" si="2"/>
        <v/>
      </c>
      <c r="U45" s="282"/>
    </row>
    <row r="46" spans="2:21" ht="24.75" customHeight="1">
      <c r="B46" s="176">
        <v>40</v>
      </c>
      <c r="C46" s="231"/>
      <c r="D46" s="290" t="str">
        <f t="shared" si="3"/>
        <v/>
      </c>
      <c r="E46" s="291">
        <f>IF(D46="",0,+COUNTIF('賃上げ前(1か月目)(様式3-5)'!$D$7:$D$1006,D46))</f>
        <v>0</v>
      </c>
      <c r="F46" s="205"/>
      <c r="G46" s="295" t="str">
        <f t="shared" si="4"/>
        <v/>
      </c>
      <c r="H46" s="202"/>
      <c r="I46" s="202"/>
      <c r="J46" s="203"/>
      <c r="K46" s="203"/>
      <c r="L46" s="203"/>
      <c r="M46" s="203"/>
      <c r="N46" s="203"/>
      <c r="O46" s="203"/>
      <c r="P46" s="203"/>
      <c r="Q46" s="203"/>
      <c r="R46" s="204"/>
      <c r="S46" s="298" t="str">
        <f t="shared" si="1"/>
        <v/>
      </c>
      <c r="T46" s="299" t="str">
        <f t="shared" si="2"/>
        <v/>
      </c>
      <c r="U46" s="282"/>
    </row>
    <row r="47" spans="2:21" ht="24.75" customHeight="1">
      <c r="B47" s="176">
        <v>41</v>
      </c>
      <c r="C47" s="231"/>
      <c r="D47" s="290" t="str">
        <f t="shared" si="3"/>
        <v/>
      </c>
      <c r="E47" s="291">
        <f>IF(D47="",0,+COUNTIF('賃上げ前(1か月目)(様式3-5)'!$D$7:$D$1006,D47))</f>
        <v>0</v>
      </c>
      <c r="F47" s="205"/>
      <c r="G47" s="295" t="str">
        <f t="shared" si="4"/>
        <v/>
      </c>
      <c r="H47" s="202"/>
      <c r="I47" s="202"/>
      <c r="J47" s="203"/>
      <c r="K47" s="203"/>
      <c r="L47" s="203"/>
      <c r="M47" s="203"/>
      <c r="N47" s="203"/>
      <c r="O47" s="203"/>
      <c r="P47" s="203"/>
      <c r="Q47" s="203"/>
      <c r="R47" s="204"/>
      <c r="S47" s="298" t="str">
        <f t="shared" si="1"/>
        <v/>
      </c>
      <c r="T47" s="299" t="str">
        <f t="shared" si="2"/>
        <v/>
      </c>
      <c r="U47" s="282"/>
    </row>
    <row r="48" spans="2:21" ht="24.75" customHeight="1">
      <c r="B48" s="176">
        <v>42</v>
      </c>
      <c r="C48" s="231"/>
      <c r="D48" s="290" t="str">
        <f t="shared" si="3"/>
        <v/>
      </c>
      <c r="E48" s="291">
        <f>IF(D48="",0,+COUNTIF('賃上げ前(1か月目)(様式3-5)'!$D$7:$D$1006,D48))</f>
        <v>0</v>
      </c>
      <c r="F48" s="205"/>
      <c r="G48" s="295" t="str">
        <f t="shared" si="4"/>
        <v/>
      </c>
      <c r="H48" s="202"/>
      <c r="I48" s="202"/>
      <c r="J48" s="203"/>
      <c r="K48" s="203"/>
      <c r="L48" s="203"/>
      <c r="M48" s="203"/>
      <c r="N48" s="203"/>
      <c r="O48" s="203"/>
      <c r="P48" s="203"/>
      <c r="Q48" s="203"/>
      <c r="R48" s="204"/>
      <c r="S48" s="298" t="str">
        <f t="shared" si="1"/>
        <v/>
      </c>
      <c r="T48" s="299" t="str">
        <f t="shared" si="2"/>
        <v/>
      </c>
      <c r="U48" s="282"/>
    </row>
    <row r="49" spans="2:21" ht="24.75" customHeight="1">
      <c r="B49" s="176">
        <v>43</v>
      </c>
      <c r="C49" s="231"/>
      <c r="D49" s="290" t="str">
        <f t="shared" si="3"/>
        <v/>
      </c>
      <c r="E49" s="291">
        <f>IF(D49="",0,+COUNTIF('賃上げ前(1か月目)(様式3-5)'!$D$7:$D$1006,D49))</f>
        <v>0</v>
      </c>
      <c r="F49" s="205"/>
      <c r="G49" s="295" t="str">
        <f t="shared" si="4"/>
        <v/>
      </c>
      <c r="H49" s="202"/>
      <c r="I49" s="202"/>
      <c r="J49" s="203"/>
      <c r="K49" s="203"/>
      <c r="L49" s="203"/>
      <c r="M49" s="203"/>
      <c r="N49" s="203"/>
      <c r="O49" s="203"/>
      <c r="P49" s="203"/>
      <c r="Q49" s="203"/>
      <c r="R49" s="204"/>
      <c r="S49" s="298" t="str">
        <f t="shared" si="1"/>
        <v/>
      </c>
      <c r="T49" s="299" t="str">
        <f t="shared" si="2"/>
        <v/>
      </c>
      <c r="U49" s="282"/>
    </row>
    <row r="50" spans="2:21" ht="24.75" customHeight="1">
      <c r="B50" s="176">
        <v>44</v>
      </c>
      <c r="C50" s="231"/>
      <c r="D50" s="290" t="str">
        <f t="shared" si="3"/>
        <v/>
      </c>
      <c r="E50" s="291">
        <f>IF(D50="",0,+COUNTIF('賃上げ前(1か月目)(様式3-5)'!$D$7:$D$1006,D50))</f>
        <v>0</v>
      </c>
      <c r="F50" s="205"/>
      <c r="G50" s="295" t="str">
        <f t="shared" si="4"/>
        <v/>
      </c>
      <c r="H50" s="202"/>
      <c r="I50" s="202"/>
      <c r="J50" s="203"/>
      <c r="K50" s="203"/>
      <c r="L50" s="203"/>
      <c r="M50" s="203"/>
      <c r="N50" s="203"/>
      <c r="O50" s="203"/>
      <c r="P50" s="203"/>
      <c r="Q50" s="203"/>
      <c r="R50" s="204"/>
      <c r="S50" s="298" t="str">
        <f t="shared" si="1"/>
        <v/>
      </c>
      <c r="T50" s="299" t="str">
        <f t="shared" si="2"/>
        <v/>
      </c>
      <c r="U50" s="282"/>
    </row>
    <row r="51" spans="2:21" ht="24.75" customHeight="1">
      <c r="B51" s="176">
        <v>45</v>
      </c>
      <c r="C51" s="231"/>
      <c r="D51" s="290" t="str">
        <f t="shared" si="3"/>
        <v/>
      </c>
      <c r="E51" s="291">
        <f>IF(D51="",0,+COUNTIF('賃上げ前(1か月目)(様式3-5)'!$D$7:$D$1006,D51))</f>
        <v>0</v>
      </c>
      <c r="F51" s="205"/>
      <c r="G51" s="295" t="str">
        <f t="shared" si="4"/>
        <v/>
      </c>
      <c r="H51" s="202"/>
      <c r="I51" s="202"/>
      <c r="J51" s="203"/>
      <c r="K51" s="203"/>
      <c r="L51" s="203"/>
      <c r="M51" s="203"/>
      <c r="N51" s="203"/>
      <c r="O51" s="203"/>
      <c r="P51" s="203"/>
      <c r="Q51" s="203"/>
      <c r="R51" s="204"/>
      <c r="S51" s="298" t="str">
        <f t="shared" si="1"/>
        <v/>
      </c>
      <c r="T51" s="299" t="str">
        <f t="shared" si="2"/>
        <v/>
      </c>
      <c r="U51" s="282"/>
    </row>
    <row r="52" spans="2:21" ht="24.75" customHeight="1">
      <c r="B52" s="176">
        <v>46</v>
      </c>
      <c r="C52" s="231"/>
      <c r="D52" s="290" t="str">
        <f t="shared" si="3"/>
        <v/>
      </c>
      <c r="E52" s="291">
        <f>IF(D52="",0,+COUNTIF('賃上げ前(1か月目)(様式3-5)'!$D$7:$D$1006,D52))</f>
        <v>0</v>
      </c>
      <c r="F52" s="205"/>
      <c r="G52" s="295" t="str">
        <f t="shared" si="4"/>
        <v/>
      </c>
      <c r="H52" s="202"/>
      <c r="I52" s="202"/>
      <c r="J52" s="203"/>
      <c r="K52" s="203"/>
      <c r="L52" s="203"/>
      <c r="M52" s="203"/>
      <c r="N52" s="203"/>
      <c r="O52" s="203"/>
      <c r="P52" s="203"/>
      <c r="Q52" s="203"/>
      <c r="R52" s="204"/>
      <c r="S52" s="298" t="str">
        <f t="shared" si="1"/>
        <v/>
      </c>
      <c r="T52" s="299" t="str">
        <f t="shared" si="2"/>
        <v/>
      </c>
      <c r="U52" s="282"/>
    </row>
    <row r="53" spans="2:21" ht="24.75" customHeight="1">
      <c r="B53" s="176">
        <v>47</v>
      </c>
      <c r="C53" s="231"/>
      <c r="D53" s="290" t="str">
        <f t="shared" si="3"/>
        <v/>
      </c>
      <c r="E53" s="291">
        <f>IF(D53="",0,+COUNTIF('賃上げ前(1か月目)(様式3-5)'!$D$7:$D$1006,D53))</f>
        <v>0</v>
      </c>
      <c r="F53" s="205"/>
      <c r="G53" s="295" t="str">
        <f t="shared" si="4"/>
        <v/>
      </c>
      <c r="H53" s="202"/>
      <c r="I53" s="202"/>
      <c r="J53" s="203"/>
      <c r="K53" s="203"/>
      <c r="L53" s="203"/>
      <c r="M53" s="203"/>
      <c r="N53" s="203"/>
      <c r="O53" s="203"/>
      <c r="P53" s="203"/>
      <c r="Q53" s="203"/>
      <c r="R53" s="204"/>
      <c r="S53" s="298" t="str">
        <f t="shared" si="1"/>
        <v/>
      </c>
      <c r="T53" s="299" t="str">
        <f t="shared" si="2"/>
        <v/>
      </c>
      <c r="U53" s="282"/>
    </row>
    <row r="54" spans="2:21" ht="24.75" customHeight="1">
      <c r="B54" s="176">
        <v>48</v>
      </c>
      <c r="C54" s="231"/>
      <c r="D54" s="290" t="str">
        <f t="shared" si="3"/>
        <v/>
      </c>
      <c r="E54" s="291">
        <f>IF(D54="",0,+COUNTIF('賃上げ前(1か月目)(様式3-5)'!$D$7:$D$1006,D54))</f>
        <v>0</v>
      </c>
      <c r="F54" s="205"/>
      <c r="G54" s="295" t="str">
        <f t="shared" si="4"/>
        <v/>
      </c>
      <c r="H54" s="202"/>
      <c r="I54" s="202"/>
      <c r="J54" s="203"/>
      <c r="K54" s="203"/>
      <c r="L54" s="203"/>
      <c r="M54" s="203"/>
      <c r="N54" s="203"/>
      <c r="O54" s="203"/>
      <c r="P54" s="203"/>
      <c r="Q54" s="203"/>
      <c r="R54" s="204"/>
      <c r="S54" s="298" t="str">
        <f t="shared" si="1"/>
        <v/>
      </c>
      <c r="T54" s="299" t="str">
        <f t="shared" si="2"/>
        <v/>
      </c>
      <c r="U54" s="282"/>
    </row>
    <row r="55" spans="2:21" ht="24.75" customHeight="1">
      <c r="B55" s="176">
        <v>49</v>
      </c>
      <c r="C55" s="231"/>
      <c r="D55" s="290" t="str">
        <f t="shared" si="3"/>
        <v/>
      </c>
      <c r="E55" s="291">
        <f>IF(D55="",0,+COUNTIF('賃上げ前(1か月目)(様式3-5)'!$D$7:$D$1006,D55))</f>
        <v>0</v>
      </c>
      <c r="F55" s="205"/>
      <c r="G55" s="295" t="str">
        <f t="shared" si="4"/>
        <v/>
      </c>
      <c r="H55" s="202"/>
      <c r="I55" s="202"/>
      <c r="J55" s="203"/>
      <c r="K55" s="203"/>
      <c r="L55" s="203"/>
      <c r="M55" s="203"/>
      <c r="N55" s="203"/>
      <c r="O55" s="203"/>
      <c r="P55" s="203"/>
      <c r="Q55" s="203"/>
      <c r="R55" s="204"/>
      <c r="S55" s="298" t="str">
        <f t="shared" si="1"/>
        <v/>
      </c>
      <c r="T55" s="299" t="str">
        <f t="shared" si="2"/>
        <v/>
      </c>
      <c r="U55" s="282"/>
    </row>
    <row r="56" spans="2:21" ht="24.75" customHeight="1">
      <c r="B56" s="176">
        <v>50</v>
      </c>
      <c r="C56" s="231"/>
      <c r="D56" s="290" t="str">
        <f t="shared" si="3"/>
        <v/>
      </c>
      <c r="E56" s="291">
        <f>IF(D56="",0,+COUNTIF('賃上げ前(1か月目)(様式3-5)'!$D$7:$D$1006,D56))</f>
        <v>0</v>
      </c>
      <c r="F56" s="205"/>
      <c r="G56" s="295" t="str">
        <f t="shared" si="4"/>
        <v/>
      </c>
      <c r="H56" s="202"/>
      <c r="I56" s="202"/>
      <c r="J56" s="203"/>
      <c r="K56" s="203"/>
      <c r="L56" s="203"/>
      <c r="M56" s="203"/>
      <c r="N56" s="203"/>
      <c r="O56" s="203"/>
      <c r="P56" s="203"/>
      <c r="Q56" s="203"/>
      <c r="R56" s="204"/>
      <c r="S56" s="298" t="str">
        <f t="shared" si="1"/>
        <v/>
      </c>
      <c r="T56" s="299" t="str">
        <f t="shared" si="2"/>
        <v/>
      </c>
      <c r="U56" s="282"/>
    </row>
    <row r="57" spans="2:21" ht="24.75" customHeight="1">
      <c r="B57" s="176">
        <v>51</v>
      </c>
      <c r="C57" s="231"/>
      <c r="D57" s="290" t="str">
        <f t="shared" si="3"/>
        <v/>
      </c>
      <c r="E57" s="291">
        <f>IF(D57="",0,+COUNTIF('賃上げ前(1か月目)(様式3-5)'!$D$7:$D$1006,D57))</f>
        <v>0</v>
      </c>
      <c r="F57" s="205"/>
      <c r="G57" s="295" t="str">
        <f t="shared" si="4"/>
        <v/>
      </c>
      <c r="H57" s="202"/>
      <c r="I57" s="202"/>
      <c r="J57" s="203"/>
      <c r="K57" s="203"/>
      <c r="L57" s="203"/>
      <c r="M57" s="203"/>
      <c r="N57" s="203"/>
      <c r="O57" s="203"/>
      <c r="P57" s="203"/>
      <c r="Q57" s="203"/>
      <c r="R57" s="204"/>
      <c r="S57" s="298" t="str">
        <f t="shared" si="1"/>
        <v/>
      </c>
      <c r="T57" s="299" t="str">
        <f t="shared" si="2"/>
        <v/>
      </c>
      <c r="U57" s="282"/>
    </row>
    <row r="58" spans="2:21" ht="24.75" customHeight="1">
      <c r="B58" s="176">
        <v>52</v>
      </c>
      <c r="C58" s="231"/>
      <c r="D58" s="290" t="str">
        <f t="shared" si="3"/>
        <v/>
      </c>
      <c r="E58" s="291">
        <f>IF(D58="",0,+COUNTIF('賃上げ前(1か月目)(様式3-5)'!$D$7:$D$1006,D58))</f>
        <v>0</v>
      </c>
      <c r="F58" s="205"/>
      <c r="G58" s="295" t="str">
        <f t="shared" si="4"/>
        <v/>
      </c>
      <c r="H58" s="202"/>
      <c r="I58" s="202"/>
      <c r="J58" s="203"/>
      <c r="K58" s="203"/>
      <c r="L58" s="203"/>
      <c r="M58" s="203"/>
      <c r="N58" s="203"/>
      <c r="O58" s="203"/>
      <c r="P58" s="203"/>
      <c r="Q58" s="203"/>
      <c r="R58" s="204"/>
      <c r="S58" s="298" t="str">
        <f t="shared" si="1"/>
        <v/>
      </c>
      <c r="T58" s="299" t="str">
        <f t="shared" si="2"/>
        <v/>
      </c>
      <c r="U58" s="282"/>
    </row>
    <row r="59" spans="2:21" ht="24.75" customHeight="1">
      <c r="B59" s="176">
        <v>53</v>
      </c>
      <c r="C59" s="231"/>
      <c r="D59" s="290" t="str">
        <f t="shared" si="3"/>
        <v/>
      </c>
      <c r="E59" s="291">
        <f>IF(D59="",0,+COUNTIF('賃上げ前(1か月目)(様式3-5)'!$D$7:$D$1006,D59))</f>
        <v>0</v>
      </c>
      <c r="F59" s="205"/>
      <c r="G59" s="295" t="str">
        <f t="shared" si="4"/>
        <v/>
      </c>
      <c r="H59" s="202"/>
      <c r="I59" s="202"/>
      <c r="J59" s="203"/>
      <c r="K59" s="203"/>
      <c r="L59" s="203"/>
      <c r="M59" s="203"/>
      <c r="N59" s="203"/>
      <c r="O59" s="203"/>
      <c r="P59" s="203"/>
      <c r="Q59" s="203"/>
      <c r="R59" s="204"/>
      <c r="S59" s="298" t="str">
        <f t="shared" si="1"/>
        <v/>
      </c>
      <c r="T59" s="299" t="str">
        <f t="shared" si="2"/>
        <v/>
      </c>
      <c r="U59" s="282"/>
    </row>
    <row r="60" spans="2:21" ht="24.75" customHeight="1">
      <c r="B60" s="176">
        <v>54</v>
      </c>
      <c r="C60" s="231"/>
      <c r="D60" s="290" t="str">
        <f t="shared" si="3"/>
        <v/>
      </c>
      <c r="E60" s="291">
        <f>IF(D60="",0,+COUNTIF('賃上げ前(1か月目)(様式3-5)'!$D$7:$D$1006,D60))</f>
        <v>0</v>
      </c>
      <c r="F60" s="205"/>
      <c r="G60" s="295" t="str">
        <f t="shared" si="4"/>
        <v/>
      </c>
      <c r="H60" s="202"/>
      <c r="I60" s="202"/>
      <c r="J60" s="203"/>
      <c r="K60" s="203"/>
      <c r="L60" s="203"/>
      <c r="M60" s="203"/>
      <c r="N60" s="203"/>
      <c r="O60" s="203"/>
      <c r="P60" s="203"/>
      <c r="Q60" s="203"/>
      <c r="R60" s="204"/>
      <c r="S60" s="298" t="str">
        <f t="shared" si="1"/>
        <v/>
      </c>
      <c r="T60" s="299" t="str">
        <f t="shared" si="2"/>
        <v/>
      </c>
      <c r="U60" s="282"/>
    </row>
    <row r="61" spans="2:21" ht="24.75" customHeight="1">
      <c r="B61" s="176">
        <v>55</v>
      </c>
      <c r="C61" s="231"/>
      <c r="D61" s="290" t="str">
        <f t="shared" si="3"/>
        <v/>
      </c>
      <c r="E61" s="291">
        <f>IF(D61="",0,+COUNTIF('賃上げ前(1か月目)(様式3-5)'!$D$7:$D$1006,D61))</f>
        <v>0</v>
      </c>
      <c r="F61" s="205"/>
      <c r="G61" s="295" t="str">
        <f t="shared" si="4"/>
        <v/>
      </c>
      <c r="H61" s="202"/>
      <c r="I61" s="202"/>
      <c r="J61" s="203"/>
      <c r="K61" s="203"/>
      <c r="L61" s="203"/>
      <c r="M61" s="203"/>
      <c r="N61" s="203"/>
      <c r="O61" s="203"/>
      <c r="P61" s="203"/>
      <c r="Q61" s="203"/>
      <c r="R61" s="204"/>
      <c r="S61" s="298" t="str">
        <f t="shared" si="1"/>
        <v/>
      </c>
      <c r="T61" s="299" t="str">
        <f t="shared" si="2"/>
        <v/>
      </c>
      <c r="U61" s="282"/>
    </row>
    <row r="62" spans="2:21" ht="24.75" customHeight="1">
      <c r="B62" s="176">
        <v>56</v>
      </c>
      <c r="C62" s="231"/>
      <c r="D62" s="290" t="str">
        <f t="shared" si="3"/>
        <v/>
      </c>
      <c r="E62" s="291">
        <f>IF(D62="",0,+COUNTIF('賃上げ前(1か月目)(様式3-5)'!$D$7:$D$1006,D62))</f>
        <v>0</v>
      </c>
      <c r="F62" s="205"/>
      <c r="G62" s="295" t="str">
        <f t="shared" si="4"/>
        <v/>
      </c>
      <c r="H62" s="202"/>
      <c r="I62" s="202"/>
      <c r="J62" s="203"/>
      <c r="K62" s="203"/>
      <c r="L62" s="203"/>
      <c r="M62" s="203"/>
      <c r="N62" s="203"/>
      <c r="O62" s="203"/>
      <c r="P62" s="203"/>
      <c r="Q62" s="203"/>
      <c r="R62" s="204"/>
      <c r="S62" s="298" t="str">
        <f t="shared" si="1"/>
        <v/>
      </c>
      <c r="T62" s="299" t="str">
        <f t="shared" si="2"/>
        <v/>
      </c>
      <c r="U62" s="282"/>
    </row>
    <row r="63" spans="2:21" ht="24.75" customHeight="1">
      <c r="B63" s="176">
        <v>57</v>
      </c>
      <c r="C63" s="231"/>
      <c r="D63" s="290" t="str">
        <f t="shared" si="3"/>
        <v/>
      </c>
      <c r="E63" s="291">
        <f>IF(D63="",0,+COUNTIF('賃上げ前(1か月目)(様式3-5)'!$D$7:$D$1006,D63))</f>
        <v>0</v>
      </c>
      <c r="F63" s="205"/>
      <c r="G63" s="295" t="str">
        <f t="shared" si="4"/>
        <v/>
      </c>
      <c r="H63" s="202"/>
      <c r="I63" s="202"/>
      <c r="J63" s="203"/>
      <c r="K63" s="203"/>
      <c r="L63" s="203"/>
      <c r="M63" s="203"/>
      <c r="N63" s="203"/>
      <c r="O63" s="203"/>
      <c r="P63" s="203"/>
      <c r="Q63" s="203"/>
      <c r="R63" s="204"/>
      <c r="S63" s="298" t="str">
        <f t="shared" si="1"/>
        <v/>
      </c>
      <c r="T63" s="299" t="str">
        <f t="shared" si="2"/>
        <v/>
      </c>
      <c r="U63" s="282"/>
    </row>
    <row r="64" spans="2:21" ht="24.75" customHeight="1">
      <c r="B64" s="176">
        <v>58</v>
      </c>
      <c r="C64" s="231"/>
      <c r="D64" s="290" t="str">
        <f t="shared" si="3"/>
        <v/>
      </c>
      <c r="E64" s="291">
        <f>IF(D64="",0,+COUNTIF('賃上げ前(1か月目)(様式3-5)'!$D$7:$D$1006,D64))</f>
        <v>0</v>
      </c>
      <c r="F64" s="205"/>
      <c r="G64" s="295" t="str">
        <f t="shared" si="4"/>
        <v/>
      </c>
      <c r="H64" s="202"/>
      <c r="I64" s="202"/>
      <c r="J64" s="203"/>
      <c r="K64" s="203"/>
      <c r="L64" s="203"/>
      <c r="M64" s="203"/>
      <c r="N64" s="203"/>
      <c r="O64" s="203"/>
      <c r="P64" s="203"/>
      <c r="Q64" s="203"/>
      <c r="R64" s="204"/>
      <c r="S64" s="298" t="str">
        <f t="shared" si="1"/>
        <v/>
      </c>
      <c r="T64" s="299" t="str">
        <f t="shared" si="2"/>
        <v/>
      </c>
      <c r="U64" s="282"/>
    </row>
    <row r="65" spans="2:21" ht="24.75" customHeight="1">
      <c r="B65" s="176">
        <v>59</v>
      </c>
      <c r="C65" s="231"/>
      <c r="D65" s="290" t="str">
        <f t="shared" si="3"/>
        <v/>
      </c>
      <c r="E65" s="291">
        <f>IF(D65="",0,+COUNTIF('賃上げ前(1か月目)(様式3-5)'!$D$7:$D$1006,D65))</f>
        <v>0</v>
      </c>
      <c r="F65" s="205"/>
      <c r="G65" s="295" t="str">
        <f t="shared" si="4"/>
        <v/>
      </c>
      <c r="H65" s="202"/>
      <c r="I65" s="202"/>
      <c r="J65" s="203"/>
      <c r="K65" s="203"/>
      <c r="L65" s="203"/>
      <c r="M65" s="203"/>
      <c r="N65" s="203"/>
      <c r="O65" s="203"/>
      <c r="P65" s="203"/>
      <c r="Q65" s="203"/>
      <c r="R65" s="204"/>
      <c r="S65" s="298" t="str">
        <f t="shared" si="1"/>
        <v/>
      </c>
      <c r="T65" s="299" t="str">
        <f t="shared" si="2"/>
        <v/>
      </c>
      <c r="U65" s="282"/>
    </row>
    <row r="66" spans="2:21" ht="24.75" customHeight="1">
      <c r="B66" s="176">
        <v>60</v>
      </c>
      <c r="C66" s="231"/>
      <c r="D66" s="290" t="str">
        <f t="shared" si="3"/>
        <v/>
      </c>
      <c r="E66" s="291">
        <f>IF(D66="",0,+COUNTIF('賃上げ前(1か月目)(様式3-5)'!$D$7:$D$1006,D66))</f>
        <v>0</v>
      </c>
      <c r="F66" s="205"/>
      <c r="G66" s="295" t="str">
        <f t="shared" si="4"/>
        <v/>
      </c>
      <c r="H66" s="202"/>
      <c r="I66" s="202"/>
      <c r="J66" s="203"/>
      <c r="K66" s="203"/>
      <c r="L66" s="203"/>
      <c r="M66" s="203"/>
      <c r="N66" s="203"/>
      <c r="O66" s="203"/>
      <c r="P66" s="203"/>
      <c r="Q66" s="203"/>
      <c r="R66" s="204"/>
      <c r="S66" s="298" t="str">
        <f t="shared" si="1"/>
        <v/>
      </c>
      <c r="T66" s="299" t="str">
        <f t="shared" si="2"/>
        <v/>
      </c>
      <c r="U66" s="282"/>
    </row>
    <row r="67" spans="2:21" ht="24.75" customHeight="1">
      <c r="B67" s="176">
        <v>61</v>
      </c>
      <c r="C67" s="231"/>
      <c r="D67" s="290" t="str">
        <f t="shared" si="3"/>
        <v/>
      </c>
      <c r="E67" s="291">
        <f>IF(D67="",0,+COUNTIF('賃上げ前(1か月目)(様式3-5)'!$D$7:$D$1006,D67))</f>
        <v>0</v>
      </c>
      <c r="F67" s="205"/>
      <c r="G67" s="295" t="str">
        <f t="shared" si="4"/>
        <v/>
      </c>
      <c r="H67" s="202"/>
      <c r="I67" s="202"/>
      <c r="J67" s="203"/>
      <c r="K67" s="203"/>
      <c r="L67" s="203"/>
      <c r="M67" s="203"/>
      <c r="N67" s="203"/>
      <c r="O67" s="203"/>
      <c r="P67" s="203"/>
      <c r="Q67" s="203"/>
      <c r="R67" s="204"/>
      <c r="S67" s="298" t="str">
        <f t="shared" si="1"/>
        <v/>
      </c>
      <c r="T67" s="299" t="str">
        <f t="shared" si="2"/>
        <v/>
      </c>
      <c r="U67" s="282"/>
    </row>
    <row r="68" spans="2:21" ht="24.75" customHeight="1">
      <c r="B68" s="176">
        <v>62</v>
      </c>
      <c r="C68" s="231"/>
      <c r="D68" s="290" t="str">
        <f t="shared" si="3"/>
        <v/>
      </c>
      <c r="E68" s="291">
        <f>IF(D68="",0,+COUNTIF('賃上げ前(1か月目)(様式3-5)'!$D$7:$D$1006,D68))</f>
        <v>0</v>
      </c>
      <c r="F68" s="205"/>
      <c r="G68" s="295" t="str">
        <f t="shared" si="4"/>
        <v/>
      </c>
      <c r="H68" s="202"/>
      <c r="I68" s="202"/>
      <c r="J68" s="203"/>
      <c r="K68" s="203"/>
      <c r="L68" s="203"/>
      <c r="M68" s="203"/>
      <c r="N68" s="203"/>
      <c r="O68" s="203"/>
      <c r="P68" s="203"/>
      <c r="Q68" s="203"/>
      <c r="R68" s="204"/>
      <c r="S68" s="298" t="str">
        <f t="shared" si="1"/>
        <v/>
      </c>
      <c r="T68" s="299" t="str">
        <f t="shared" si="2"/>
        <v/>
      </c>
      <c r="U68" s="282"/>
    </row>
    <row r="69" spans="2:21" ht="24.75" customHeight="1">
      <c r="B69" s="176">
        <v>63</v>
      </c>
      <c r="C69" s="231"/>
      <c r="D69" s="290" t="str">
        <f t="shared" si="3"/>
        <v/>
      </c>
      <c r="E69" s="291">
        <f>IF(D69="",0,+COUNTIF('賃上げ前(1か月目)(様式3-5)'!$D$7:$D$1006,D69))</f>
        <v>0</v>
      </c>
      <c r="F69" s="205"/>
      <c r="G69" s="295" t="str">
        <f t="shared" si="4"/>
        <v/>
      </c>
      <c r="H69" s="202"/>
      <c r="I69" s="202"/>
      <c r="J69" s="203"/>
      <c r="K69" s="203"/>
      <c r="L69" s="203"/>
      <c r="M69" s="203"/>
      <c r="N69" s="203"/>
      <c r="O69" s="203"/>
      <c r="P69" s="203"/>
      <c r="Q69" s="203"/>
      <c r="R69" s="204"/>
      <c r="S69" s="298" t="str">
        <f t="shared" si="1"/>
        <v/>
      </c>
      <c r="T69" s="299" t="str">
        <f t="shared" si="2"/>
        <v/>
      </c>
      <c r="U69" s="282"/>
    </row>
    <row r="70" spans="2:21" ht="24.75" customHeight="1">
      <c r="B70" s="176">
        <v>64</v>
      </c>
      <c r="C70" s="231"/>
      <c r="D70" s="290" t="str">
        <f t="shared" si="3"/>
        <v/>
      </c>
      <c r="E70" s="291">
        <f>IF(D70="",0,+COUNTIF('賃上げ前(1か月目)(様式3-5)'!$D$7:$D$1006,D70))</f>
        <v>0</v>
      </c>
      <c r="F70" s="205"/>
      <c r="G70" s="295" t="str">
        <f t="shared" si="4"/>
        <v/>
      </c>
      <c r="H70" s="202"/>
      <c r="I70" s="202"/>
      <c r="J70" s="203"/>
      <c r="K70" s="203"/>
      <c r="L70" s="203"/>
      <c r="M70" s="203"/>
      <c r="N70" s="203"/>
      <c r="O70" s="203"/>
      <c r="P70" s="203"/>
      <c r="Q70" s="203"/>
      <c r="R70" s="204"/>
      <c r="S70" s="298" t="str">
        <f t="shared" si="1"/>
        <v/>
      </c>
      <c r="T70" s="299" t="str">
        <f t="shared" si="2"/>
        <v/>
      </c>
      <c r="U70" s="282"/>
    </row>
    <row r="71" spans="2:21" ht="24.75" customHeight="1">
      <c r="B71" s="176">
        <v>65</v>
      </c>
      <c r="C71" s="231"/>
      <c r="D71" s="290" t="str">
        <f t="shared" si="3"/>
        <v/>
      </c>
      <c r="E71" s="291">
        <f>IF(D71="",0,+COUNTIF('賃上げ前(1か月目)(様式3-5)'!$D$7:$D$1006,D71))</f>
        <v>0</v>
      </c>
      <c r="F71" s="205"/>
      <c r="G71" s="295" t="str">
        <f t="shared" si="4"/>
        <v/>
      </c>
      <c r="H71" s="202"/>
      <c r="I71" s="202"/>
      <c r="J71" s="203"/>
      <c r="K71" s="203"/>
      <c r="L71" s="203"/>
      <c r="M71" s="203"/>
      <c r="N71" s="203"/>
      <c r="O71" s="203"/>
      <c r="P71" s="203"/>
      <c r="Q71" s="203"/>
      <c r="R71" s="204"/>
      <c r="S71" s="298" t="str">
        <f t="shared" si="1"/>
        <v/>
      </c>
      <c r="T71" s="299" t="str">
        <f t="shared" si="2"/>
        <v/>
      </c>
      <c r="U71" s="282"/>
    </row>
    <row r="72" spans="2:21" ht="24.75" customHeight="1">
      <c r="B72" s="176">
        <v>66</v>
      </c>
      <c r="C72" s="231"/>
      <c r="D72" s="290" t="str">
        <f t="shared" si="3"/>
        <v/>
      </c>
      <c r="E72" s="291">
        <f>IF(D72="",0,+COUNTIF('賃上げ前(1か月目)(様式3-5)'!$D$7:$D$1006,D72))</f>
        <v>0</v>
      </c>
      <c r="F72" s="205"/>
      <c r="G72" s="295" t="str">
        <f t="shared" si="4"/>
        <v/>
      </c>
      <c r="H72" s="202"/>
      <c r="I72" s="202"/>
      <c r="J72" s="203"/>
      <c r="K72" s="203"/>
      <c r="L72" s="203"/>
      <c r="M72" s="203"/>
      <c r="N72" s="203"/>
      <c r="O72" s="203"/>
      <c r="P72" s="203"/>
      <c r="Q72" s="203"/>
      <c r="R72" s="204"/>
      <c r="S72" s="298" t="str">
        <f t="shared" ref="S72:S135" si="5">IF(C72="","",+SUM(H72:R72))</f>
        <v/>
      </c>
      <c r="T72" s="299" t="str">
        <f t="shared" ref="T72:T135" si="6">IF(C72="","",+IF(G72="対象",H72,0))</f>
        <v/>
      </c>
      <c r="U72" s="282"/>
    </row>
    <row r="73" spans="2:21" ht="24.75" customHeight="1">
      <c r="B73" s="176">
        <v>67</v>
      </c>
      <c r="C73" s="231"/>
      <c r="D73" s="290" t="str">
        <f t="shared" ref="D73:D136" si="7">SUBSTITUTE(SUBSTITUTE(C73,"　","")," ","")</f>
        <v/>
      </c>
      <c r="E73" s="291">
        <f>IF(D73="",0,+COUNTIF('賃上げ前(1か月目)(様式3-5)'!$D$7:$D$1006,D73))</f>
        <v>0</v>
      </c>
      <c r="F73" s="205"/>
      <c r="G73" s="295" t="str">
        <f t="shared" ref="G73:G136" si="8">IF(C73="","",+IF(OR(E73&lt;1,F73=""),"除外","対象"))</f>
        <v/>
      </c>
      <c r="H73" s="202"/>
      <c r="I73" s="202"/>
      <c r="J73" s="203"/>
      <c r="K73" s="203"/>
      <c r="L73" s="203"/>
      <c r="M73" s="203"/>
      <c r="N73" s="203"/>
      <c r="O73" s="203"/>
      <c r="P73" s="203"/>
      <c r="Q73" s="203"/>
      <c r="R73" s="204"/>
      <c r="S73" s="298" t="str">
        <f t="shared" si="5"/>
        <v/>
      </c>
      <c r="T73" s="299" t="str">
        <f t="shared" si="6"/>
        <v/>
      </c>
      <c r="U73" s="282"/>
    </row>
    <row r="74" spans="2:21" ht="24.75" customHeight="1">
      <c r="B74" s="176">
        <v>68</v>
      </c>
      <c r="C74" s="231"/>
      <c r="D74" s="290" t="str">
        <f t="shared" si="7"/>
        <v/>
      </c>
      <c r="E74" s="291">
        <f>IF(D74="",0,+COUNTIF('賃上げ前(1か月目)(様式3-5)'!$D$7:$D$1006,D74))</f>
        <v>0</v>
      </c>
      <c r="F74" s="205"/>
      <c r="G74" s="295" t="str">
        <f t="shared" si="8"/>
        <v/>
      </c>
      <c r="H74" s="202"/>
      <c r="I74" s="202"/>
      <c r="J74" s="203"/>
      <c r="K74" s="203"/>
      <c r="L74" s="203"/>
      <c r="M74" s="203"/>
      <c r="N74" s="203"/>
      <c r="O74" s="203"/>
      <c r="P74" s="203"/>
      <c r="Q74" s="203"/>
      <c r="R74" s="204"/>
      <c r="S74" s="298" t="str">
        <f t="shared" si="5"/>
        <v/>
      </c>
      <c r="T74" s="299" t="str">
        <f t="shared" si="6"/>
        <v/>
      </c>
      <c r="U74" s="282"/>
    </row>
    <row r="75" spans="2:21" ht="24.75" customHeight="1">
      <c r="B75" s="176">
        <v>69</v>
      </c>
      <c r="C75" s="231"/>
      <c r="D75" s="290" t="str">
        <f t="shared" si="7"/>
        <v/>
      </c>
      <c r="E75" s="291">
        <f>IF(D75="",0,+COUNTIF('賃上げ前(1か月目)(様式3-5)'!$D$7:$D$1006,D75))</f>
        <v>0</v>
      </c>
      <c r="F75" s="205"/>
      <c r="G75" s="295" t="str">
        <f t="shared" si="8"/>
        <v/>
      </c>
      <c r="H75" s="202"/>
      <c r="I75" s="202"/>
      <c r="J75" s="203"/>
      <c r="K75" s="203"/>
      <c r="L75" s="203"/>
      <c r="M75" s="203"/>
      <c r="N75" s="203"/>
      <c r="O75" s="203"/>
      <c r="P75" s="203"/>
      <c r="Q75" s="203"/>
      <c r="R75" s="204"/>
      <c r="S75" s="298" t="str">
        <f t="shared" si="5"/>
        <v/>
      </c>
      <c r="T75" s="299" t="str">
        <f t="shared" si="6"/>
        <v/>
      </c>
      <c r="U75" s="282"/>
    </row>
    <row r="76" spans="2:21" ht="24.75" customHeight="1">
      <c r="B76" s="176">
        <v>70</v>
      </c>
      <c r="C76" s="231"/>
      <c r="D76" s="290" t="str">
        <f t="shared" si="7"/>
        <v/>
      </c>
      <c r="E76" s="291">
        <f>IF(D76="",0,+COUNTIF('賃上げ前(1か月目)(様式3-5)'!$D$7:$D$1006,D76))</f>
        <v>0</v>
      </c>
      <c r="F76" s="205"/>
      <c r="G76" s="295" t="str">
        <f t="shared" si="8"/>
        <v/>
      </c>
      <c r="H76" s="202"/>
      <c r="I76" s="202"/>
      <c r="J76" s="203"/>
      <c r="K76" s="203"/>
      <c r="L76" s="203"/>
      <c r="M76" s="203"/>
      <c r="N76" s="203"/>
      <c r="O76" s="203"/>
      <c r="P76" s="203"/>
      <c r="Q76" s="203"/>
      <c r="R76" s="204"/>
      <c r="S76" s="298" t="str">
        <f t="shared" si="5"/>
        <v/>
      </c>
      <c r="T76" s="299" t="str">
        <f t="shared" si="6"/>
        <v/>
      </c>
      <c r="U76" s="282"/>
    </row>
    <row r="77" spans="2:21" ht="24.75" customHeight="1">
      <c r="B77" s="176">
        <v>71</v>
      </c>
      <c r="C77" s="231"/>
      <c r="D77" s="290" t="str">
        <f t="shared" si="7"/>
        <v/>
      </c>
      <c r="E77" s="291">
        <f>IF(D77="",0,+COUNTIF('賃上げ前(1か月目)(様式3-5)'!$D$7:$D$1006,D77))</f>
        <v>0</v>
      </c>
      <c r="F77" s="205"/>
      <c r="G77" s="295" t="str">
        <f t="shared" si="8"/>
        <v/>
      </c>
      <c r="H77" s="202"/>
      <c r="I77" s="202"/>
      <c r="J77" s="203"/>
      <c r="K77" s="203"/>
      <c r="L77" s="203"/>
      <c r="M77" s="203"/>
      <c r="N77" s="203"/>
      <c r="O77" s="203"/>
      <c r="P77" s="203"/>
      <c r="Q77" s="203"/>
      <c r="R77" s="204"/>
      <c r="S77" s="298" t="str">
        <f t="shared" si="5"/>
        <v/>
      </c>
      <c r="T77" s="299" t="str">
        <f t="shared" si="6"/>
        <v/>
      </c>
      <c r="U77" s="282"/>
    </row>
    <row r="78" spans="2:21" ht="24.75" customHeight="1">
      <c r="B78" s="176">
        <v>72</v>
      </c>
      <c r="C78" s="231"/>
      <c r="D78" s="290" t="str">
        <f t="shared" si="7"/>
        <v/>
      </c>
      <c r="E78" s="291">
        <f>IF(D78="",0,+COUNTIF('賃上げ前(1か月目)(様式3-5)'!$D$7:$D$1006,D78))</f>
        <v>0</v>
      </c>
      <c r="F78" s="205"/>
      <c r="G78" s="295" t="str">
        <f t="shared" si="8"/>
        <v/>
      </c>
      <c r="H78" s="202"/>
      <c r="I78" s="202"/>
      <c r="J78" s="203"/>
      <c r="K78" s="203"/>
      <c r="L78" s="203"/>
      <c r="M78" s="203"/>
      <c r="N78" s="203"/>
      <c r="O78" s="203"/>
      <c r="P78" s="203"/>
      <c r="Q78" s="203"/>
      <c r="R78" s="204"/>
      <c r="S78" s="298" t="str">
        <f t="shared" si="5"/>
        <v/>
      </c>
      <c r="T78" s="299" t="str">
        <f t="shared" si="6"/>
        <v/>
      </c>
      <c r="U78" s="282"/>
    </row>
    <row r="79" spans="2:21" ht="24.75" customHeight="1">
      <c r="B79" s="176">
        <v>73</v>
      </c>
      <c r="C79" s="231"/>
      <c r="D79" s="290" t="str">
        <f t="shared" si="7"/>
        <v/>
      </c>
      <c r="E79" s="291">
        <f>IF(D79="",0,+COUNTIF('賃上げ前(1か月目)(様式3-5)'!$D$7:$D$1006,D79))</f>
        <v>0</v>
      </c>
      <c r="F79" s="205"/>
      <c r="G79" s="295" t="str">
        <f t="shared" si="8"/>
        <v/>
      </c>
      <c r="H79" s="202"/>
      <c r="I79" s="202"/>
      <c r="J79" s="203"/>
      <c r="K79" s="203"/>
      <c r="L79" s="203"/>
      <c r="M79" s="203"/>
      <c r="N79" s="203"/>
      <c r="O79" s="203"/>
      <c r="P79" s="203"/>
      <c r="Q79" s="203"/>
      <c r="R79" s="204"/>
      <c r="S79" s="298" t="str">
        <f t="shared" si="5"/>
        <v/>
      </c>
      <c r="T79" s="299" t="str">
        <f t="shared" si="6"/>
        <v/>
      </c>
      <c r="U79" s="282"/>
    </row>
    <row r="80" spans="2:21" ht="24.75" customHeight="1">
      <c r="B80" s="176">
        <v>74</v>
      </c>
      <c r="C80" s="231"/>
      <c r="D80" s="290" t="str">
        <f t="shared" si="7"/>
        <v/>
      </c>
      <c r="E80" s="291">
        <f>IF(D80="",0,+COUNTIF('賃上げ前(1か月目)(様式3-5)'!$D$7:$D$1006,D80))</f>
        <v>0</v>
      </c>
      <c r="F80" s="205"/>
      <c r="G80" s="295" t="str">
        <f t="shared" si="8"/>
        <v/>
      </c>
      <c r="H80" s="202"/>
      <c r="I80" s="202"/>
      <c r="J80" s="203"/>
      <c r="K80" s="203"/>
      <c r="L80" s="203"/>
      <c r="M80" s="203"/>
      <c r="N80" s="203"/>
      <c r="O80" s="203"/>
      <c r="P80" s="203"/>
      <c r="Q80" s="203"/>
      <c r="R80" s="204"/>
      <c r="S80" s="298" t="str">
        <f t="shared" si="5"/>
        <v/>
      </c>
      <c r="T80" s="299" t="str">
        <f t="shared" si="6"/>
        <v/>
      </c>
      <c r="U80" s="282"/>
    </row>
    <row r="81" spans="2:21" ht="24.75" customHeight="1">
      <c r="B81" s="176">
        <v>75</v>
      </c>
      <c r="C81" s="231"/>
      <c r="D81" s="290" t="str">
        <f t="shared" si="7"/>
        <v/>
      </c>
      <c r="E81" s="291">
        <f>IF(D81="",0,+COUNTIF('賃上げ前(1か月目)(様式3-5)'!$D$7:$D$1006,D81))</f>
        <v>0</v>
      </c>
      <c r="F81" s="205"/>
      <c r="G81" s="295" t="str">
        <f t="shared" si="8"/>
        <v/>
      </c>
      <c r="H81" s="202"/>
      <c r="I81" s="202"/>
      <c r="J81" s="203"/>
      <c r="K81" s="203"/>
      <c r="L81" s="203"/>
      <c r="M81" s="203"/>
      <c r="N81" s="203"/>
      <c r="O81" s="203"/>
      <c r="P81" s="203"/>
      <c r="Q81" s="203"/>
      <c r="R81" s="204"/>
      <c r="S81" s="298" t="str">
        <f t="shared" si="5"/>
        <v/>
      </c>
      <c r="T81" s="299" t="str">
        <f t="shared" si="6"/>
        <v/>
      </c>
      <c r="U81" s="282"/>
    </row>
    <row r="82" spans="2:21" ht="24.75" customHeight="1">
      <c r="B82" s="176">
        <v>76</v>
      </c>
      <c r="C82" s="231"/>
      <c r="D82" s="290" t="str">
        <f t="shared" si="7"/>
        <v/>
      </c>
      <c r="E82" s="291">
        <f>IF(D82="",0,+COUNTIF('賃上げ前(1か月目)(様式3-5)'!$D$7:$D$1006,D82))</f>
        <v>0</v>
      </c>
      <c r="F82" s="205"/>
      <c r="G82" s="295" t="str">
        <f t="shared" si="8"/>
        <v/>
      </c>
      <c r="H82" s="202"/>
      <c r="I82" s="202"/>
      <c r="J82" s="203"/>
      <c r="K82" s="203"/>
      <c r="L82" s="203"/>
      <c r="M82" s="203"/>
      <c r="N82" s="203"/>
      <c r="O82" s="203"/>
      <c r="P82" s="203"/>
      <c r="Q82" s="203"/>
      <c r="R82" s="204"/>
      <c r="S82" s="298" t="str">
        <f t="shared" si="5"/>
        <v/>
      </c>
      <c r="T82" s="299" t="str">
        <f t="shared" si="6"/>
        <v/>
      </c>
      <c r="U82" s="282"/>
    </row>
    <row r="83" spans="2:21" ht="24.75" customHeight="1">
      <c r="B83" s="176">
        <v>77</v>
      </c>
      <c r="C83" s="231"/>
      <c r="D83" s="290" t="str">
        <f t="shared" si="7"/>
        <v/>
      </c>
      <c r="E83" s="291">
        <f>IF(D83="",0,+COUNTIF('賃上げ前(1か月目)(様式3-5)'!$D$7:$D$1006,D83))</f>
        <v>0</v>
      </c>
      <c r="F83" s="205"/>
      <c r="G83" s="295" t="str">
        <f t="shared" si="8"/>
        <v/>
      </c>
      <c r="H83" s="202"/>
      <c r="I83" s="202"/>
      <c r="J83" s="203"/>
      <c r="K83" s="203"/>
      <c r="L83" s="203"/>
      <c r="M83" s="203"/>
      <c r="N83" s="203"/>
      <c r="O83" s="203"/>
      <c r="P83" s="203"/>
      <c r="Q83" s="203"/>
      <c r="R83" s="204"/>
      <c r="S83" s="298" t="str">
        <f t="shared" si="5"/>
        <v/>
      </c>
      <c r="T83" s="299" t="str">
        <f t="shared" si="6"/>
        <v/>
      </c>
      <c r="U83" s="282"/>
    </row>
    <row r="84" spans="2:21" ht="24.75" customHeight="1">
      <c r="B84" s="176">
        <v>78</v>
      </c>
      <c r="C84" s="231"/>
      <c r="D84" s="290" t="str">
        <f t="shared" si="7"/>
        <v/>
      </c>
      <c r="E84" s="291">
        <f>IF(D84="",0,+COUNTIF('賃上げ前(1か月目)(様式3-5)'!$D$7:$D$1006,D84))</f>
        <v>0</v>
      </c>
      <c r="F84" s="205"/>
      <c r="G84" s="295" t="str">
        <f t="shared" si="8"/>
        <v/>
      </c>
      <c r="H84" s="202"/>
      <c r="I84" s="202"/>
      <c r="J84" s="203"/>
      <c r="K84" s="203"/>
      <c r="L84" s="203"/>
      <c r="M84" s="203"/>
      <c r="N84" s="203"/>
      <c r="O84" s="203"/>
      <c r="P84" s="203"/>
      <c r="Q84" s="203"/>
      <c r="R84" s="204"/>
      <c r="S84" s="298" t="str">
        <f t="shared" si="5"/>
        <v/>
      </c>
      <c r="T84" s="299" t="str">
        <f t="shared" si="6"/>
        <v/>
      </c>
      <c r="U84" s="282"/>
    </row>
    <row r="85" spans="2:21" ht="24.75" customHeight="1">
      <c r="B85" s="176">
        <v>79</v>
      </c>
      <c r="C85" s="231"/>
      <c r="D85" s="290" t="str">
        <f t="shared" si="7"/>
        <v/>
      </c>
      <c r="E85" s="291">
        <f>IF(D85="",0,+COUNTIF('賃上げ前(1か月目)(様式3-5)'!$D$7:$D$1006,D85))</f>
        <v>0</v>
      </c>
      <c r="F85" s="205"/>
      <c r="G85" s="295" t="str">
        <f t="shared" si="8"/>
        <v/>
      </c>
      <c r="H85" s="202"/>
      <c r="I85" s="202"/>
      <c r="J85" s="203"/>
      <c r="K85" s="203"/>
      <c r="L85" s="203"/>
      <c r="M85" s="203"/>
      <c r="N85" s="203"/>
      <c r="O85" s="203"/>
      <c r="P85" s="203"/>
      <c r="Q85" s="203"/>
      <c r="R85" s="204"/>
      <c r="S85" s="298" t="str">
        <f t="shared" si="5"/>
        <v/>
      </c>
      <c r="T85" s="299" t="str">
        <f t="shared" si="6"/>
        <v/>
      </c>
      <c r="U85" s="282"/>
    </row>
    <row r="86" spans="2:21" ht="24.75" customHeight="1">
      <c r="B86" s="176">
        <v>80</v>
      </c>
      <c r="C86" s="231"/>
      <c r="D86" s="290" t="str">
        <f t="shared" si="7"/>
        <v/>
      </c>
      <c r="E86" s="291">
        <f>IF(D86="",0,+COUNTIF('賃上げ前(1か月目)(様式3-5)'!$D$7:$D$1006,D86))</f>
        <v>0</v>
      </c>
      <c r="F86" s="205"/>
      <c r="G86" s="295" t="str">
        <f t="shared" si="8"/>
        <v/>
      </c>
      <c r="H86" s="202"/>
      <c r="I86" s="202"/>
      <c r="J86" s="203"/>
      <c r="K86" s="203"/>
      <c r="L86" s="203"/>
      <c r="M86" s="203"/>
      <c r="N86" s="203"/>
      <c r="O86" s="203"/>
      <c r="P86" s="203"/>
      <c r="Q86" s="203"/>
      <c r="R86" s="204"/>
      <c r="S86" s="298" t="str">
        <f t="shared" si="5"/>
        <v/>
      </c>
      <c r="T86" s="299" t="str">
        <f t="shared" si="6"/>
        <v/>
      </c>
      <c r="U86" s="282"/>
    </row>
    <row r="87" spans="2:21" ht="24.75" customHeight="1">
      <c r="B87" s="176">
        <v>81</v>
      </c>
      <c r="C87" s="231"/>
      <c r="D87" s="290" t="str">
        <f t="shared" si="7"/>
        <v/>
      </c>
      <c r="E87" s="291">
        <f>IF(D87="",0,+COUNTIF('賃上げ前(1か月目)(様式3-5)'!$D$7:$D$1006,D87))</f>
        <v>0</v>
      </c>
      <c r="F87" s="205"/>
      <c r="G87" s="295" t="str">
        <f t="shared" si="8"/>
        <v/>
      </c>
      <c r="H87" s="202"/>
      <c r="I87" s="202"/>
      <c r="J87" s="203"/>
      <c r="K87" s="203"/>
      <c r="L87" s="203"/>
      <c r="M87" s="203"/>
      <c r="N87" s="203"/>
      <c r="O87" s="203"/>
      <c r="P87" s="203"/>
      <c r="Q87" s="203"/>
      <c r="R87" s="204"/>
      <c r="S87" s="298" t="str">
        <f t="shared" si="5"/>
        <v/>
      </c>
      <c r="T87" s="299" t="str">
        <f t="shared" si="6"/>
        <v/>
      </c>
      <c r="U87" s="282"/>
    </row>
    <row r="88" spans="2:21" ht="24.75" customHeight="1">
      <c r="B88" s="176">
        <v>82</v>
      </c>
      <c r="C88" s="231"/>
      <c r="D88" s="290" t="str">
        <f t="shared" si="7"/>
        <v/>
      </c>
      <c r="E88" s="291">
        <f>IF(D88="",0,+COUNTIF('賃上げ前(1か月目)(様式3-5)'!$D$7:$D$1006,D88))</f>
        <v>0</v>
      </c>
      <c r="F88" s="205"/>
      <c r="G88" s="295" t="str">
        <f t="shared" si="8"/>
        <v/>
      </c>
      <c r="H88" s="202"/>
      <c r="I88" s="202"/>
      <c r="J88" s="203"/>
      <c r="K88" s="203"/>
      <c r="L88" s="203"/>
      <c r="M88" s="203"/>
      <c r="N88" s="203"/>
      <c r="O88" s="203"/>
      <c r="P88" s="203"/>
      <c r="Q88" s="203"/>
      <c r="R88" s="204"/>
      <c r="S88" s="298" t="str">
        <f t="shared" si="5"/>
        <v/>
      </c>
      <c r="T88" s="299" t="str">
        <f t="shared" si="6"/>
        <v/>
      </c>
      <c r="U88" s="282"/>
    </row>
    <row r="89" spans="2:21" ht="24.75" customHeight="1">
      <c r="B89" s="176">
        <v>83</v>
      </c>
      <c r="C89" s="231"/>
      <c r="D89" s="290" t="str">
        <f t="shared" si="7"/>
        <v/>
      </c>
      <c r="E89" s="291">
        <f>IF(D89="",0,+COUNTIF('賃上げ前(1か月目)(様式3-5)'!$D$7:$D$1006,D89))</f>
        <v>0</v>
      </c>
      <c r="F89" s="205"/>
      <c r="G89" s="295" t="str">
        <f t="shared" si="8"/>
        <v/>
      </c>
      <c r="H89" s="202"/>
      <c r="I89" s="202"/>
      <c r="J89" s="203"/>
      <c r="K89" s="203"/>
      <c r="L89" s="203"/>
      <c r="M89" s="203"/>
      <c r="N89" s="203"/>
      <c r="O89" s="203"/>
      <c r="P89" s="203"/>
      <c r="Q89" s="203"/>
      <c r="R89" s="204"/>
      <c r="S89" s="298" t="str">
        <f t="shared" si="5"/>
        <v/>
      </c>
      <c r="T89" s="299" t="str">
        <f t="shared" si="6"/>
        <v/>
      </c>
      <c r="U89" s="282"/>
    </row>
    <row r="90" spans="2:21" ht="24.75" customHeight="1">
      <c r="B90" s="176">
        <v>84</v>
      </c>
      <c r="C90" s="231"/>
      <c r="D90" s="290" t="str">
        <f t="shared" si="7"/>
        <v/>
      </c>
      <c r="E90" s="291">
        <f>IF(D90="",0,+COUNTIF('賃上げ前(1か月目)(様式3-5)'!$D$7:$D$1006,D90))</f>
        <v>0</v>
      </c>
      <c r="F90" s="205"/>
      <c r="G90" s="295" t="str">
        <f t="shared" si="8"/>
        <v/>
      </c>
      <c r="H90" s="202"/>
      <c r="I90" s="202"/>
      <c r="J90" s="203"/>
      <c r="K90" s="203"/>
      <c r="L90" s="203"/>
      <c r="M90" s="203"/>
      <c r="N90" s="203"/>
      <c r="O90" s="203"/>
      <c r="P90" s="203"/>
      <c r="Q90" s="203"/>
      <c r="R90" s="204"/>
      <c r="S90" s="298" t="str">
        <f t="shared" si="5"/>
        <v/>
      </c>
      <c r="T90" s="299" t="str">
        <f t="shared" si="6"/>
        <v/>
      </c>
      <c r="U90" s="282"/>
    </row>
    <row r="91" spans="2:21" ht="24.75" customHeight="1">
      <c r="B91" s="176">
        <v>85</v>
      </c>
      <c r="C91" s="231"/>
      <c r="D91" s="290" t="str">
        <f t="shared" si="7"/>
        <v/>
      </c>
      <c r="E91" s="291">
        <f>IF(D91="",0,+COUNTIF('賃上げ前(1か月目)(様式3-5)'!$D$7:$D$1006,D91))</f>
        <v>0</v>
      </c>
      <c r="F91" s="205"/>
      <c r="G91" s="295" t="str">
        <f t="shared" si="8"/>
        <v/>
      </c>
      <c r="H91" s="202"/>
      <c r="I91" s="202"/>
      <c r="J91" s="203"/>
      <c r="K91" s="203"/>
      <c r="L91" s="203"/>
      <c r="M91" s="203"/>
      <c r="N91" s="203"/>
      <c r="O91" s="203"/>
      <c r="P91" s="203"/>
      <c r="Q91" s="203"/>
      <c r="R91" s="204"/>
      <c r="S91" s="298" t="str">
        <f t="shared" si="5"/>
        <v/>
      </c>
      <c r="T91" s="299" t="str">
        <f t="shared" si="6"/>
        <v/>
      </c>
      <c r="U91" s="282"/>
    </row>
    <row r="92" spans="2:21" ht="24.75" customHeight="1">
      <c r="B92" s="176">
        <v>86</v>
      </c>
      <c r="C92" s="231"/>
      <c r="D92" s="290" t="str">
        <f t="shared" si="7"/>
        <v/>
      </c>
      <c r="E92" s="291">
        <f>IF(D92="",0,+COUNTIF('賃上げ前(1か月目)(様式3-5)'!$D$7:$D$1006,D92))</f>
        <v>0</v>
      </c>
      <c r="F92" s="205"/>
      <c r="G92" s="295" t="str">
        <f t="shared" si="8"/>
        <v/>
      </c>
      <c r="H92" s="202"/>
      <c r="I92" s="202"/>
      <c r="J92" s="203"/>
      <c r="K92" s="203"/>
      <c r="L92" s="203"/>
      <c r="M92" s="203"/>
      <c r="N92" s="203"/>
      <c r="O92" s="203"/>
      <c r="P92" s="203"/>
      <c r="Q92" s="203"/>
      <c r="R92" s="204"/>
      <c r="S92" s="298" t="str">
        <f t="shared" si="5"/>
        <v/>
      </c>
      <c r="T92" s="299" t="str">
        <f t="shared" si="6"/>
        <v/>
      </c>
      <c r="U92" s="282"/>
    </row>
    <row r="93" spans="2:21" ht="24.75" customHeight="1">
      <c r="B93" s="176">
        <v>87</v>
      </c>
      <c r="C93" s="231"/>
      <c r="D93" s="290" t="str">
        <f t="shared" si="7"/>
        <v/>
      </c>
      <c r="E93" s="291">
        <f>IF(D93="",0,+COUNTIF('賃上げ前(1か月目)(様式3-5)'!$D$7:$D$1006,D93))</f>
        <v>0</v>
      </c>
      <c r="F93" s="205"/>
      <c r="G93" s="295" t="str">
        <f t="shared" si="8"/>
        <v/>
      </c>
      <c r="H93" s="202"/>
      <c r="I93" s="202"/>
      <c r="J93" s="203"/>
      <c r="K93" s="203"/>
      <c r="L93" s="203"/>
      <c r="M93" s="203"/>
      <c r="N93" s="203"/>
      <c r="O93" s="203"/>
      <c r="P93" s="203"/>
      <c r="Q93" s="203"/>
      <c r="R93" s="204"/>
      <c r="S93" s="298" t="str">
        <f t="shared" si="5"/>
        <v/>
      </c>
      <c r="T93" s="299" t="str">
        <f t="shared" si="6"/>
        <v/>
      </c>
      <c r="U93" s="282"/>
    </row>
    <row r="94" spans="2:21" ht="24.75" customHeight="1">
      <c r="B94" s="176">
        <v>88</v>
      </c>
      <c r="C94" s="231"/>
      <c r="D94" s="290" t="str">
        <f t="shared" si="7"/>
        <v/>
      </c>
      <c r="E94" s="291">
        <f>IF(D94="",0,+COUNTIF('賃上げ前(1か月目)(様式3-5)'!$D$7:$D$1006,D94))</f>
        <v>0</v>
      </c>
      <c r="F94" s="205"/>
      <c r="G94" s="295" t="str">
        <f t="shared" si="8"/>
        <v/>
      </c>
      <c r="H94" s="202"/>
      <c r="I94" s="202"/>
      <c r="J94" s="203"/>
      <c r="K94" s="203"/>
      <c r="L94" s="203"/>
      <c r="M94" s="203"/>
      <c r="N94" s="203"/>
      <c r="O94" s="203"/>
      <c r="P94" s="203"/>
      <c r="Q94" s="203"/>
      <c r="R94" s="204"/>
      <c r="S94" s="298" t="str">
        <f t="shared" si="5"/>
        <v/>
      </c>
      <c r="T94" s="299" t="str">
        <f t="shared" si="6"/>
        <v/>
      </c>
      <c r="U94" s="282"/>
    </row>
    <row r="95" spans="2:21" ht="24.75" customHeight="1">
      <c r="B95" s="176">
        <v>89</v>
      </c>
      <c r="C95" s="231"/>
      <c r="D95" s="290" t="str">
        <f t="shared" si="7"/>
        <v/>
      </c>
      <c r="E95" s="291">
        <f>IF(D95="",0,+COUNTIF('賃上げ前(1か月目)(様式3-5)'!$D$7:$D$1006,D95))</f>
        <v>0</v>
      </c>
      <c r="F95" s="205"/>
      <c r="G95" s="295" t="str">
        <f t="shared" si="8"/>
        <v/>
      </c>
      <c r="H95" s="202"/>
      <c r="I95" s="202"/>
      <c r="J95" s="203"/>
      <c r="K95" s="203"/>
      <c r="L95" s="203"/>
      <c r="M95" s="203"/>
      <c r="N95" s="203"/>
      <c r="O95" s="203"/>
      <c r="P95" s="203"/>
      <c r="Q95" s="203"/>
      <c r="R95" s="204"/>
      <c r="S95" s="298" t="str">
        <f t="shared" si="5"/>
        <v/>
      </c>
      <c r="T95" s="299" t="str">
        <f t="shared" si="6"/>
        <v/>
      </c>
      <c r="U95" s="282"/>
    </row>
    <row r="96" spans="2:21" ht="24.75" customHeight="1">
      <c r="B96" s="176">
        <v>90</v>
      </c>
      <c r="C96" s="231"/>
      <c r="D96" s="290" t="str">
        <f t="shared" si="7"/>
        <v/>
      </c>
      <c r="E96" s="291">
        <f>IF(D96="",0,+COUNTIF('賃上げ前(1か月目)(様式3-5)'!$D$7:$D$1006,D96))</f>
        <v>0</v>
      </c>
      <c r="F96" s="205"/>
      <c r="G96" s="295" t="str">
        <f t="shared" si="8"/>
        <v/>
      </c>
      <c r="H96" s="202"/>
      <c r="I96" s="202"/>
      <c r="J96" s="203"/>
      <c r="K96" s="203"/>
      <c r="L96" s="203"/>
      <c r="M96" s="203"/>
      <c r="N96" s="203"/>
      <c r="O96" s="203"/>
      <c r="P96" s="203"/>
      <c r="Q96" s="203"/>
      <c r="R96" s="204"/>
      <c r="S96" s="298" t="str">
        <f t="shared" si="5"/>
        <v/>
      </c>
      <c r="T96" s="299" t="str">
        <f t="shared" si="6"/>
        <v/>
      </c>
      <c r="U96" s="282"/>
    </row>
    <row r="97" spans="2:21" ht="24.75" customHeight="1">
      <c r="B97" s="176">
        <v>91</v>
      </c>
      <c r="C97" s="231"/>
      <c r="D97" s="290" t="str">
        <f t="shared" si="7"/>
        <v/>
      </c>
      <c r="E97" s="291">
        <f>IF(D97="",0,+COUNTIF('賃上げ前(1か月目)(様式3-5)'!$D$7:$D$1006,D97))</f>
        <v>0</v>
      </c>
      <c r="F97" s="205"/>
      <c r="G97" s="295" t="str">
        <f t="shared" si="8"/>
        <v/>
      </c>
      <c r="H97" s="202"/>
      <c r="I97" s="202"/>
      <c r="J97" s="203"/>
      <c r="K97" s="203"/>
      <c r="L97" s="203"/>
      <c r="M97" s="203"/>
      <c r="N97" s="203"/>
      <c r="O97" s="203"/>
      <c r="P97" s="203"/>
      <c r="Q97" s="203"/>
      <c r="R97" s="204"/>
      <c r="S97" s="298" t="str">
        <f t="shared" si="5"/>
        <v/>
      </c>
      <c r="T97" s="299" t="str">
        <f t="shared" si="6"/>
        <v/>
      </c>
      <c r="U97" s="282"/>
    </row>
    <row r="98" spans="2:21" ht="24.75" customHeight="1">
      <c r="B98" s="176">
        <v>92</v>
      </c>
      <c r="C98" s="231"/>
      <c r="D98" s="290" t="str">
        <f t="shared" si="7"/>
        <v/>
      </c>
      <c r="E98" s="291">
        <f>IF(D98="",0,+COUNTIF('賃上げ前(1か月目)(様式3-5)'!$D$7:$D$1006,D98))</f>
        <v>0</v>
      </c>
      <c r="F98" s="205"/>
      <c r="G98" s="295" t="str">
        <f t="shared" si="8"/>
        <v/>
      </c>
      <c r="H98" s="202"/>
      <c r="I98" s="202"/>
      <c r="J98" s="203"/>
      <c r="K98" s="203"/>
      <c r="L98" s="203"/>
      <c r="M98" s="203"/>
      <c r="N98" s="203"/>
      <c r="O98" s="203"/>
      <c r="P98" s="203"/>
      <c r="Q98" s="203"/>
      <c r="R98" s="204"/>
      <c r="S98" s="298" t="str">
        <f t="shared" si="5"/>
        <v/>
      </c>
      <c r="T98" s="299" t="str">
        <f t="shared" si="6"/>
        <v/>
      </c>
      <c r="U98" s="282"/>
    </row>
    <row r="99" spans="2:21" ht="24.75" customHeight="1">
      <c r="B99" s="176">
        <v>93</v>
      </c>
      <c r="C99" s="231"/>
      <c r="D99" s="290" t="str">
        <f t="shared" si="7"/>
        <v/>
      </c>
      <c r="E99" s="291">
        <f>IF(D99="",0,+COUNTIF('賃上げ前(1か月目)(様式3-5)'!$D$7:$D$1006,D99))</f>
        <v>0</v>
      </c>
      <c r="F99" s="205"/>
      <c r="G99" s="295" t="str">
        <f t="shared" si="8"/>
        <v/>
      </c>
      <c r="H99" s="202"/>
      <c r="I99" s="202"/>
      <c r="J99" s="203"/>
      <c r="K99" s="203"/>
      <c r="L99" s="203"/>
      <c r="M99" s="203"/>
      <c r="N99" s="203"/>
      <c r="O99" s="203"/>
      <c r="P99" s="203"/>
      <c r="Q99" s="203"/>
      <c r="R99" s="204"/>
      <c r="S99" s="298" t="str">
        <f t="shared" si="5"/>
        <v/>
      </c>
      <c r="T99" s="299" t="str">
        <f t="shared" si="6"/>
        <v/>
      </c>
      <c r="U99" s="282"/>
    </row>
    <row r="100" spans="2:21" ht="24.75" customHeight="1">
      <c r="B100" s="176">
        <v>94</v>
      </c>
      <c r="C100" s="231"/>
      <c r="D100" s="290" t="str">
        <f t="shared" si="7"/>
        <v/>
      </c>
      <c r="E100" s="291">
        <f>IF(D100="",0,+COUNTIF('賃上げ前(1か月目)(様式3-5)'!$D$7:$D$1006,D100))</f>
        <v>0</v>
      </c>
      <c r="F100" s="205"/>
      <c r="G100" s="295" t="str">
        <f t="shared" si="8"/>
        <v/>
      </c>
      <c r="H100" s="202"/>
      <c r="I100" s="202"/>
      <c r="J100" s="203"/>
      <c r="K100" s="203"/>
      <c r="L100" s="203"/>
      <c r="M100" s="203"/>
      <c r="N100" s="203"/>
      <c r="O100" s="203"/>
      <c r="P100" s="203"/>
      <c r="Q100" s="203"/>
      <c r="R100" s="204"/>
      <c r="S100" s="298" t="str">
        <f t="shared" si="5"/>
        <v/>
      </c>
      <c r="T100" s="299" t="str">
        <f t="shared" si="6"/>
        <v/>
      </c>
      <c r="U100" s="282"/>
    </row>
    <row r="101" spans="2:21" ht="24.75" customHeight="1">
      <c r="B101" s="176">
        <v>95</v>
      </c>
      <c r="C101" s="231"/>
      <c r="D101" s="290" t="str">
        <f t="shared" si="7"/>
        <v/>
      </c>
      <c r="E101" s="291">
        <f>IF(D101="",0,+COUNTIF('賃上げ前(1か月目)(様式3-5)'!$D$7:$D$1006,D101))</f>
        <v>0</v>
      </c>
      <c r="F101" s="205"/>
      <c r="G101" s="295" t="str">
        <f t="shared" si="8"/>
        <v/>
      </c>
      <c r="H101" s="202"/>
      <c r="I101" s="202"/>
      <c r="J101" s="203"/>
      <c r="K101" s="203"/>
      <c r="L101" s="203"/>
      <c r="M101" s="203"/>
      <c r="N101" s="203"/>
      <c r="O101" s="203"/>
      <c r="P101" s="203"/>
      <c r="Q101" s="203"/>
      <c r="R101" s="204"/>
      <c r="S101" s="298" t="str">
        <f t="shared" si="5"/>
        <v/>
      </c>
      <c r="T101" s="299" t="str">
        <f t="shared" si="6"/>
        <v/>
      </c>
      <c r="U101" s="282"/>
    </row>
    <row r="102" spans="2:21" ht="24.75" customHeight="1">
      <c r="B102" s="176">
        <v>96</v>
      </c>
      <c r="C102" s="231"/>
      <c r="D102" s="290" t="str">
        <f t="shared" si="7"/>
        <v/>
      </c>
      <c r="E102" s="291">
        <f>IF(D102="",0,+COUNTIF('賃上げ前(1か月目)(様式3-5)'!$D$7:$D$1006,D102))</f>
        <v>0</v>
      </c>
      <c r="F102" s="205"/>
      <c r="G102" s="295" t="str">
        <f t="shared" si="8"/>
        <v/>
      </c>
      <c r="H102" s="202"/>
      <c r="I102" s="202"/>
      <c r="J102" s="203"/>
      <c r="K102" s="203"/>
      <c r="L102" s="203"/>
      <c r="M102" s="203"/>
      <c r="N102" s="203"/>
      <c r="O102" s="203"/>
      <c r="P102" s="203"/>
      <c r="Q102" s="203"/>
      <c r="R102" s="204"/>
      <c r="S102" s="298" t="str">
        <f t="shared" si="5"/>
        <v/>
      </c>
      <c r="T102" s="299" t="str">
        <f t="shared" si="6"/>
        <v/>
      </c>
      <c r="U102" s="282"/>
    </row>
    <row r="103" spans="2:21" ht="24.75" customHeight="1">
      <c r="B103" s="176">
        <v>97</v>
      </c>
      <c r="C103" s="231"/>
      <c r="D103" s="290" t="str">
        <f t="shared" si="7"/>
        <v/>
      </c>
      <c r="E103" s="291">
        <f>IF(D103="",0,+COUNTIF('賃上げ前(1か月目)(様式3-5)'!$D$7:$D$1006,D103))</f>
        <v>0</v>
      </c>
      <c r="F103" s="205"/>
      <c r="G103" s="295" t="str">
        <f t="shared" si="8"/>
        <v/>
      </c>
      <c r="H103" s="202"/>
      <c r="I103" s="202"/>
      <c r="J103" s="203"/>
      <c r="K103" s="203"/>
      <c r="L103" s="203"/>
      <c r="M103" s="203"/>
      <c r="N103" s="203"/>
      <c r="O103" s="203"/>
      <c r="P103" s="203"/>
      <c r="Q103" s="203"/>
      <c r="R103" s="204"/>
      <c r="S103" s="298" t="str">
        <f t="shared" si="5"/>
        <v/>
      </c>
      <c r="T103" s="299" t="str">
        <f t="shared" si="6"/>
        <v/>
      </c>
      <c r="U103" s="282"/>
    </row>
    <row r="104" spans="2:21" ht="24.75" customHeight="1">
      <c r="B104" s="176">
        <v>98</v>
      </c>
      <c r="C104" s="231"/>
      <c r="D104" s="290" t="str">
        <f t="shared" si="7"/>
        <v/>
      </c>
      <c r="E104" s="291">
        <f>IF(D104="",0,+COUNTIF('賃上げ前(1か月目)(様式3-5)'!$D$7:$D$1006,D104))</f>
        <v>0</v>
      </c>
      <c r="F104" s="205"/>
      <c r="G104" s="295" t="str">
        <f t="shared" si="8"/>
        <v/>
      </c>
      <c r="H104" s="202"/>
      <c r="I104" s="202"/>
      <c r="J104" s="203"/>
      <c r="K104" s="203"/>
      <c r="L104" s="203"/>
      <c r="M104" s="203"/>
      <c r="N104" s="203"/>
      <c r="O104" s="203"/>
      <c r="P104" s="203"/>
      <c r="Q104" s="203"/>
      <c r="R104" s="204"/>
      <c r="S104" s="298" t="str">
        <f t="shared" si="5"/>
        <v/>
      </c>
      <c r="T104" s="299" t="str">
        <f t="shared" si="6"/>
        <v/>
      </c>
      <c r="U104" s="282"/>
    </row>
    <row r="105" spans="2:21" ht="24.75" customHeight="1">
      <c r="B105" s="176">
        <v>99</v>
      </c>
      <c r="C105" s="231"/>
      <c r="D105" s="290" t="str">
        <f t="shared" si="7"/>
        <v/>
      </c>
      <c r="E105" s="291">
        <f>IF(D105="",0,+COUNTIF('賃上げ前(1か月目)(様式3-5)'!$D$7:$D$1006,D105))</f>
        <v>0</v>
      </c>
      <c r="F105" s="205"/>
      <c r="G105" s="295" t="str">
        <f t="shared" si="8"/>
        <v/>
      </c>
      <c r="H105" s="202"/>
      <c r="I105" s="202"/>
      <c r="J105" s="203"/>
      <c r="K105" s="203"/>
      <c r="L105" s="203"/>
      <c r="M105" s="203"/>
      <c r="N105" s="203"/>
      <c r="O105" s="203"/>
      <c r="P105" s="203"/>
      <c r="Q105" s="203"/>
      <c r="R105" s="204"/>
      <c r="S105" s="298" t="str">
        <f t="shared" si="5"/>
        <v/>
      </c>
      <c r="T105" s="299" t="str">
        <f t="shared" si="6"/>
        <v/>
      </c>
      <c r="U105" s="282"/>
    </row>
    <row r="106" spans="2:21" ht="24.75" customHeight="1">
      <c r="B106" s="176">
        <v>100</v>
      </c>
      <c r="C106" s="231"/>
      <c r="D106" s="290" t="str">
        <f t="shared" si="7"/>
        <v/>
      </c>
      <c r="E106" s="291">
        <f>IF(D106="",0,+COUNTIF('賃上げ前(1か月目)(様式3-5)'!$D$7:$D$1006,D106))</f>
        <v>0</v>
      </c>
      <c r="F106" s="205"/>
      <c r="G106" s="295" t="str">
        <f t="shared" si="8"/>
        <v/>
      </c>
      <c r="H106" s="202"/>
      <c r="I106" s="202"/>
      <c r="J106" s="203"/>
      <c r="K106" s="203"/>
      <c r="L106" s="203"/>
      <c r="M106" s="203"/>
      <c r="N106" s="203"/>
      <c r="O106" s="203"/>
      <c r="P106" s="203"/>
      <c r="Q106" s="203"/>
      <c r="R106" s="204"/>
      <c r="S106" s="298" t="str">
        <f t="shared" si="5"/>
        <v/>
      </c>
      <c r="T106" s="299" t="str">
        <f t="shared" si="6"/>
        <v/>
      </c>
      <c r="U106" s="282"/>
    </row>
    <row r="107" spans="2:21" ht="24.75" customHeight="1">
      <c r="B107" s="176">
        <v>101</v>
      </c>
      <c r="C107" s="231"/>
      <c r="D107" s="290" t="str">
        <f t="shared" si="7"/>
        <v/>
      </c>
      <c r="E107" s="291">
        <f>IF(D107="",0,+COUNTIF('賃上げ前(1か月目)(様式3-5)'!$D$7:$D$1006,D107))</f>
        <v>0</v>
      </c>
      <c r="F107" s="205"/>
      <c r="G107" s="295" t="str">
        <f t="shared" si="8"/>
        <v/>
      </c>
      <c r="H107" s="202"/>
      <c r="I107" s="202"/>
      <c r="J107" s="203"/>
      <c r="K107" s="203"/>
      <c r="L107" s="203"/>
      <c r="M107" s="203"/>
      <c r="N107" s="203"/>
      <c r="O107" s="203"/>
      <c r="P107" s="203"/>
      <c r="Q107" s="203"/>
      <c r="R107" s="204"/>
      <c r="S107" s="298" t="str">
        <f t="shared" si="5"/>
        <v/>
      </c>
      <c r="T107" s="299" t="str">
        <f t="shared" si="6"/>
        <v/>
      </c>
      <c r="U107" s="282"/>
    </row>
    <row r="108" spans="2:21" ht="24.75" customHeight="1">
      <c r="B108" s="176">
        <v>102</v>
      </c>
      <c r="C108" s="231"/>
      <c r="D108" s="290" t="str">
        <f t="shared" si="7"/>
        <v/>
      </c>
      <c r="E108" s="291">
        <f>IF(D108="",0,+COUNTIF('賃上げ前(1か月目)(様式3-5)'!$D$7:$D$1006,D108))</f>
        <v>0</v>
      </c>
      <c r="F108" s="205"/>
      <c r="G108" s="295" t="str">
        <f t="shared" si="8"/>
        <v/>
      </c>
      <c r="H108" s="202"/>
      <c r="I108" s="202"/>
      <c r="J108" s="203"/>
      <c r="K108" s="203"/>
      <c r="L108" s="203"/>
      <c r="M108" s="203"/>
      <c r="N108" s="203"/>
      <c r="O108" s="203"/>
      <c r="P108" s="203"/>
      <c r="Q108" s="203"/>
      <c r="R108" s="204"/>
      <c r="S108" s="298" t="str">
        <f t="shared" si="5"/>
        <v/>
      </c>
      <c r="T108" s="299" t="str">
        <f t="shared" si="6"/>
        <v/>
      </c>
      <c r="U108" s="282"/>
    </row>
    <row r="109" spans="2:21" ht="24.75" customHeight="1">
      <c r="B109" s="176">
        <v>103</v>
      </c>
      <c r="C109" s="231"/>
      <c r="D109" s="290" t="str">
        <f t="shared" si="7"/>
        <v/>
      </c>
      <c r="E109" s="291">
        <f>IF(D109="",0,+COUNTIF('賃上げ前(1か月目)(様式3-5)'!$D$7:$D$1006,D109))</f>
        <v>0</v>
      </c>
      <c r="F109" s="205"/>
      <c r="G109" s="295" t="str">
        <f t="shared" si="8"/>
        <v/>
      </c>
      <c r="H109" s="202"/>
      <c r="I109" s="202"/>
      <c r="J109" s="203"/>
      <c r="K109" s="203"/>
      <c r="L109" s="203"/>
      <c r="M109" s="203"/>
      <c r="N109" s="203"/>
      <c r="O109" s="203"/>
      <c r="P109" s="203"/>
      <c r="Q109" s="203"/>
      <c r="R109" s="204"/>
      <c r="S109" s="298" t="str">
        <f t="shared" si="5"/>
        <v/>
      </c>
      <c r="T109" s="299" t="str">
        <f t="shared" si="6"/>
        <v/>
      </c>
      <c r="U109" s="282"/>
    </row>
    <row r="110" spans="2:21" ht="24.75" customHeight="1">
      <c r="B110" s="176">
        <v>104</v>
      </c>
      <c r="C110" s="231"/>
      <c r="D110" s="290" t="str">
        <f t="shared" si="7"/>
        <v/>
      </c>
      <c r="E110" s="291">
        <f>IF(D110="",0,+COUNTIF('賃上げ前(1か月目)(様式3-5)'!$D$7:$D$1006,D110))</f>
        <v>0</v>
      </c>
      <c r="F110" s="205"/>
      <c r="G110" s="295" t="str">
        <f t="shared" si="8"/>
        <v/>
      </c>
      <c r="H110" s="202"/>
      <c r="I110" s="202"/>
      <c r="J110" s="203"/>
      <c r="K110" s="203"/>
      <c r="L110" s="203"/>
      <c r="M110" s="203"/>
      <c r="N110" s="203"/>
      <c r="O110" s="203"/>
      <c r="P110" s="203"/>
      <c r="Q110" s="203"/>
      <c r="R110" s="204"/>
      <c r="S110" s="298" t="str">
        <f t="shared" si="5"/>
        <v/>
      </c>
      <c r="T110" s="299" t="str">
        <f t="shared" si="6"/>
        <v/>
      </c>
      <c r="U110" s="282"/>
    </row>
    <row r="111" spans="2:21" ht="24.75" customHeight="1">
      <c r="B111" s="176">
        <v>105</v>
      </c>
      <c r="C111" s="231"/>
      <c r="D111" s="290" t="str">
        <f t="shared" si="7"/>
        <v/>
      </c>
      <c r="E111" s="291">
        <f>IF(D111="",0,+COUNTIF('賃上げ前(1か月目)(様式3-5)'!$D$7:$D$1006,D111))</f>
        <v>0</v>
      </c>
      <c r="F111" s="205"/>
      <c r="G111" s="295" t="str">
        <f t="shared" si="8"/>
        <v/>
      </c>
      <c r="H111" s="202"/>
      <c r="I111" s="202"/>
      <c r="J111" s="203"/>
      <c r="K111" s="203"/>
      <c r="L111" s="203"/>
      <c r="M111" s="203"/>
      <c r="N111" s="203"/>
      <c r="O111" s="203"/>
      <c r="P111" s="203"/>
      <c r="Q111" s="203"/>
      <c r="R111" s="204"/>
      <c r="S111" s="298" t="str">
        <f t="shared" si="5"/>
        <v/>
      </c>
      <c r="T111" s="299" t="str">
        <f t="shared" si="6"/>
        <v/>
      </c>
      <c r="U111" s="282"/>
    </row>
    <row r="112" spans="2:21" ht="24.75" customHeight="1">
      <c r="B112" s="176">
        <v>106</v>
      </c>
      <c r="C112" s="231"/>
      <c r="D112" s="290" t="str">
        <f t="shared" si="7"/>
        <v/>
      </c>
      <c r="E112" s="291">
        <f>IF(D112="",0,+COUNTIF('賃上げ前(1か月目)(様式3-5)'!$D$7:$D$1006,D112))</f>
        <v>0</v>
      </c>
      <c r="F112" s="205"/>
      <c r="G112" s="295" t="str">
        <f t="shared" si="8"/>
        <v/>
      </c>
      <c r="H112" s="202"/>
      <c r="I112" s="202"/>
      <c r="J112" s="203"/>
      <c r="K112" s="203"/>
      <c r="L112" s="203"/>
      <c r="M112" s="203"/>
      <c r="N112" s="203"/>
      <c r="O112" s="203"/>
      <c r="P112" s="203"/>
      <c r="Q112" s="203"/>
      <c r="R112" s="204"/>
      <c r="S112" s="298" t="str">
        <f t="shared" si="5"/>
        <v/>
      </c>
      <c r="T112" s="299" t="str">
        <f t="shared" si="6"/>
        <v/>
      </c>
      <c r="U112" s="282"/>
    </row>
    <row r="113" spans="2:21" ht="24.75" customHeight="1">
      <c r="B113" s="176">
        <v>107</v>
      </c>
      <c r="C113" s="231"/>
      <c r="D113" s="290" t="str">
        <f t="shared" si="7"/>
        <v/>
      </c>
      <c r="E113" s="291">
        <f>IF(D113="",0,+COUNTIF('賃上げ前(1か月目)(様式3-5)'!$D$7:$D$1006,D113))</f>
        <v>0</v>
      </c>
      <c r="F113" s="205"/>
      <c r="G113" s="295" t="str">
        <f t="shared" si="8"/>
        <v/>
      </c>
      <c r="H113" s="202"/>
      <c r="I113" s="202"/>
      <c r="J113" s="203"/>
      <c r="K113" s="203"/>
      <c r="L113" s="203"/>
      <c r="M113" s="203"/>
      <c r="N113" s="203"/>
      <c r="O113" s="203"/>
      <c r="P113" s="203"/>
      <c r="Q113" s="203"/>
      <c r="R113" s="204"/>
      <c r="S113" s="298" t="str">
        <f t="shared" si="5"/>
        <v/>
      </c>
      <c r="T113" s="299" t="str">
        <f t="shared" si="6"/>
        <v/>
      </c>
      <c r="U113" s="282"/>
    </row>
    <row r="114" spans="2:21" ht="24.75" customHeight="1">
      <c r="B114" s="176">
        <v>108</v>
      </c>
      <c r="C114" s="231"/>
      <c r="D114" s="290" t="str">
        <f t="shared" si="7"/>
        <v/>
      </c>
      <c r="E114" s="291">
        <f>IF(D114="",0,+COUNTIF('賃上げ前(1か月目)(様式3-5)'!$D$7:$D$1006,D114))</f>
        <v>0</v>
      </c>
      <c r="F114" s="205"/>
      <c r="G114" s="295" t="str">
        <f t="shared" si="8"/>
        <v/>
      </c>
      <c r="H114" s="202"/>
      <c r="I114" s="202"/>
      <c r="J114" s="203"/>
      <c r="K114" s="203"/>
      <c r="L114" s="203"/>
      <c r="M114" s="203"/>
      <c r="N114" s="203"/>
      <c r="O114" s="203"/>
      <c r="P114" s="203"/>
      <c r="Q114" s="203"/>
      <c r="R114" s="204"/>
      <c r="S114" s="298" t="str">
        <f t="shared" si="5"/>
        <v/>
      </c>
      <c r="T114" s="299" t="str">
        <f t="shared" si="6"/>
        <v/>
      </c>
      <c r="U114" s="282"/>
    </row>
    <row r="115" spans="2:21" ht="24.75" customHeight="1">
      <c r="B115" s="176">
        <v>109</v>
      </c>
      <c r="C115" s="231"/>
      <c r="D115" s="290" t="str">
        <f t="shared" si="7"/>
        <v/>
      </c>
      <c r="E115" s="291">
        <f>IF(D115="",0,+COUNTIF('賃上げ前(1か月目)(様式3-5)'!$D$7:$D$1006,D115))</f>
        <v>0</v>
      </c>
      <c r="F115" s="205"/>
      <c r="G115" s="295" t="str">
        <f t="shared" si="8"/>
        <v/>
      </c>
      <c r="H115" s="202"/>
      <c r="I115" s="202"/>
      <c r="J115" s="203"/>
      <c r="K115" s="203"/>
      <c r="L115" s="203"/>
      <c r="M115" s="203"/>
      <c r="N115" s="203"/>
      <c r="O115" s="203"/>
      <c r="P115" s="203"/>
      <c r="Q115" s="203"/>
      <c r="R115" s="204"/>
      <c r="S115" s="298" t="str">
        <f t="shared" si="5"/>
        <v/>
      </c>
      <c r="T115" s="299" t="str">
        <f t="shared" si="6"/>
        <v/>
      </c>
      <c r="U115" s="282"/>
    </row>
    <row r="116" spans="2:21" ht="24.75" customHeight="1">
      <c r="B116" s="176">
        <v>110</v>
      </c>
      <c r="C116" s="231"/>
      <c r="D116" s="290" t="str">
        <f t="shared" si="7"/>
        <v/>
      </c>
      <c r="E116" s="291">
        <f>IF(D116="",0,+COUNTIF('賃上げ前(1か月目)(様式3-5)'!$D$7:$D$1006,D116))</f>
        <v>0</v>
      </c>
      <c r="F116" s="205"/>
      <c r="G116" s="295" t="str">
        <f t="shared" si="8"/>
        <v/>
      </c>
      <c r="H116" s="202"/>
      <c r="I116" s="202"/>
      <c r="J116" s="203"/>
      <c r="K116" s="203"/>
      <c r="L116" s="203"/>
      <c r="M116" s="203"/>
      <c r="N116" s="203"/>
      <c r="O116" s="203"/>
      <c r="P116" s="203"/>
      <c r="Q116" s="203"/>
      <c r="R116" s="204"/>
      <c r="S116" s="298" t="str">
        <f t="shared" si="5"/>
        <v/>
      </c>
      <c r="T116" s="299" t="str">
        <f t="shared" si="6"/>
        <v/>
      </c>
      <c r="U116" s="282"/>
    </row>
    <row r="117" spans="2:21" ht="24.75" customHeight="1">
      <c r="B117" s="176">
        <v>111</v>
      </c>
      <c r="C117" s="231"/>
      <c r="D117" s="290" t="str">
        <f t="shared" si="7"/>
        <v/>
      </c>
      <c r="E117" s="291">
        <f>IF(D117="",0,+COUNTIF('賃上げ前(1か月目)(様式3-5)'!$D$7:$D$1006,D117))</f>
        <v>0</v>
      </c>
      <c r="F117" s="205"/>
      <c r="G117" s="295" t="str">
        <f t="shared" si="8"/>
        <v/>
      </c>
      <c r="H117" s="202"/>
      <c r="I117" s="202"/>
      <c r="J117" s="203"/>
      <c r="K117" s="203"/>
      <c r="L117" s="203"/>
      <c r="M117" s="203"/>
      <c r="N117" s="203"/>
      <c r="O117" s="203"/>
      <c r="P117" s="203"/>
      <c r="Q117" s="203"/>
      <c r="R117" s="204"/>
      <c r="S117" s="298" t="str">
        <f t="shared" si="5"/>
        <v/>
      </c>
      <c r="T117" s="299" t="str">
        <f t="shared" si="6"/>
        <v/>
      </c>
      <c r="U117" s="282"/>
    </row>
    <row r="118" spans="2:21" ht="24.75" customHeight="1">
      <c r="B118" s="176">
        <v>112</v>
      </c>
      <c r="C118" s="231"/>
      <c r="D118" s="290" t="str">
        <f t="shared" si="7"/>
        <v/>
      </c>
      <c r="E118" s="291">
        <f>IF(D118="",0,+COUNTIF('賃上げ前(1か月目)(様式3-5)'!$D$7:$D$1006,D118))</f>
        <v>0</v>
      </c>
      <c r="F118" s="205"/>
      <c r="G118" s="295" t="str">
        <f t="shared" si="8"/>
        <v/>
      </c>
      <c r="H118" s="202"/>
      <c r="I118" s="202"/>
      <c r="J118" s="203"/>
      <c r="K118" s="203"/>
      <c r="L118" s="203"/>
      <c r="M118" s="203"/>
      <c r="N118" s="203"/>
      <c r="O118" s="203"/>
      <c r="P118" s="203"/>
      <c r="Q118" s="203"/>
      <c r="R118" s="204"/>
      <c r="S118" s="298" t="str">
        <f t="shared" si="5"/>
        <v/>
      </c>
      <c r="T118" s="299" t="str">
        <f t="shared" si="6"/>
        <v/>
      </c>
      <c r="U118" s="282"/>
    </row>
    <row r="119" spans="2:21" ht="24.75" customHeight="1">
      <c r="B119" s="176">
        <v>113</v>
      </c>
      <c r="C119" s="231"/>
      <c r="D119" s="290" t="str">
        <f t="shared" si="7"/>
        <v/>
      </c>
      <c r="E119" s="291">
        <f>IF(D119="",0,+COUNTIF('賃上げ前(1か月目)(様式3-5)'!$D$7:$D$1006,D119))</f>
        <v>0</v>
      </c>
      <c r="F119" s="205"/>
      <c r="G119" s="295" t="str">
        <f t="shared" si="8"/>
        <v/>
      </c>
      <c r="H119" s="202"/>
      <c r="I119" s="202"/>
      <c r="J119" s="203"/>
      <c r="K119" s="203"/>
      <c r="L119" s="203"/>
      <c r="M119" s="203"/>
      <c r="N119" s="203"/>
      <c r="O119" s="203"/>
      <c r="P119" s="203"/>
      <c r="Q119" s="203"/>
      <c r="R119" s="204"/>
      <c r="S119" s="298" t="str">
        <f t="shared" si="5"/>
        <v/>
      </c>
      <c r="T119" s="299" t="str">
        <f t="shared" si="6"/>
        <v/>
      </c>
      <c r="U119" s="282"/>
    </row>
    <row r="120" spans="2:21" ht="24.75" customHeight="1">
      <c r="B120" s="176">
        <v>114</v>
      </c>
      <c r="C120" s="231"/>
      <c r="D120" s="290" t="str">
        <f t="shared" si="7"/>
        <v/>
      </c>
      <c r="E120" s="291">
        <f>IF(D120="",0,+COUNTIF('賃上げ前(1か月目)(様式3-5)'!$D$7:$D$1006,D120))</f>
        <v>0</v>
      </c>
      <c r="F120" s="205"/>
      <c r="G120" s="295" t="str">
        <f t="shared" si="8"/>
        <v/>
      </c>
      <c r="H120" s="202"/>
      <c r="I120" s="202"/>
      <c r="J120" s="203"/>
      <c r="K120" s="203"/>
      <c r="L120" s="203"/>
      <c r="M120" s="203"/>
      <c r="N120" s="203"/>
      <c r="O120" s="203"/>
      <c r="P120" s="203"/>
      <c r="Q120" s="203"/>
      <c r="R120" s="204"/>
      <c r="S120" s="298" t="str">
        <f t="shared" si="5"/>
        <v/>
      </c>
      <c r="T120" s="299" t="str">
        <f t="shared" si="6"/>
        <v/>
      </c>
      <c r="U120" s="282"/>
    </row>
    <row r="121" spans="2:21" ht="24.75" customHeight="1">
      <c r="B121" s="176">
        <v>115</v>
      </c>
      <c r="C121" s="231"/>
      <c r="D121" s="290" t="str">
        <f t="shared" si="7"/>
        <v/>
      </c>
      <c r="E121" s="291">
        <f>IF(D121="",0,+COUNTIF('賃上げ前(1か月目)(様式3-5)'!$D$7:$D$1006,D121))</f>
        <v>0</v>
      </c>
      <c r="F121" s="205"/>
      <c r="G121" s="295" t="str">
        <f t="shared" si="8"/>
        <v/>
      </c>
      <c r="H121" s="202"/>
      <c r="I121" s="202"/>
      <c r="J121" s="203"/>
      <c r="K121" s="203"/>
      <c r="L121" s="203"/>
      <c r="M121" s="203"/>
      <c r="N121" s="203"/>
      <c r="O121" s="203"/>
      <c r="P121" s="203"/>
      <c r="Q121" s="203"/>
      <c r="R121" s="204"/>
      <c r="S121" s="298" t="str">
        <f t="shared" si="5"/>
        <v/>
      </c>
      <c r="T121" s="299" t="str">
        <f t="shared" si="6"/>
        <v/>
      </c>
      <c r="U121" s="282"/>
    </row>
    <row r="122" spans="2:21" ht="24.75" customHeight="1">
      <c r="B122" s="176">
        <v>116</v>
      </c>
      <c r="C122" s="231"/>
      <c r="D122" s="290" t="str">
        <f t="shared" si="7"/>
        <v/>
      </c>
      <c r="E122" s="291">
        <f>IF(D122="",0,+COUNTIF('賃上げ前(1か月目)(様式3-5)'!$D$7:$D$1006,D122))</f>
        <v>0</v>
      </c>
      <c r="F122" s="205"/>
      <c r="G122" s="295" t="str">
        <f t="shared" si="8"/>
        <v/>
      </c>
      <c r="H122" s="202"/>
      <c r="I122" s="202"/>
      <c r="J122" s="203"/>
      <c r="K122" s="203"/>
      <c r="L122" s="203"/>
      <c r="M122" s="203"/>
      <c r="N122" s="203"/>
      <c r="O122" s="203"/>
      <c r="P122" s="203"/>
      <c r="Q122" s="203"/>
      <c r="R122" s="204"/>
      <c r="S122" s="298" t="str">
        <f t="shared" si="5"/>
        <v/>
      </c>
      <c r="T122" s="299" t="str">
        <f t="shared" si="6"/>
        <v/>
      </c>
      <c r="U122" s="282"/>
    </row>
    <row r="123" spans="2:21" ht="24.75" customHeight="1">
      <c r="B123" s="176">
        <v>117</v>
      </c>
      <c r="C123" s="231"/>
      <c r="D123" s="290" t="str">
        <f t="shared" si="7"/>
        <v/>
      </c>
      <c r="E123" s="291">
        <f>IF(D123="",0,+COUNTIF('賃上げ前(1か月目)(様式3-5)'!$D$7:$D$1006,D123))</f>
        <v>0</v>
      </c>
      <c r="F123" s="205"/>
      <c r="G123" s="295" t="str">
        <f t="shared" si="8"/>
        <v/>
      </c>
      <c r="H123" s="202"/>
      <c r="I123" s="202"/>
      <c r="J123" s="203"/>
      <c r="K123" s="203"/>
      <c r="L123" s="203"/>
      <c r="M123" s="203"/>
      <c r="N123" s="203"/>
      <c r="O123" s="203"/>
      <c r="P123" s="203"/>
      <c r="Q123" s="203"/>
      <c r="R123" s="204"/>
      <c r="S123" s="298" t="str">
        <f t="shared" si="5"/>
        <v/>
      </c>
      <c r="T123" s="299" t="str">
        <f t="shared" si="6"/>
        <v/>
      </c>
      <c r="U123" s="282"/>
    </row>
    <row r="124" spans="2:21" ht="24.75" customHeight="1">
      <c r="B124" s="176">
        <v>118</v>
      </c>
      <c r="C124" s="231"/>
      <c r="D124" s="290" t="str">
        <f t="shared" si="7"/>
        <v/>
      </c>
      <c r="E124" s="291">
        <f>IF(D124="",0,+COUNTIF('賃上げ前(1か月目)(様式3-5)'!$D$7:$D$1006,D124))</f>
        <v>0</v>
      </c>
      <c r="F124" s="205"/>
      <c r="G124" s="295" t="str">
        <f t="shared" si="8"/>
        <v/>
      </c>
      <c r="H124" s="202"/>
      <c r="I124" s="202"/>
      <c r="J124" s="203"/>
      <c r="K124" s="203"/>
      <c r="L124" s="203"/>
      <c r="M124" s="203"/>
      <c r="N124" s="203"/>
      <c r="O124" s="203"/>
      <c r="P124" s="203"/>
      <c r="Q124" s="203"/>
      <c r="R124" s="204"/>
      <c r="S124" s="298" t="str">
        <f t="shared" si="5"/>
        <v/>
      </c>
      <c r="T124" s="299" t="str">
        <f t="shared" si="6"/>
        <v/>
      </c>
      <c r="U124" s="282"/>
    </row>
    <row r="125" spans="2:21" ht="24.75" customHeight="1">
      <c r="B125" s="176">
        <v>119</v>
      </c>
      <c r="C125" s="231"/>
      <c r="D125" s="290" t="str">
        <f t="shared" si="7"/>
        <v/>
      </c>
      <c r="E125" s="291">
        <f>IF(D125="",0,+COUNTIF('賃上げ前(1か月目)(様式3-5)'!$D$7:$D$1006,D125))</f>
        <v>0</v>
      </c>
      <c r="F125" s="205"/>
      <c r="G125" s="295" t="str">
        <f t="shared" si="8"/>
        <v/>
      </c>
      <c r="H125" s="202"/>
      <c r="I125" s="202"/>
      <c r="J125" s="203"/>
      <c r="K125" s="203"/>
      <c r="L125" s="203"/>
      <c r="M125" s="203"/>
      <c r="N125" s="203"/>
      <c r="O125" s="203"/>
      <c r="P125" s="203"/>
      <c r="Q125" s="203"/>
      <c r="R125" s="204"/>
      <c r="S125" s="298" t="str">
        <f t="shared" si="5"/>
        <v/>
      </c>
      <c r="T125" s="299" t="str">
        <f t="shared" si="6"/>
        <v/>
      </c>
      <c r="U125" s="282"/>
    </row>
    <row r="126" spans="2:21" ht="24.75" customHeight="1">
      <c r="B126" s="176">
        <v>120</v>
      </c>
      <c r="C126" s="231"/>
      <c r="D126" s="290" t="str">
        <f t="shared" si="7"/>
        <v/>
      </c>
      <c r="E126" s="291">
        <f>IF(D126="",0,+COUNTIF('賃上げ前(1か月目)(様式3-5)'!$D$7:$D$1006,D126))</f>
        <v>0</v>
      </c>
      <c r="F126" s="205"/>
      <c r="G126" s="295" t="str">
        <f t="shared" si="8"/>
        <v/>
      </c>
      <c r="H126" s="202"/>
      <c r="I126" s="202"/>
      <c r="J126" s="203"/>
      <c r="K126" s="203"/>
      <c r="L126" s="203"/>
      <c r="M126" s="203"/>
      <c r="N126" s="203"/>
      <c r="O126" s="203"/>
      <c r="P126" s="203"/>
      <c r="Q126" s="203"/>
      <c r="R126" s="204"/>
      <c r="S126" s="298" t="str">
        <f t="shared" si="5"/>
        <v/>
      </c>
      <c r="T126" s="299" t="str">
        <f t="shared" si="6"/>
        <v/>
      </c>
      <c r="U126" s="282"/>
    </row>
    <row r="127" spans="2:21" ht="24.75" customHeight="1">
      <c r="B127" s="176">
        <v>121</v>
      </c>
      <c r="C127" s="231"/>
      <c r="D127" s="290" t="str">
        <f t="shared" si="7"/>
        <v/>
      </c>
      <c r="E127" s="291">
        <f>IF(D127="",0,+COUNTIF('賃上げ前(1か月目)(様式3-5)'!$D$7:$D$1006,D127))</f>
        <v>0</v>
      </c>
      <c r="F127" s="205"/>
      <c r="G127" s="295" t="str">
        <f t="shared" si="8"/>
        <v/>
      </c>
      <c r="H127" s="202"/>
      <c r="I127" s="202"/>
      <c r="J127" s="203"/>
      <c r="K127" s="203"/>
      <c r="L127" s="203"/>
      <c r="M127" s="203"/>
      <c r="N127" s="203"/>
      <c r="O127" s="203"/>
      <c r="P127" s="203"/>
      <c r="Q127" s="203"/>
      <c r="R127" s="204"/>
      <c r="S127" s="298" t="str">
        <f t="shared" si="5"/>
        <v/>
      </c>
      <c r="T127" s="299" t="str">
        <f t="shared" si="6"/>
        <v/>
      </c>
      <c r="U127" s="282"/>
    </row>
    <row r="128" spans="2:21" ht="24.75" customHeight="1">
      <c r="B128" s="176">
        <v>122</v>
      </c>
      <c r="C128" s="231"/>
      <c r="D128" s="290" t="str">
        <f t="shared" si="7"/>
        <v/>
      </c>
      <c r="E128" s="291">
        <f>IF(D128="",0,+COUNTIF('賃上げ前(1か月目)(様式3-5)'!$D$7:$D$1006,D128))</f>
        <v>0</v>
      </c>
      <c r="F128" s="205"/>
      <c r="G128" s="295" t="str">
        <f t="shared" si="8"/>
        <v/>
      </c>
      <c r="H128" s="202"/>
      <c r="I128" s="202"/>
      <c r="J128" s="203"/>
      <c r="K128" s="203"/>
      <c r="L128" s="203"/>
      <c r="M128" s="203"/>
      <c r="N128" s="203"/>
      <c r="O128" s="203"/>
      <c r="P128" s="203"/>
      <c r="Q128" s="203"/>
      <c r="R128" s="204"/>
      <c r="S128" s="298" t="str">
        <f t="shared" si="5"/>
        <v/>
      </c>
      <c r="T128" s="299" t="str">
        <f t="shared" si="6"/>
        <v/>
      </c>
      <c r="U128" s="282"/>
    </row>
    <row r="129" spans="2:21" ht="24.75" customHeight="1">
      <c r="B129" s="176">
        <v>123</v>
      </c>
      <c r="C129" s="231"/>
      <c r="D129" s="290" t="str">
        <f t="shared" si="7"/>
        <v/>
      </c>
      <c r="E129" s="291">
        <f>IF(D129="",0,+COUNTIF('賃上げ前(1か月目)(様式3-5)'!$D$7:$D$1006,D129))</f>
        <v>0</v>
      </c>
      <c r="F129" s="205"/>
      <c r="G129" s="295" t="str">
        <f t="shared" si="8"/>
        <v/>
      </c>
      <c r="H129" s="202"/>
      <c r="I129" s="202"/>
      <c r="J129" s="203"/>
      <c r="K129" s="203"/>
      <c r="L129" s="203"/>
      <c r="M129" s="203"/>
      <c r="N129" s="203"/>
      <c r="O129" s="203"/>
      <c r="P129" s="203"/>
      <c r="Q129" s="203"/>
      <c r="R129" s="204"/>
      <c r="S129" s="298" t="str">
        <f t="shared" si="5"/>
        <v/>
      </c>
      <c r="T129" s="299" t="str">
        <f t="shared" si="6"/>
        <v/>
      </c>
      <c r="U129" s="282"/>
    </row>
    <row r="130" spans="2:21" ht="24.75" customHeight="1">
      <c r="B130" s="176">
        <v>124</v>
      </c>
      <c r="C130" s="231"/>
      <c r="D130" s="290" t="str">
        <f t="shared" si="7"/>
        <v/>
      </c>
      <c r="E130" s="291">
        <f>IF(D130="",0,+COUNTIF('賃上げ前(1か月目)(様式3-5)'!$D$7:$D$1006,D130))</f>
        <v>0</v>
      </c>
      <c r="F130" s="205"/>
      <c r="G130" s="295" t="str">
        <f t="shared" si="8"/>
        <v/>
      </c>
      <c r="H130" s="202"/>
      <c r="I130" s="202"/>
      <c r="J130" s="203"/>
      <c r="K130" s="203"/>
      <c r="L130" s="203"/>
      <c r="M130" s="203"/>
      <c r="N130" s="203"/>
      <c r="O130" s="203"/>
      <c r="P130" s="203"/>
      <c r="Q130" s="203"/>
      <c r="R130" s="204"/>
      <c r="S130" s="298" t="str">
        <f t="shared" si="5"/>
        <v/>
      </c>
      <c r="T130" s="299" t="str">
        <f t="shared" si="6"/>
        <v/>
      </c>
      <c r="U130" s="282"/>
    </row>
    <row r="131" spans="2:21" ht="24.75" customHeight="1">
      <c r="B131" s="176">
        <v>125</v>
      </c>
      <c r="C131" s="231"/>
      <c r="D131" s="290" t="str">
        <f t="shared" si="7"/>
        <v/>
      </c>
      <c r="E131" s="291">
        <f>IF(D131="",0,+COUNTIF('賃上げ前(1か月目)(様式3-5)'!$D$7:$D$1006,D131))</f>
        <v>0</v>
      </c>
      <c r="F131" s="205"/>
      <c r="G131" s="295" t="str">
        <f t="shared" si="8"/>
        <v/>
      </c>
      <c r="H131" s="202"/>
      <c r="I131" s="202"/>
      <c r="J131" s="203"/>
      <c r="K131" s="203"/>
      <c r="L131" s="203"/>
      <c r="M131" s="203"/>
      <c r="N131" s="203"/>
      <c r="O131" s="203"/>
      <c r="P131" s="203"/>
      <c r="Q131" s="203"/>
      <c r="R131" s="204"/>
      <c r="S131" s="298" t="str">
        <f t="shared" si="5"/>
        <v/>
      </c>
      <c r="T131" s="299" t="str">
        <f t="shared" si="6"/>
        <v/>
      </c>
      <c r="U131" s="282"/>
    </row>
    <row r="132" spans="2:21" ht="24.75" customHeight="1">
      <c r="B132" s="176">
        <v>126</v>
      </c>
      <c r="C132" s="231"/>
      <c r="D132" s="290" t="str">
        <f t="shared" si="7"/>
        <v/>
      </c>
      <c r="E132" s="291">
        <f>IF(D132="",0,+COUNTIF('賃上げ前(1か月目)(様式3-5)'!$D$7:$D$1006,D132))</f>
        <v>0</v>
      </c>
      <c r="F132" s="205"/>
      <c r="G132" s="295" t="str">
        <f t="shared" si="8"/>
        <v/>
      </c>
      <c r="H132" s="202"/>
      <c r="I132" s="202"/>
      <c r="J132" s="203"/>
      <c r="K132" s="203"/>
      <c r="L132" s="203"/>
      <c r="M132" s="203"/>
      <c r="N132" s="203"/>
      <c r="O132" s="203"/>
      <c r="P132" s="203"/>
      <c r="Q132" s="203"/>
      <c r="R132" s="204"/>
      <c r="S132" s="298" t="str">
        <f t="shared" si="5"/>
        <v/>
      </c>
      <c r="T132" s="299" t="str">
        <f t="shared" si="6"/>
        <v/>
      </c>
      <c r="U132" s="282"/>
    </row>
    <row r="133" spans="2:21" ht="24.75" customHeight="1">
      <c r="B133" s="176">
        <v>127</v>
      </c>
      <c r="C133" s="231"/>
      <c r="D133" s="290" t="str">
        <f t="shared" si="7"/>
        <v/>
      </c>
      <c r="E133" s="291">
        <f>IF(D133="",0,+COUNTIF('賃上げ前(1か月目)(様式3-5)'!$D$7:$D$1006,D133))</f>
        <v>0</v>
      </c>
      <c r="F133" s="205"/>
      <c r="G133" s="295" t="str">
        <f t="shared" si="8"/>
        <v/>
      </c>
      <c r="H133" s="202"/>
      <c r="I133" s="202"/>
      <c r="J133" s="203"/>
      <c r="K133" s="203"/>
      <c r="L133" s="203"/>
      <c r="M133" s="203"/>
      <c r="N133" s="203"/>
      <c r="O133" s="203"/>
      <c r="P133" s="203"/>
      <c r="Q133" s="203"/>
      <c r="R133" s="204"/>
      <c r="S133" s="298" t="str">
        <f t="shared" si="5"/>
        <v/>
      </c>
      <c r="T133" s="299" t="str">
        <f t="shared" si="6"/>
        <v/>
      </c>
      <c r="U133" s="282"/>
    </row>
    <row r="134" spans="2:21" ht="24.75" customHeight="1">
      <c r="B134" s="176">
        <v>128</v>
      </c>
      <c r="C134" s="231"/>
      <c r="D134" s="290" t="str">
        <f t="shared" si="7"/>
        <v/>
      </c>
      <c r="E134" s="291">
        <f>IF(D134="",0,+COUNTIF('賃上げ前(1か月目)(様式3-5)'!$D$7:$D$1006,D134))</f>
        <v>0</v>
      </c>
      <c r="F134" s="205"/>
      <c r="G134" s="295" t="str">
        <f t="shared" si="8"/>
        <v/>
      </c>
      <c r="H134" s="202"/>
      <c r="I134" s="202"/>
      <c r="J134" s="203"/>
      <c r="K134" s="203"/>
      <c r="L134" s="203"/>
      <c r="M134" s="203"/>
      <c r="N134" s="203"/>
      <c r="O134" s="203"/>
      <c r="P134" s="203"/>
      <c r="Q134" s="203"/>
      <c r="R134" s="204"/>
      <c r="S134" s="298" t="str">
        <f t="shared" si="5"/>
        <v/>
      </c>
      <c r="T134" s="299" t="str">
        <f t="shared" si="6"/>
        <v/>
      </c>
      <c r="U134" s="282"/>
    </row>
    <row r="135" spans="2:21" ht="24.75" customHeight="1">
      <c r="B135" s="176">
        <v>129</v>
      </c>
      <c r="C135" s="231"/>
      <c r="D135" s="290" t="str">
        <f t="shared" si="7"/>
        <v/>
      </c>
      <c r="E135" s="291">
        <f>IF(D135="",0,+COUNTIF('賃上げ前(1か月目)(様式3-5)'!$D$7:$D$1006,D135))</f>
        <v>0</v>
      </c>
      <c r="F135" s="205"/>
      <c r="G135" s="295" t="str">
        <f t="shared" si="8"/>
        <v/>
      </c>
      <c r="H135" s="202"/>
      <c r="I135" s="202"/>
      <c r="J135" s="203"/>
      <c r="K135" s="203"/>
      <c r="L135" s="203"/>
      <c r="M135" s="203"/>
      <c r="N135" s="203"/>
      <c r="O135" s="203"/>
      <c r="P135" s="203"/>
      <c r="Q135" s="203"/>
      <c r="R135" s="204"/>
      <c r="S135" s="298" t="str">
        <f t="shared" si="5"/>
        <v/>
      </c>
      <c r="T135" s="299" t="str">
        <f t="shared" si="6"/>
        <v/>
      </c>
      <c r="U135" s="282"/>
    </row>
    <row r="136" spans="2:21" ht="24.75" customHeight="1">
      <c r="B136" s="176">
        <v>130</v>
      </c>
      <c r="C136" s="231"/>
      <c r="D136" s="290" t="str">
        <f t="shared" si="7"/>
        <v/>
      </c>
      <c r="E136" s="291">
        <f>IF(D136="",0,+COUNTIF('賃上げ前(1か月目)(様式3-5)'!$D$7:$D$1006,D136))</f>
        <v>0</v>
      </c>
      <c r="F136" s="205"/>
      <c r="G136" s="295" t="str">
        <f t="shared" si="8"/>
        <v/>
      </c>
      <c r="H136" s="202"/>
      <c r="I136" s="202"/>
      <c r="J136" s="203"/>
      <c r="K136" s="203"/>
      <c r="L136" s="203"/>
      <c r="M136" s="203"/>
      <c r="N136" s="203"/>
      <c r="O136" s="203"/>
      <c r="P136" s="203"/>
      <c r="Q136" s="203"/>
      <c r="R136" s="204"/>
      <c r="S136" s="298" t="str">
        <f t="shared" ref="S136:S199" si="9">IF(C136="","",+SUM(H136:R136))</f>
        <v/>
      </c>
      <c r="T136" s="299" t="str">
        <f t="shared" ref="T136:T199" si="10">IF(C136="","",+IF(G136="対象",H136,0))</f>
        <v/>
      </c>
      <c r="U136" s="282"/>
    </row>
    <row r="137" spans="2:21" ht="24.75" customHeight="1">
      <c r="B137" s="176">
        <v>131</v>
      </c>
      <c r="C137" s="231"/>
      <c r="D137" s="290" t="str">
        <f t="shared" ref="D137:D200" si="11">SUBSTITUTE(SUBSTITUTE(C137,"　","")," ","")</f>
        <v/>
      </c>
      <c r="E137" s="291">
        <f>IF(D137="",0,+COUNTIF('賃上げ前(1か月目)(様式3-5)'!$D$7:$D$1006,D137))</f>
        <v>0</v>
      </c>
      <c r="F137" s="205"/>
      <c r="G137" s="295" t="str">
        <f t="shared" ref="G137:G200" si="12">IF(C137="","",+IF(OR(E137&lt;1,F137=""),"除外","対象"))</f>
        <v/>
      </c>
      <c r="H137" s="202"/>
      <c r="I137" s="202"/>
      <c r="J137" s="203"/>
      <c r="K137" s="203"/>
      <c r="L137" s="203"/>
      <c r="M137" s="203"/>
      <c r="N137" s="203"/>
      <c r="O137" s="203"/>
      <c r="P137" s="203"/>
      <c r="Q137" s="203"/>
      <c r="R137" s="204"/>
      <c r="S137" s="298" t="str">
        <f t="shared" si="9"/>
        <v/>
      </c>
      <c r="T137" s="299" t="str">
        <f t="shared" si="10"/>
        <v/>
      </c>
      <c r="U137" s="282"/>
    </row>
    <row r="138" spans="2:21" ht="24.75" customHeight="1">
      <c r="B138" s="176">
        <v>132</v>
      </c>
      <c r="C138" s="231"/>
      <c r="D138" s="290" t="str">
        <f t="shared" si="11"/>
        <v/>
      </c>
      <c r="E138" s="291">
        <f>IF(D138="",0,+COUNTIF('賃上げ前(1か月目)(様式3-5)'!$D$7:$D$1006,D138))</f>
        <v>0</v>
      </c>
      <c r="F138" s="205"/>
      <c r="G138" s="295" t="str">
        <f t="shared" si="12"/>
        <v/>
      </c>
      <c r="H138" s="202"/>
      <c r="I138" s="202"/>
      <c r="J138" s="203"/>
      <c r="K138" s="203"/>
      <c r="L138" s="203"/>
      <c r="M138" s="203"/>
      <c r="N138" s="203"/>
      <c r="O138" s="203"/>
      <c r="P138" s="203"/>
      <c r="Q138" s="203"/>
      <c r="R138" s="204"/>
      <c r="S138" s="298" t="str">
        <f t="shared" si="9"/>
        <v/>
      </c>
      <c r="T138" s="299" t="str">
        <f t="shared" si="10"/>
        <v/>
      </c>
      <c r="U138" s="282"/>
    </row>
    <row r="139" spans="2:21" ht="24.75" customHeight="1">
      <c r="B139" s="176">
        <v>133</v>
      </c>
      <c r="C139" s="231"/>
      <c r="D139" s="290" t="str">
        <f t="shared" si="11"/>
        <v/>
      </c>
      <c r="E139" s="291">
        <f>IF(D139="",0,+COUNTIF('賃上げ前(1か月目)(様式3-5)'!$D$7:$D$1006,D139))</f>
        <v>0</v>
      </c>
      <c r="F139" s="205"/>
      <c r="G139" s="295" t="str">
        <f t="shared" si="12"/>
        <v/>
      </c>
      <c r="H139" s="202"/>
      <c r="I139" s="202"/>
      <c r="J139" s="203"/>
      <c r="K139" s="203"/>
      <c r="L139" s="203"/>
      <c r="M139" s="203"/>
      <c r="N139" s="203"/>
      <c r="O139" s="203"/>
      <c r="P139" s="203"/>
      <c r="Q139" s="203"/>
      <c r="R139" s="204"/>
      <c r="S139" s="298" t="str">
        <f t="shared" si="9"/>
        <v/>
      </c>
      <c r="T139" s="299" t="str">
        <f t="shared" si="10"/>
        <v/>
      </c>
      <c r="U139" s="282"/>
    </row>
    <row r="140" spans="2:21" ht="24.75" customHeight="1">
      <c r="B140" s="176">
        <v>134</v>
      </c>
      <c r="C140" s="231"/>
      <c r="D140" s="290" t="str">
        <f t="shared" si="11"/>
        <v/>
      </c>
      <c r="E140" s="291">
        <f>IF(D140="",0,+COUNTIF('賃上げ前(1か月目)(様式3-5)'!$D$7:$D$1006,D140))</f>
        <v>0</v>
      </c>
      <c r="F140" s="205"/>
      <c r="G140" s="295" t="str">
        <f t="shared" si="12"/>
        <v/>
      </c>
      <c r="H140" s="202"/>
      <c r="I140" s="202"/>
      <c r="J140" s="203"/>
      <c r="K140" s="203"/>
      <c r="L140" s="203"/>
      <c r="M140" s="203"/>
      <c r="N140" s="203"/>
      <c r="O140" s="203"/>
      <c r="P140" s="203"/>
      <c r="Q140" s="203"/>
      <c r="R140" s="204"/>
      <c r="S140" s="298" t="str">
        <f t="shared" si="9"/>
        <v/>
      </c>
      <c r="T140" s="299" t="str">
        <f t="shared" si="10"/>
        <v/>
      </c>
      <c r="U140" s="282"/>
    </row>
    <row r="141" spans="2:21" ht="24.75" customHeight="1">
      <c r="B141" s="176">
        <v>135</v>
      </c>
      <c r="C141" s="231"/>
      <c r="D141" s="290" t="str">
        <f t="shared" si="11"/>
        <v/>
      </c>
      <c r="E141" s="291">
        <f>IF(D141="",0,+COUNTIF('賃上げ前(1か月目)(様式3-5)'!$D$7:$D$1006,D141))</f>
        <v>0</v>
      </c>
      <c r="F141" s="205"/>
      <c r="G141" s="295" t="str">
        <f t="shared" si="12"/>
        <v/>
      </c>
      <c r="H141" s="202"/>
      <c r="I141" s="202"/>
      <c r="J141" s="203"/>
      <c r="K141" s="203"/>
      <c r="L141" s="203"/>
      <c r="M141" s="203"/>
      <c r="N141" s="203"/>
      <c r="O141" s="203"/>
      <c r="P141" s="203"/>
      <c r="Q141" s="203"/>
      <c r="R141" s="204"/>
      <c r="S141" s="298" t="str">
        <f t="shared" si="9"/>
        <v/>
      </c>
      <c r="T141" s="299" t="str">
        <f t="shared" si="10"/>
        <v/>
      </c>
      <c r="U141" s="282"/>
    </row>
    <row r="142" spans="2:21" ht="24.75" customHeight="1">
      <c r="B142" s="176">
        <v>136</v>
      </c>
      <c r="C142" s="231"/>
      <c r="D142" s="290" t="str">
        <f t="shared" si="11"/>
        <v/>
      </c>
      <c r="E142" s="291">
        <f>IF(D142="",0,+COUNTIF('賃上げ前(1か月目)(様式3-5)'!$D$7:$D$1006,D142))</f>
        <v>0</v>
      </c>
      <c r="F142" s="205"/>
      <c r="G142" s="295" t="str">
        <f t="shared" si="12"/>
        <v/>
      </c>
      <c r="H142" s="202"/>
      <c r="I142" s="202"/>
      <c r="J142" s="203"/>
      <c r="K142" s="203"/>
      <c r="L142" s="203"/>
      <c r="M142" s="203"/>
      <c r="N142" s="203"/>
      <c r="O142" s="203"/>
      <c r="P142" s="203"/>
      <c r="Q142" s="203"/>
      <c r="R142" s="204"/>
      <c r="S142" s="298" t="str">
        <f t="shared" si="9"/>
        <v/>
      </c>
      <c r="T142" s="299" t="str">
        <f t="shared" si="10"/>
        <v/>
      </c>
      <c r="U142" s="282"/>
    </row>
    <row r="143" spans="2:21" ht="24.75" customHeight="1">
      <c r="B143" s="176">
        <v>137</v>
      </c>
      <c r="C143" s="231"/>
      <c r="D143" s="290" t="str">
        <f t="shared" si="11"/>
        <v/>
      </c>
      <c r="E143" s="291">
        <f>IF(D143="",0,+COUNTIF('賃上げ前(1か月目)(様式3-5)'!$D$7:$D$1006,D143))</f>
        <v>0</v>
      </c>
      <c r="F143" s="205"/>
      <c r="G143" s="295" t="str">
        <f t="shared" si="12"/>
        <v/>
      </c>
      <c r="H143" s="202"/>
      <c r="I143" s="202"/>
      <c r="J143" s="203"/>
      <c r="K143" s="203"/>
      <c r="L143" s="203"/>
      <c r="M143" s="203"/>
      <c r="N143" s="203"/>
      <c r="O143" s="203"/>
      <c r="P143" s="203"/>
      <c r="Q143" s="203"/>
      <c r="R143" s="204"/>
      <c r="S143" s="298" t="str">
        <f t="shared" si="9"/>
        <v/>
      </c>
      <c r="T143" s="299" t="str">
        <f t="shared" si="10"/>
        <v/>
      </c>
      <c r="U143" s="282"/>
    </row>
    <row r="144" spans="2:21" ht="24.75" customHeight="1">
      <c r="B144" s="176">
        <v>138</v>
      </c>
      <c r="C144" s="231"/>
      <c r="D144" s="290" t="str">
        <f t="shared" si="11"/>
        <v/>
      </c>
      <c r="E144" s="291">
        <f>IF(D144="",0,+COUNTIF('賃上げ前(1か月目)(様式3-5)'!$D$7:$D$1006,D144))</f>
        <v>0</v>
      </c>
      <c r="F144" s="205"/>
      <c r="G144" s="295" t="str">
        <f t="shared" si="12"/>
        <v/>
      </c>
      <c r="H144" s="202"/>
      <c r="I144" s="202"/>
      <c r="J144" s="203"/>
      <c r="K144" s="203"/>
      <c r="L144" s="203"/>
      <c r="M144" s="203"/>
      <c r="N144" s="203"/>
      <c r="O144" s="203"/>
      <c r="P144" s="203"/>
      <c r="Q144" s="203"/>
      <c r="R144" s="204"/>
      <c r="S144" s="298" t="str">
        <f t="shared" si="9"/>
        <v/>
      </c>
      <c r="T144" s="299" t="str">
        <f t="shared" si="10"/>
        <v/>
      </c>
      <c r="U144" s="282"/>
    </row>
    <row r="145" spans="2:21" ht="24.75" customHeight="1">
      <c r="B145" s="176">
        <v>139</v>
      </c>
      <c r="C145" s="231"/>
      <c r="D145" s="290" t="str">
        <f t="shared" si="11"/>
        <v/>
      </c>
      <c r="E145" s="291">
        <f>IF(D145="",0,+COUNTIF('賃上げ前(1か月目)(様式3-5)'!$D$7:$D$1006,D145))</f>
        <v>0</v>
      </c>
      <c r="F145" s="205"/>
      <c r="G145" s="295" t="str">
        <f t="shared" si="12"/>
        <v/>
      </c>
      <c r="H145" s="202"/>
      <c r="I145" s="202"/>
      <c r="J145" s="203"/>
      <c r="K145" s="203"/>
      <c r="L145" s="203"/>
      <c r="M145" s="203"/>
      <c r="N145" s="203"/>
      <c r="O145" s="203"/>
      <c r="P145" s="203"/>
      <c r="Q145" s="203"/>
      <c r="R145" s="204"/>
      <c r="S145" s="298" t="str">
        <f t="shared" si="9"/>
        <v/>
      </c>
      <c r="T145" s="299" t="str">
        <f t="shared" si="10"/>
        <v/>
      </c>
      <c r="U145" s="282"/>
    </row>
    <row r="146" spans="2:21" ht="24.75" customHeight="1">
      <c r="B146" s="176">
        <v>140</v>
      </c>
      <c r="C146" s="231"/>
      <c r="D146" s="290" t="str">
        <f t="shared" si="11"/>
        <v/>
      </c>
      <c r="E146" s="291">
        <f>IF(D146="",0,+COUNTIF('賃上げ前(1か月目)(様式3-5)'!$D$7:$D$1006,D146))</f>
        <v>0</v>
      </c>
      <c r="F146" s="205"/>
      <c r="G146" s="295" t="str">
        <f t="shared" si="12"/>
        <v/>
      </c>
      <c r="H146" s="202"/>
      <c r="I146" s="202"/>
      <c r="J146" s="203"/>
      <c r="K146" s="203"/>
      <c r="L146" s="203"/>
      <c r="M146" s="203"/>
      <c r="N146" s="203"/>
      <c r="O146" s="203"/>
      <c r="P146" s="203"/>
      <c r="Q146" s="203"/>
      <c r="R146" s="204"/>
      <c r="S146" s="298" t="str">
        <f t="shared" si="9"/>
        <v/>
      </c>
      <c r="T146" s="299" t="str">
        <f t="shared" si="10"/>
        <v/>
      </c>
      <c r="U146" s="282"/>
    </row>
    <row r="147" spans="2:21" ht="24.75" customHeight="1">
      <c r="B147" s="176">
        <v>141</v>
      </c>
      <c r="C147" s="231"/>
      <c r="D147" s="290" t="str">
        <f t="shared" si="11"/>
        <v/>
      </c>
      <c r="E147" s="291">
        <f>IF(D147="",0,+COUNTIF('賃上げ前(1か月目)(様式3-5)'!$D$7:$D$1006,D147))</f>
        <v>0</v>
      </c>
      <c r="F147" s="205"/>
      <c r="G147" s="295" t="str">
        <f t="shared" si="12"/>
        <v/>
      </c>
      <c r="H147" s="202"/>
      <c r="I147" s="202"/>
      <c r="J147" s="203"/>
      <c r="K147" s="203"/>
      <c r="L147" s="203"/>
      <c r="M147" s="203"/>
      <c r="N147" s="203"/>
      <c r="O147" s="203"/>
      <c r="P147" s="203"/>
      <c r="Q147" s="203"/>
      <c r="R147" s="204"/>
      <c r="S147" s="298" t="str">
        <f t="shared" si="9"/>
        <v/>
      </c>
      <c r="T147" s="299" t="str">
        <f t="shared" si="10"/>
        <v/>
      </c>
      <c r="U147" s="282"/>
    </row>
    <row r="148" spans="2:21" ht="24.75" customHeight="1">
      <c r="B148" s="176">
        <v>142</v>
      </c>
      <c r="C148" s="231"/>
      <c r="D148" s="290" t="str">
        <f t="shared" si="11"/>
        <v/>
      </c>
      <c r="E148" s="291">
        <f>IF(D148="",0,+COUNTIF('賃上げ前(1か月目)(様式3-5)'!$D$7:$D$1006,D148))</f>
        <v>0</v>
      </c>
      <c r="F148" s="205"/>
      <c r="G148" s="295" t="str">
        <f t="shared" si="12"/>
        <v/>
      </c>
      <c r="H148" s="202"/>
      <c r="I148" s="202"/>
      <c r="J148" s="203"/>
      <c r="K148" s="203"/>
      <c r="L148" s="203"/>
      <c r="M148" s="203"/>
      <c r="N148" s="203"/>
      <c r="O148" s="203"/>
      <c r="P148" s="203"/>
      <c r="Q148" s="203"/>
      <c r="R148" s="204"/>
      <c r="S148" s="298" t="str">
        <f t="shared" si="9"/>
        <v/>
      </c>
      <c r="T148" s="299" t="str">
        <f t="shared" si="10"/>
        <v/>
      </c>
      <c r="U148" s="282"/>
    </row>
    <row r="149" spans="2:21" ht="24.75" customHeight="1">
      <c r="B149" s="176">
        <v>143</v>
      </c>
      <c r="C149" s="231"/>
      <c r="D149" s="290" t="str">
        <f t="shared" si="11"/>
        <v/>
      </c>
      <c r="E149" s="291">
        <f>IF(D149="",0,+COUNTIF('賃上げ前(1か月目)(様式3-5)'!$D$7:$D$1006,D149))</f>
        <v>0</v>
      </c>
      <c r="F149" s="205"/>
      <c r="G149" s="295" t="str">
        <f t="shared" si="12"/>
        <v/>
      </c>
      <c r="H149" s="202"/>
      <c r="I149" s="202"/>
      <c r="J149" s="203"/>
      <c r="K149" s="203"/>
      <c r="L149" s="203"/>
      <c r="M149" s="203"/>
      <c r="N149" s="203"/>
      <c r="O149" s="203"/>
      <c r="P149" s="203"/>
      <c r="Q149" s="203"/>
      <c r="R149" s="204"/>
      <c r="S149" s="298" t="str">
        <f t="shared" si="9"/>
        <v/>
      </c>
      <c r="T149" s="299" t="str">
        <f t="shared" si="10"/>
        <v/>
      </c>
      <c r="U149" s="282"/>
    </row>
    <row r="150" spans="2:21" ht="24.75" customHeight="1">
      <c r="B150" s="176">
        <v>144</v>
      </c>
      <c r="C150" s="231"/>
      <c r="D150" s="290" t="str">
        <f t="shared" si="11"/>
        <v/>
      </c>
      <c r="E150" s="291">
        <f>IF(D150="",0,+COUNTIF('賃上げ前(1か月目)(様式3-5)'!$D$7:$D$1006,D150))</f>
        <v>0</v>
      </c>
      <c r="F150" s="205"/>
      <c r="G150" s="295" t="str">
        <f t="shared" si="12"/>
        <v/>
      </c>
      <c r="H150" s="202"/>
      <c r="I150" s="202"/>
      <c r="J150" s="203"/>
      <c r="K150" s="203"/>
      <c r="L150" s="203"/>
      <c r="M150" s="203"/>
      <c r="N150" s="203"/>
      <c r="O150" s="203"/>
      <c r="P150" s="203"/>
      <c r="Q150" s="203"/>
      <c r="R150" s="204"/>
      <c r="S150" s="298" t="str">
        <f t="shared" si="9"/>
        <v/>
      </c>
      <c r="T150" s="299" t="str">
        <f t="shared" si="10"/>
        <v/>
      </c>
      <c r="U150" s="282"/>
    </row>
    <row r="151" spans="2:21" ht="24.75" customHeight="1">
      <c r="B151" s="176">
        <v>145</v>
      </c>
      <c r="C151" s="231"/>
      <c r="D151" s="290" t="str">
        <f t="shared" si="11"/>
        <v/>
      </c>
      <c r="E151" s="291">
        <f>IF(D151="",0,+COUNTIF('賃上げ前(1か月目)(様式3-5)'!$D$7:$D$1006,D151))</f>
        <v>0</v>
      </c>
      <c r="F151" s="205"/>
      <c r="G151" s="295" t="str">
        <f t="shared" si="12"/>
        <v/>
      </c>
      <c r="H151" s="202"/>
      <c r="I151" s="202"/>
      <c r="J151" s="203"/>
      <c r="K151" s="203"/>
      <c r="L151" s="203"/>
      <c r="M151" s="203"/>
      <c r="N151" s="203"/>
      <c r="O151" s="203"/>
      <c r="P151" s="203"/>
      <c r="Q151" s="203"/>
      <c r="R151" s="204"/>
      <c r="S151" s="298" t="str">
        <f t="shared" si="9"/>
        <v/>
      </c>
      <c r="T151" s="299" t="str">
        <f t="shared" si="10"/>
        <v/>
      </c>
      <c r="U151" s="282"/>
    </row>
    <row r="152" spans="2:21" ht="24.75" customHeight="1">
      <c r="B152" s="176">
        <v>146</v>
      </c>
      <c r="C152" s="231"/>
      <c r="D152" s="290" t="str">
        <f t="shared" si="11"/>
        <v/>
      </c>
      <c r="E152" s="291">
        <f>IF(D152="",0,+COUNTIF('賃上げ前(1か月目)(様式3-5)'!$D$7:$D$1006,D152))</f>
        <v>0</v>
      </c>
      <c r="F152" s="205"/>
      <c r="G152" s="295" t="str">
        <f t="shared" si="12"/>
        <v/>
      </c>
      <c r="H152" s="202"/>
      <c r="I152" s="202"/>
      <c r="J152" s="203"/>
      <c r="K152" s="203"/>
      <c r="L152" s="203"/>
      <c r="M152" s="203"/>
      <c r="N152" s="203"/>
      <c r="O152" s="203"/>
      <c r="P152" s="203"/>
      <c r="Q152" s="203"/>
      <c r="R152" s="204"/>
      <c r="S152" s="298" t="str">
        <f t="shared" si="9"/>
        <v/>
      </c>
      <c r="T152" s="299" t="str">
        <f t="shared" si="10"/>
        <v/>
      </c>
      <c r="U152" s="282"/>
    </row>
    <row r="153" spans="2:21" ht="24.75" customHeight="1">
      <c r="B153" s="176">
        <v>147</v>
      </c>
      <c r="C153" s="231"/>
      <c r="D153" s="290" t="str">
        <f t="shared" si="11"/>
        <v/>
      </c>
      <c r="E153" s="291">
        <f>IF(D153="",0,+COUNTIF('賃上げ前(1か月目)(様式3-5)'!$D$7:$D$1006,D153))</f>
        <v>0</v>
      </c>
      <c r="F153" s="205"/>
      <c r="G153" s="295" t="str">
        <f t="shared" si="12"/>
        <v/>
      </c>
      <c r="H153" s="202"/>
      <c r="I153" s="202"/>
      <c r="J153" s="203"/>
      <c r="K153" s="203"/>
      <c r="L153" s="203"/>
      <c r="M153" s="203"/>
      <c r="N153" s="203"/>
      <c r="O153" s="203"/>
      <c r="P153" s="203"/>
      <c r="Q153" s="203"/>
      <c r="R153" s="204"/>
      <c r="S153" s="298" t="str">
        <f t="shared" si="9"/>
        <v/>
      </c>
      <c r="T153" s="299" t="str">
        <f t="shared" si="10"/>
        <v/>
      </c>
      <c r="U153" s="282"/>
    </row>
    <row r="154" spans="2:21" ht="24.75" customHeight="1">
      <c r="B154" s="176">
        <v>148</v>
      </c>
      <c r="C154" s="231"/>
      <c r="D154" s="290" t="str">
        <f t="shared" si="11"/>
        <v/>
      </c>
      <c r="E154" s="291">
        <f>IF(D154="",0,+COUNTIF('賃上げ前(1か月目)(様式3-5)'!$D$7:$D$1006,D154))</f>
        <v>0</v>
      </c>
      <c r="F154" s="205"/>
      <c r="G154" s="295" t="str">
        <f t="shared" si="12"/>
        <v/>
      </c>
      <c r="H154" s="202"/>
      <c r="I154" s="202"/>
      <c r="J154" s="203"/>
      <c r="K154" s="203"/>
      <c r="L154" s="203"/>
      <c r="M154" s="203"/>
      <c r="N154" s="203"/>
      <c r="O154" s="203"/>
      <c r="P154" s="203"/>
      <c r="Q154" s="203"/>
      <c r="R154" s="204"/>
      <c r="S154" s="298" t="str">
        <f t="shared" si="9"/>
        <v/>
      </c>
      <c r="T154" s="299" t="str">
        <f t="shared" si="10"/>
        <v/>
      </c>
      <c r="U154" s="282"/>
    </row>
    <row r="155" spans="2:21" ht="24.75" customHeight="1">
      <c r="B155" s="176">
        <v>149</v>
      </c>
      <c r="C155" s="231"/>
      <c r="D155" s="290" t="str">
        <f t="shared" si="11"/>
        <v/>
      </c>
      <c r="E155" s="291">
        <f>IF(D155="",0,+COUNTIF('賃上げ前(1か月目)(様式3-5)'!$D$7:$D$1006,D155))</f>
        <v>0</v>
      </c>
      <c r="F155" s="205"/>
      <c r="G155" s="295" t="str">
        <f t="shared" si="12"/>
        <v/>
      </c>
      <c r="H155" s="202"/>
      <c r="I155" s="202"/>
      <c r="J155" s="203"/>
      <c r="K155" s="203"/>
      <c r="L155" s="203"/>
      <c r="M155" s="203"/>
      <c r="N155" s="203"/>
      <c r="O155" s="203"/>
      <c r="P155" s="203"/>
      <c r="Q155" s="203"/>
      <c r="R155" s="204"/>
      <c r="S155" s="298" t="str">
        <f t="shared" si="9"/>
        <v/>
      </c>
      <c r="T155" s="299" t="str">
        <f t="shared" si="10"/>
        <v/>
      </c>
      <c r="U155" s="282"/>
    </row>
    <row r="156" spans="2:21" ht="24.75" customHeight="1">
      <c r="B156" s="176">
        <v>150</v>
      </c>
      <c r="C156" s="231"/>
      <c r="D156" s="290" t="str">
        <f t="shared" si="11"/>
        <v/>
      </c>
      <c r="E156" s="291">
        <f>IF(D156="",0,+COUNTIF('賃上げ前(1か月目)(様式3-5)'!$D$7:$D$1006,D156))</f>
        <v>0</v>
      </c>
      <c r="F156" s="205"/>
      <c r="G156" s="295" t="str">
        <f t="shared" si="12"/>
        <v/>
      </c>
      <c r="H156" s="202"/>
      <c r="I156" s="202"/>
      <c r="J156" s="203"/>
      <c r="K156" s="203"/>
      <c r="L156" s="203"/>
      <c r="M156" s="203"/>
      <c r="N156" s="203"/>
      <c r="O156" s="203"/>
      <c r="P156" s="203"/>
      <c r="Q156" s="203"/>
      <c r="R156" s="204"/>
      <c r="S156" s="298" t="str">
        <f t="shared" si="9"/>
        <v/>
      </c>
      <c r="T156" s="299" t="str">
        <f t="shared" si="10"/>
        <v/>
      </c>
      <c r="U156" s="282"/>
    </row>
    <row r="157" spans="2:21" ht="24.75" customHeight="1">
      <c r="B157" s="176">
        <v>151</v>
      </c>
      <c r="C157" s="231"/>
      <c r="D157" s="290" t="str">
        <f t="shared" si="11"/>
        <v/>
      </c>
      <c r="E157" s="291">
        <f>IF(D157="",0,+COUNTIF('賃上げ前(1か月目)(様式3-5)'!$D$7:$D$1006,D157))</f>
        <v>0</v>
      </c>
      <c r="F157" s="205"/>
      <c r="G157" s="295" t="str">
        <f t="shared" si="12"/>
        <v/>
      </c>
      <c r="H157" s="202"/>
      <c r="I157" s="202"/>
      <c r="J157" s="203"/>
      <c r="K157" s="203"/>
      <c r="L157" s="203"/>
      <c r="M157" s="203"/>
      <c r="N157" s="203"/>
      <c r="O157" s="203"/>
      <c r="P157" s="203"/>
      <c r="Q157" s="203"/>
      <c r="R157" s="204"/>
      <c r="S157" s="298" t="str">
        <f t="shared" si="9"/>
        <v/>
      </c>
      <c r="T157" s="299" t="str">
        <f t="shared" si="10"/>
        <v/>
      </c>
      <c r="U157" s="282"/>
    </row>
    <row r="158" spans="2:21" ht="24.75" customHeight="1">
      <c r="B158" s="176">
        <v>152</v>
      </c>
      <c r="C158" s="231"/>
      <c r="D158" s="290" t="str">
        <f t="shared" si="11"/>
        <v/>
      </c>
      <c r="E158" s="291">
        <f>IF(D158="",0,+COUNTIF('賃上げ前(1か月目)(様式3-5)'!$D$7:$D$1006,D158))</f>
        <v>0</v>
      </c>
      <c r="F158" s="205"/>
      <c r="G158" s="295" t="str">
        <f t="shared" si="12"/>
        <v/>
      </c>
      <c r="H158" s="202"/>
      <c r="I158" s="202"/>
      <c r="J158" s="203"/>
      <c r="K158" s="203"/>
      <c r="L158" s="203"/>
      <c r="M158" s="203"/>
      <c r="N158" s="203"/>
      <c r="O158" s="203"/>
      <c r="P158" s="203"/>
      <c r="Q158" s="203"/>
      <c r="R158" s="204"/>
      <c r="S158" s="298" t="str">
        <f t="shared" si="9"/>
        <v/>
      </c>
      <c r="T158" s="299" t="str">
        <f t="shared" si="10"/>
        <v/>
      </c>
      <c r="U158" s="282"/>
    </row>
    <row r="159" spans="2:21" ht="24.75" customHeight="1">
      <c r="B159" s="176">
        <v>153</v>
      </c>
      <c r="C159" s="231"/>
      <c r="D159" s="290" t="str">
        <f t="shared" si="11"/>
        <v/>
      </c>
      <c r="E159" s="291">
        <f>IF(D159="",0,+COUNTIF('賃上げ前(1か月目)(様式3-5)'!$D$7:$D$1006,D159))</f>
        <v>0</v>
      </c>
      <c r="F159" s="205"/>
      <c r="G159" s="295" t="str">
        <f t="shared" si="12"/>
        <v/>
      </c>
      <c r="H159" s="202"/>
      <c r="I159" s="202"/>
      <c r="J159" s="203"/>
      <c r="K159" s="203"/>
      <c r="L159" s="203"/>
      <c r="M159" s="203"/>
      <c r="N159" s="203"/>
      <c r="O159" s="203"/>
      <c r="P159" s="203"/>
      <c r="Q159" s="203"/>
      <c r="R159" s="204"/>
      <c r="S159" s="298" t="str">
        <f t="shared" si="9"/>
        <v/>
      </c>
      <c r="T159" s="299" t="str">
        <f t="shared" si="10"/>
        <v/>
      </c>
      <c r="U159" s="282"/>
    </row>
    <row r="160" spans="2:21" ht="24.75" customHeight="1">
      <c r="B160" s="176">
        <v>154</v>
      </c>
      <c r="C160" s="231"/>
      <c r="D160" s="290" t="str">
        <f t="shared" si="11"/>
        <v/>
      </c>
      <c r="E160" s="291">
        <f>IF(D160="",0,+COUNTIF('賃上げ前(1か月目)(様式3-5)'!$D$7:$D$1006,D160))</f>
        <v>0</v>
      </c>
      <c r="F160" s="205"/>
      <c r="G160" s="295" t="str">
        <f t="shared" si="12"/>
        <v/>
      </c>
      <c r="H160" s="202"/>
      <c r="I160" s="202"/>
      <c r="J160" s="203"/>
      <c r="K160" s="203"/>
      <c r="L160" s="203"/>
      <c r="M160" s="203"/>
      <c r="N160" s="203"/>
      <c r="O160" s="203"/>
      <c r="P160" s="203"/>
      <c r="Q160" s="203"/>
      <c r="R160" s="204"/>
      <c r="S160" s="298" t="str">
        <f t="shared" si="9"/>
        <v/>
      </c>
      <c r="T160" s="299" t="str">
        <f t="shared" si="10"/>
        <v/>
      </c>
      <c r="U160" s="282"/>
    </row>
    <row r="161" spans="2:21" ht="24.75" customHeight="1">
      <c r="B161" s="176">
        <v>155</v>
      </c>
      <c r="C161" s="231"/>
      <c r="D161" s="290" t="str">
        <f t="shared" si="11"/>
        <v/>
      </c>
      <c r="E161" s="291">
        <f>IF(D161="",0,+COUNTIF('賃上げ前(1か月目)(様式3-5)'!$D$7:$D$1006,D161))</f>
        <v>0</v>
      </c>
      <c r="F161" s="205"/>
      <c r="G161" s="295" t="str">
        <f t="shared" si="12"/>
        <v/>
      </c>
      <c r="H161" s="202"/>
      <c r="I161" s="202"/>
      <c r="J161" s="203"/>
      <c r="K161" s="203"/>
      <c r="L161" s="203"/>
      <c r="M161" s="203"/>
      <c r="N161" s="203"/>
      <c r="O161" s="203"/>
      <c r="P161" s="203"/>
      <c r="Q161" s="203"/>
      <c r="R161" s="204"/>
      <c r="S161" s="298" t="str">
        <f t="shared" si="9"/>
        <v/>
      </c>
      <c r="T161" s="299" t="str">
        <f t="shared" si="10"/>
        <v/>
      </c>
      <c r="U161" s="282"/>
    </row>
    <row r="162" spans="2:21" ht="24.75" customHeight="1">
      <c r="B162" s="176">
        <v>156</v>
      </c>
      <c r="C162" s="231"/>
      <c r="D162" s="290" t="str">
        <f t="shared" si="11"/>
        <v/>
      </c>
      <c r="E162" s="291">
        <f>IF(D162="",0,+COUNTIF('賃上げ前(1か月目)(様式3-5)'!$D$7:$D$1006,D162))</f>
        <v>0</v>
      </c>
      <c r="F162" s="205"/>
      <c r="G162" s="295" t="str">
        <f t="shared" si="12"/>
        <v/>
      </c>
      <c r="H162" s="202"/>
      <c r="I162" s="202"/>
      <c r="J162" s="203"/>
      <c r="K162" s="203"/>
      <c r="L162" s="203"/>
      <c r="M162" s="203"/>
      <c r="N162" s="203"/>
      <c r="O162" s="203"/>
      <c r="P162" s="203"/>
      <c r="Q162" s="203"/>
      <c r="R162" s="204"/>
      <c r="S162" s="298" t="str">
        <f t="shared" si="9"/>
        <v/>
      </c>
      <c r="T162" s="299" t="str">
        <f t="shared" si="10"/>
        <v/>
      </c>
      <c r="U162" s="282"/>
    </row>
    <row r="163" spans="2:21" ht="24.75" customHeight="1">
      <c r="B163" s="176">
        <v>157</v>
      </c>
      <c r="C163" s="231"/>
      <c r="D163" s="290" t="str">
        <f t="shared" si="11"/>
        <v/>
      </c>
      <c r="E163" s="291">
        <f>IF(D163="",0,+COUNTIF('賃上げ前(1か月目)(様式3-5)'!$D$7:$D$1006,D163))</f>
        <v>0</v>
      </c>
      <c r="F163" s="205"/>
      <c r="G163" s="295" t="str">
        <f t="shared" si="12"/>
        <v/>
      </c>
      <c r="H163" s="202"/>
      <c r="I163" s="202"/>
      <c r="J163" s="203"/>
      <c r="K163" s="203"/>
      <c r="L163" s="203"/>
      <c r="M163" s="203"/>
      <c r="N163" s="203"/>
      <c r="O163" s="203"/>
      <c r="P163" s="203"/>
      <c r="Q163" s="203"/>
      <c r="R163" s="204"/>
      <c r="S163" s="298" t="str">
        <f t="shared" si="9"/>
        <v/>
      </c>
      <c r="T163" s="299" t="str">
        <f t="shared" si="10"/>
        <v/>
      </c>
      <c r="U163" s="282"/>
    </row>
    <row r="164" spans="2:21" ht="24.75" customHeight="1">
      <c r="B164" s="176">
        <v>158</v>
      </c>
      <c r="C164" s="231"/>
      <c r="D164" s="290" t="str">
        <f t="shared" si="11"/>
        <v/>
      </c>
      <c r="E164" s="291">
        <f>IF(D164="",0,+COUNTIF('賃上げ前(1か月目)(様式3-5)'!$D$7:$D$1006,D164))</f>
        <v>0</v>
      </c>
      <c r="F164" s="205"/>
      <c r="G164" s="295" t="str">
        <f t="shared" si="12"/>
        <v/>
      </c>
      <c r="H164" s="202"/>
      <c r="I164" s="202"/>
      <c r="J164" s="203"/>
      <c r="K164" s="203"/>
      <c r="L164" s="203"/>
      <c r="M164" s="203"/>
      <c r="N164" s="203"/>
      <c r="O164" s="203"/>
      <c r="P164" s="203"/>
      <c r="Q164" s="203"/>
      <c r="R164" s="204"/>
      <c r="S164" s="298" t="str">
        <f t="shared" si="9"/>
        <v/>
      </c>
      <c r="T164" s="299" t="str">
        <f t="shared" si="10"/>
        <v/>
      </c>
      <c r="U164" s="282"/>
    </row>
    <row r="165" spans="2:21" ht="24.75" customHeight="1">
      <c r="B165" s="176">
        <v>159</v>
      </c>
      <c r="C165" s="231"/>
      <c r="D165" s="290" t="str">
        <f t="shared" si="11"/>
        <v/>
      </c>
      <c r="E165" s="291">
        <f>IF(D165="",0,+COUNTIF('賃上げ前(1か月目)(様式3-5)'!$D$7:$D$1006,D165))</f>
        <v>0</v>
      </c>
      <c r="F165" s="205"/>
      <c r="G165" s="295" t="str">
        <f t="shared" si="12"/>
        <v/>
      </c>
      <c r="H165" s="202"/>
      <c r="I165" s="202"/>
      <c r="J165" s="203"/>
      <c r="K165" s="203"/>
      <c r="L165" s="203"/>
      <c r="M165" s="203"/>
      <c r="N165" s="203"/>
      <c r="O165" s="203"/>
      <c r="P165" s="203"/>
      <c r="Q165" s="203"/>
      <c r="R165" s="204"/>
      <c r="S165" s="298" t="str">
        <f t="shared" si="9"/>
        <v/>
      </c>
      <c r="T165" s="299" t="str">
        <f t="shared" si="10"/>
        <v/>
      </c>
      <c r="U165" s="282"/>
    </row>
    <row r="166" spans="2:21" ht="24.75" customHeight="1">
      <c r="B166" s="176">
        <v>160</v>
      </c>
      <c r="C166" s="231"/>
      <c r="D166" s="290" t="str">
        <f t="shared" si="11"/>
        <v/>
      </c>
      <c r="E166" s="291">
        <f>IF(D166="",0,+COUNTIF('賃上げ前(1か月目)(様式3-5)'!$D$7:$D$1006,D166))</f>
        <v>0</v>
      </c>
      <c r="F166" s="205"/>
      <c r="G166" s="295" t="str">
        <f t="shared" si="12"/>
        <v/>
      </c>
      <c r="H166" s="202"/>
      <c r="I166" s="202"/>
      <c r="J166" s="203"/>
      <c r="K166" s="203"/>
      <c r="L166" s="203"/>
      <c r="M166" s="203"/>
      <c r="N166" s="203"/>
      <c r="O166" s="203"/>
      <c r="P166" s="203"/>
      <c r="Q166" s="203"/>
      <c r="R166" s="204"/>
      <c r="S166" s="298" t="str">
        <f t="shared" si="9"/>
        <v/>
      </c>
      <c r="T166" s="299" t="str">
        <f t="shared" si="10"/>
        <v/>
      </c>
      <c r="U166" s="282"/>
    </row>
    <row r="167" spans="2:21" ht="24.75" customHeight="1">
      <c r="B167" s="176">
        <v>161</v>
      </c>
      <c r="C167" s="231"/>
      <c r="D167" s="290" t="str">
        <f t="shared" si="11"/>
        <v/>
      </c>
      <c r="E167" s="291">
        <f>IF(D167="",0,+COUNTIF('賃上げ前(1か月目)(様式3-5)'!$D$7:$D$1006,D167))</f>
        <v>0</v>
      </c>
      <c r="F167" s="205"/>
      <c r="G167" s="295" t="str">
        <f t="shared" si="12"/>
        <v/>
      </c>
      <c r="H167" s="202"/>
      <c r="I167" s="202"/>
      <c r="J167" s="203"/>
      <c r="K167" s="203"/>
      <c r="L167" s="203"/>
      <c r="M167" s="203"/>
      <c r="N167" s="203"/>
      <c r="O167" s="203"/>
      <c r="P167" s="203"/>
      <c r="Q167" s="203"/>
      <c r="R167" s="204"/>
      <c r="S167" s="298" t="str">
        <f t="shared" si="9"/>
        <v/>
      </c>
      <c r="T167" s="299" t="str">
        <f t="shared" si="10"/>
        <v/>
      </c>
      <c r="U167" s="282"/>
    </row>
    <row r="168" spans="2:21" ht="24.75" customHeight="1">
      <c r="B168" s="176">
        <v>162</v>
      </c>
      <c r="C168" s="231"/>
      <c r="D168" s="290" t="str">
        <f t="shared" si="11"/>
        <v/>
      </c>
      <c r="E168" s="291">
        <f>IF(D168="",0,+COUNTIF('賃上げ前(1か月目)(様式3-5)'!$D$7:$D$1006,D168))</f>
        <v>0</v>
      </c>
      <c r="F168" s="205"/>
      <c r="G168" s="295" t="str">
        <f t="shared" si="12"/>
        <v/>
      </c>
      <c r="H168" s="202"/>
      <c r="I168" s="202"/>
      <c r="J168" s="203"/>
      <c r="K168" s="203"/>
      <c r="L168" s="203"/>
      <c r="M168" s="203"/>
      <c r="N168" s="203"/>
      <c r="O168" s="203"/>
      <c r="P168" s="203"/>
      <c r="Q168" s="203"/>
      <c r="R168" s="204"/>
      <c r="S168" s="298" t="str">
        <f t="shared" si="9"/>
        <v/>
      </c>
      <c r="T168" s="299" t="str">
        <f t="shared" si="10"/>
        <v/>
      </c>
      <c r="U168" s="282"/>
    </row>
    <row r="169" spans="2:21" ht="24.75" customHeight="1">
      <c r="B169" s="176">
        <v>163</v>
      </c>
      <c r="C169" s="231"/>
      <c r="D169" s="290" t="str">
        <f t="shared" si="11"/>
        <v/>
      </c>
      <c r="E169" s="291">
        <f>IF(D169="",0,+COUNTIF('賃上げ前(1か月目)(様式3-5)'!$D$7:$D$1006,D169))</f>
        <v>0</v>
      </c>
      <c r="F169" s="205"/>
      <c r="G169" s="295" t="str">
        <f t="shared" si="12"/>
        <v/>
      </c>
      <c r="H169" s="202"/>
      <c r="I169" s="202"/>
      <c r="J169" s="203"/>
      <c r="K169" s="203"/>
      <c r="L169" s="203"/>
      <c r="M169" s="203"/>
      <c r="N169" s="203"/>
      <c r="O169" s="203"/>
      <c r="P169" s="203"/>
      <c r="Q169" s="203"/>
      <c r="R169" s="204"/>
      <c r="S169" s="298" t="str">
        <f t="shared" si="9"/>
        <v/>
      </c>
      <c r="T169" s="299" t="str">
        <f t="shared" si="10"/>
        <v/>
      </c>
      <c r="U169" s="282"/>
    </row>
    <row r="170" spans="2:21" ht="24.75" customHeight="1">
      <c r="B170" s="176">
        <v>164</v>
      </c>
      <c r="C170" s="231"/>
      <c r="D170" s="290" t="str">
        <f t="shared" si="11"/>
        <v/>
      </c>
      <c r="E170" s="291">
        <f>IF(D170="",0,+COUNTIF('賃上げ前(1か月目)(様式3-5)'!$D$7:$D$1006,D170))</f>
        <v>0</v>
      </c>
      <c r="F170" s="205"/>
      <c r="G170" s="295" t="str">
        <f t="shared" si="12"/>
        <v/>
      </c>
      <c r="H170" s="202"/>
      <c r="I170" s="202"/>
      <c r="J170" s="203"/>
      <c r="K170" s="203"/>
      <c r="L170" s="203"/>
      <c r="M170" s="203"/>
      <c r="N170" s="203"/>
      <c r="O170" s="203"/>
      <c r="P170" s="203"/>
      <c r="Q170" s="203"/>
      <c r="R170" s="204"/>
      <c r="S170" s="298" t="str">
        <f t="shared" si="9"/>
        <v/>
      </c>
      <c r="T170" s="299" t="str">
        <f t="shared" si="10"/>
        <v/>
      </c>
      <c r="U170" s="282"/>
    </row>
    <row r="171" spans="2:21" ht="24.75" customHeight="1">
      <c r="B171" s="176">
        <v>165</v>
      </c>
      <c r="C171" s="231"/>
      <c r="D171" s="290" t="str">
        <f t="shared" si="11"/>
        <v/>
      </c>
      <c r="E171" s="291">
        <f>IF(D171="",0,+COUNTIF('賃上げ前(1か月目)(様式3-5)'!$D$7:$D$1006,D171))</f>
        <v>0</v>
      </c>
      <c r="F171" s="205"/>
      <c r="G171" s="295" t="str">
        <f t="shared" si="12"/>
        <v/>
      </c>
      <c r="H171" s="202"/>
      <c r="I171" s="202"/>
      <c r="J171" s="203"/>
      <c r="K171" s="203"/>
      <c r="L171" s="203"/>
      <c r="M171" s="203"/>
      <c r="N171" s="203"/>
      <c r="O171" s="203"/>
      <c r="P171" s="203"/>
      <c r="Q171" s="203"/>
      <c r="R171" s="204"/>
      <c r="S171" s="298" t="str">
        <f t="shared" si="9"/>
        <v/>
      </c>
      <c r="T171" s="299" t="str">
        <f t="shared" si="10"/>
        <v/>
      </c>
      <c r="U171" s="282"/>
    </row>
    <row r="172" spans="2:21" ht="24.75" customHeight="1">
      <c r="B172" s="176">
        <v>166</v>
      </c>
      <c r="C172" s="231"/>
      <c r="D172" s="290" t="str">
        <f t="shared" si="11"/>
        <v/>
      </c>
      <c r="E172" s="291">
        <f>IF(D172="",0,+COUNTIF('賃上げ前(1か月目)(様式3-5)'!$D$7:$D$1006,D172))</f>
        <v>0</v>
      </c>
      <c r="F172" s="205"/>
      <c r="G172" s="295" t="str">
        <f t="shared" si="12"/>
        <v/>
      </c>
      <c r="H172" s="202"/>
      <c r="I172" s="202"/>
      <c r="J172" s="203"/>
      <c r="K172" s="203"/>
      <c r="L172" s="203"/>
      <c r="M172" s="203"/>
      <c r="N172" s="203"/>
      <c r="O172" s="203"/>
      <c r="P172" s="203"/>
      <c r="Q172" s="203"/>
      <c r="R172" s="204"/>
      <c r="S172" s="298" t="str">
        <f t="shared" si="9"/>
        <v/>
      </c>
      <c r="T172" s="299" t="str">
        <f t="shared" si="10"/>
        <v/>
      </c>
      <c r="U172" s="282"/>
    </row>
    <row r="173" spans="2:21" ht="24.75" customHeight="1">
      <c r="B173" s="176">
        <v>167</v>
      </c>
      <c r="C173" s="231"/>
      <c r="D173" s="290" t="str">
        <f t="shared" si="11"/>
        <v/>
      </c>
      <c r="E173" s="291">
        <f>IF(D173="",0,+COUNTIF('賃上げ前(1か月目)(様式3-5)'!$D$7:$D$1006,D173))</f>
        <v>0</v>
      </c>
      <c r="F173" s="205"/>
      <c r="G173" s="295" t="str">
        <f t="shared" si="12"/>
        <v/>
      </c>
      <c r="H173" s="202"/>
      <c r="I173" s="202"/>
      <c r="J173" s="203"/>
      <c r="K173" s="203"/>
      <c r="L173" s="203"/>
      <c r="M173" s="203"/>
      <c r="N173" s="203"/>
      <c r="O173" s="203"/>
      <c r="P173" s="203"/>
      <c r="Q173" s="203"/>
      <c r="R173" s="204"/>
      <c r="S173" s="298" t="str">
        <f t="shared" si="9"/>
        <v/>
      </c>
      <c r="T173" s="299" t="str">
        <f t="shared" si="10"/>
        <v/>
      </c>
      <c r="U173" s="282"/>
    </row>
    <row r="174" spans="2:21" ht="24.75" customHeight="1">
      <c r="B174" s="176">
        <v>168</v>
      </c>
      <c r="C174" s="231"/>
      <c r="D174" s="290" t="str">
        <f t="shared" si="11"/>
        <v/>
      </c>
      <c r="E174" s="291">
        <f>IF(D174="",0,+COUNTIF('賃上げ前(1か月目)(様式3-5)'!$D$7:$D$1006,D174))</f>
        <v>0</v>
      </c>
      <c r="F174" s="205"/>
      <c r="G174" s="295" t="str">
        <f t="shared" si="12"/>
        <v/>
      </c>
      <c r="H174" s="202"/>
      <c r="I174" s="202"/>
      <c r="J174" s="203"/>
      <c r="K174" s="203"/>
      <c r="L174" s="203"/>
      <c r="M174" s="203"/>
      <c r="N174" s="203"/>
      <c r="O174" s="203"/>
      <c r="P174" s="203"/>
      <c r="Q174" s="203"/>
      <c r="R174" s="204"/>
      <c r="S174" s="298" t="str">
        <f t="shared" si="9"/>
        <v/>
      </c>
      <c r="T174" s="299" t="str">
        <f t="shared" si="10"/>
        <v/>
      </c>
      <c r="U174" s="282"/>
    </row>
    <row r="175" spans="2:21" ht="24.75" customHeight="1">
      <c r="B175" s="176">
        <v>169</v>
      </c>
      <c r="C175" s="231"/>
      <c r="D175" s="290" t="str">
        <f t="shared" si="11"/>
        <v/>
      </c>
      <c r="E175" s="291">
        <f>IF(D175="",0,+COUNTIF('賃上げ前(1か月目)(様式3-5)'!$D$7:$D$1006,D175))</f>
        <v>0</v>
      </c>
      <c r="F175" s="205"/>
      <c r="G175" s="295" t="str">
        <f t="shared" si="12"/>
        <v/>
      </c>
      <c r="H175" s="202"/>
      <c r="I175" s="202"/>
      <c r="J175" s="203"/>
      <c r="K175" s="203"/>
      <c r="L175" s="203"/>
      <c r="M175" s="203"/>
      <c r="N175" s="203"/>
      <c r="O175" s="203"/>
      <c r="P175" s="203"/>
      <c r="Q175" s="203"/>
      <c r="R175" s="204"/>
      <c r="S175" s="298" t="str">
        <f t="shared" si="9"/>
        <v/>
      </c>
      <c r="T175" s="299" t="str">
        <f t="shared" si="10"/>
        <v/>
      </c>
      <c r="U175" s="282"/>
    </row>
    <row r="176" spans="2:21" ht="24.75" customHeight="1">
      <c r="B176" s="176">
        <v>170</v>
      </c>
      <c r="C176" s="231"/>
      <c r="D176" s="290" t="str">
        <f t="shared" si="11"/>
        <v/>
      </c>
      <c r="E176" s="291">
        <f>IF(D176="",0,+COUNTIF('賃上げ前(1か月目)(様式3-5)'!$D$7:$D$1006,D176))</f>
        <v>0</v>
      </c>
      <c r="F176" s="205"/>
      <c r="G176" s="295" t="str">
        <f t="shared" si="12"/>
        <v/>
      </c>
      <c r="H176" s="202"/>
      <c r="I176" s="202"/>
      <c r="J176" s="203"/>
      <c r="K176" s="203"/>
      <c r="L176" s="203"/>
      <c r="M176" s="203"/>
      <c r="N176" s="203"/>
      <c r="O176" s="203"/>
      <c r="P176" s="203"/>
      <c r="Q176" s="203"/>
      <c r="R176" s="204"/>
      <c r="S176" s="298" t="str">
        <f t="shared" si="9"/>
        <v/>
      </c>
      <c r="T176" s="299" t="str">
        <f t="shared" si="10"/>
        <v/>
      </c>
      <c r="U176" s="282"/>
    </row>
    <row r="177" spans="2:21" ht="24.75" customHeight="1">
      <c r="B177" s="176">
        <v>171</v>
      </c>
      <c r="C177" s="231"/>
      <c r="D177" s="290" t="str">
        <f t="shared" si="11"/>
        <v/>
      </c>
      <c r="E177" s="291">
        <f>IF(D177="",0,+COUNTIF('賃上げ前(1か月目)(様式3-5)'!$D$7:$D$1006,D177))</f>
        <v>0</v>
      </c>
      <c r="F177" s="205"/>
      <c r="G177" s="295" t="str">
        <f t="shared" si="12"/>
        <v/>
      </c>
      <c r="H177" s="202"/>
      <c r="I177" s="202"/>
      <c r="J177" s="203"/>
      <c r="K177" s="203"/>
      <c r="L177" s="203"/>
      <c r="M177" s="203"/>
      <c r="N177" s="203"/>
      <c r="O177" s="203"/>
      <c r="P177" s="203"/>
      <c r="Q177" s="203"/>
      <c r="R177" s="204"/>
      <c r="S177" s="298" t="str">
        <f t="shared" si="9"/>
        <v/>
      </c>
      <c r="T177" s="299" t="str">
        <f t="shared" si="10"/>
        <v/>
      </c>
      <c r="U177" s="282"/>
    </row>
    <row r="178" spans="2:21" ht="24.75" customHeight="1">
      <c r="B178" s="176">
        <v>172</v>
      </c>
      <c r="C178" s="231"/>
      <c r="D178" s="290" t="str">
        <f t="shared" si="11"/>
        <v/>
      </c>
      <c r="E178" s="291">
        <f>IF(D178="",0,+COUNTIF('賃上げ前(1か月目)(様式3-5)'!$D$7:$D$1006,D178))</f>
        <v>0</v>
      </c>
      <c r="F178" s="205"/>
      <c r="G178" s="295" t="str">
        <f t="shared" si="12"/>
        <v/>
      </c>
      <c r="H178" s="202"/>
      <c r="I178" s="202"/>
      <c r="J178" s="203"/>
      <c r="K178" s="203"/>
      <c r="L178" s="203"/>
      <c r="M178" s="203"/>
      <c r="N178" s="203"/>
      <c r="O178" s="203"/>
      <c r="P178" s="203"/>
      <c r="Q178" s="203"/>
      <c r="R178" s="204"/>
      <c r="S178" s="298" t="str">
        <f t="shared" si="9"/>
        <v/>
      </c>
      <c r="T178" s="299" t="str">
        <f t="shared" si="10"/>
        <v/>
      </c>
      <c r="U178" s="282"/>
    </row>
    <row r="179" spans="2:21" ht="24.75" customHeight="1">
      <c r="B179" s="176">
        <v>173</v>
      </c>
      <c r="C179" s="231"/>
      <c r="D179" s="290" t="str">
        <f t="shared" si="11"/>
        <v/>
      </c>
      <c r="E179" s="291">
        <f>IF(D179="",0,+COUNTIF('賃上げ前(1か月目)(様式3-5)'!$D$7:$D$1006,D179))</f>
        <v>0</v>
      </c>
      <c r="F179" s="205"/>
      <c r="G179" s="295" t="str">
        <f t="shared" si="12"/>
        <v/>
      </c>
      <c r="H179" s="202"/>
      <c r="I179" s="202"/>
      <c r="J179" s="203"/>
      <c r="K179" s="203"/>
      <c r="L179" s="203"/>
      <c r="M179" s="203"/>
      <c r="N179" s="203"/>
      <c r="O179" s="203"/>
      <c r="P179" s="203"/>
      <c r="Q179" s="203"/>
      <c r="R179" s="204"/>
      <c r="S179" s="298" t="str">
        <f t="shared" si="9"/>
        <v/>
      </c>
      <c r="T179" s="299" t="str">
        <f t="shared" si="10"/>
        <v/>
      </c>
      <c r="U179" s="282"/>
    </row>
    <row r="180" spans="2:21" ht="24.75" customHeight="1">
      <c r="B180" s="176">
        <v>174</v>
      </c>
      <c r="C180" s="231"/>
      <c r="D180" s="290" t="str">
        <f t="shared" si="11"/>
        <v/>
      </c>
      <c r="E180" s="291">
        <f>IF(D180="",0,+COUNTIF('賃上げ前(1か月目)(様式3-5)'!$D$7:$D$1006,D180))</f>
        <v>0</v>
      </c>
      <c r="F180" s="205"/>
      <c r="G180" s="295" t="str">
        <f t="shared" si="12"/>
        <v/>
      </c>
      <c r="H180" s="202"/>
      <c r="I180" s="202"/>
      <c r="J180" s="203"/>
      <c r="K180" s="203"/>
      <c r="L180" s="203"/>
      <c r="M180" s="203"/>
      <c r="N180" s="203"/>
      <c r="O180" s="203"/>
      <c r="P180" s="203"/>
      <c r="Q180" s="203"/>
      <c r="R180" s="204"/>
      <c r="S180" s="298" t="str">
        <f t="shared" si="9"/>
        <v/>
      </c>
      <c r="T180" s="299" t="str">
        <f t="shared" si="10"/>
        <v/>
      </c>
      <c r="U180" s="282"/>
    </row>
    <row r="181" spans="2:21" ht="24.75" customHeight="1">
      <c r="B181" s="176">
        <v>175</v>
      </c>
      <c r="C181" s="231"/>
      <c r="D181" s="290" t="str">
        <f t="shared" si="11"/>
        <v/>
      </c>
      <c r="E181" s="291">
        <f>IF(D181="",0,+COUNTIF('賃上げ前(1か月目)(様式3-5)'!$D$7:$D$1006,D181))</f>
        <v>0</v>
      </c>
      <c r="F181" s="205"/>
      <c r="G181" s="295" t="str">
        <f t="shared" si="12"/>
        <v/>
      </c>
      <c r="H181" s="202"/>
      <c r="I181" s="202"/>
      <c r="J181" s="203"/>
      <c r="K181" s="203"/>
      <c r="L181" s="203"/>
      <c r="M181" s="203"/>
      <c r="N181" s="203"/>
      <c r="O181" s="203"/>
      <c r="P181" s="203"/>
      <c r="Q181" s="203"/>
      <c r="R181" s="204"/>
      <c r="S181" s="298" t="str">
        <f t="shared" si="9"/>
        <v/>
      </c>
      <c r="T181" s="299" t="str">
        <f t="shared" si="10"/>
        <v/>
      </c>
      <c r="U181" s="282"/>
    </row>
    <row r="182" spans="2:21" ht="24.75" customHeight="1">
      <c r="B182" s="176">
        <v>176</v>
      </c>
      <c r="C182" s="231"/>
      <c r="D182" s="290" t="str">
        <f t="shared" si="11"/>
        <v/>
      </c>
      <c r="E182" s="291">
        <f>IF(D182="",0,+COUNTIF('賃上げ前(1か月目)(様式3-5)'!$D$7:$D$1006,D182))</f>
        <v>0</v>
      </c>
      <c r="F182" s="205"/>
      <c r="G182" s="295" t="str">
        <f t="shared" si="12"/>
        <v/>
      </c>
      <c r="H182" s="202"/>
      <c r="I182" s="202"/>
      <c r="J182" s="203"/>
      <c r="K182" s="203"/>
      <c r="L182" s="203"/>
      <c r="M182" s="203"/>
      <c r="N182" s="203"/>
      <c r="O182" s="203"/>
      <c r="P182" s="203"/>
      <c r="Q182" s="203"/>
      <c r="R182" s="204"/>
      <c r="S182" s="298" t="str">
        <f t="shared" si="9"/>
        <v/>
      </c>
      <c r="T182" s="299" t="str">
        <f t="shared" si="10"/>
        <v/>
      </c>
      <c r="U182" s="282"/>
    </row>
    <row r="183" spans="2:21" ht="24.75" customHeight="1">
      <c r="B183" s="176">
        <v>177</v>
      </c>
      <c r="C183" s="231"/>
      <c r="D183" s="290" t="str">
        <f t="shared" si="11"/>
        <v/>
      </c>
      <c r="E183" s="291">
        <f>IF(D183="",0,+COUNTIF('賃上げ前(1か月目)(様式3-5)'!$D$7:$D$1006,D183))</f>
        <v>0</v>
      </c>
      <c r="F183" s="205"/>
      <c r="G183" s="295" t="str">
        <f t="shared" si="12"/>
        <v/>
      </c>
      <c r="H183" s="202"/>
      <c r="I183" s="202"/>
      <c r="J183" s="203"/>
      <c r="K183" s="203"/>
      <c r="L183" s="203"/>
      <c r="M183" s="203"/>
      <c r="N183" s="203"/>
      <c r="O183" s="203"/>
      <c r="P183" s="203"/>
      <c r="Q183" s="203"/>
      <c r="R183" s="204"/>
      <c r="S183" s="298" t="str">
        <f t="shared" si="9"/>
        <v/>
      </c>
      <c r="T183" s="299" t="str">
        <f t="shared" si="10"/>
        <v/>
      </c>
      <c r="U183" s="282"/>
    </row>
    <row r="184" spans="2:21" ht="24.75" customHeight="1">
      <c r="B184" s="176">
        <v>178</v>
      </c>
      <c r="C184" s="231"/>
      <c r="D184" s="290" t="str">
        <f t="shared" si="11"/>
        <v/>
      </c>
      <c r="E184" s="291">
        <f>IF(D184="",0,+COUNTIF('賃上げ前(1か月目)(様式3-5)'!$D$7:$D$1006,D184))</f>
        <v>0</v>
      </c>
      <c r="F184" s="205"/>
      <c r="G184" s="295" t="str">
        <f t="shared" si="12"/>
        <v/>
      </c>
      <c r="H184" s="202"/>
      <c r="I184" s="202"/>
      <c r="J184" s="203"/>
      <c r="K184" s="203"/>
      <c r="L184" s="203"/>
      <c r="M184" s="203"/>
      <c r="N184" s="203"/>
      <c r="O184" s="203"/>
      <c r="P184" s="203"/>
      <c r="Q184" s="203"/>
      <c r="R184" s="204"/>
      <c r="S184" s="298" t="str">
        <f t="shared" si="9"/>
        <v/>
      </c>
      <c r="T184" s="299" t="str">
        <f t="shared" si="10"/>
        <v/>
      </c>
      <c r="U184" s="282"/>
    </row>
    <row r="185" spans="2:21" ht="24.75" customHeight="1">
      <c r="B185" s="176">
        <v>179</v>
      </c>
      <c r="C185" s="231"/>
      <c r="D185" s="290" t="str">
        <f t="shared" si="11"/>
        <v/>
      </c>
      <c r="E185" s="291">
        <f>IF(D185="",0,+COUNTIF('賃上げ前(1か月目)(様式3-5)'!$D$7:$D$1006,D185))</f>
        <v>0</v>
      </c>
      <c r="F185" s="205"/>
      <c r="G185" s="295" t="str">
        <f t="shared" si="12"/>
        <v/>
      </c>
      <c r="H185" s="202"/>
      <c r="I185" s="202"/>
      <c r="J185" s="203"/>
      <c r="K185" s="203"/>
      <c r="L185" s="203"/>
      <c r="M185" s="203"/>
      <c r="N185" s="203"/>
      <c r="O185" s="203"/>
      <c r="P185" s="203"/>
      <c r="Q185" s="203"/>
      <c r="R185" s="204"/>
      <c r="S185" s="298" t="str">
        <f t="shared" si="9"/>
        <v/>
      </c>
      <c r="T185" s="299" t="str">
        <f t="shared" si="10"/>
        <v/>
      </c>
      <c r="U185" s="282"/>
    </row>
    <row r="186" spans="2:21" ht="24.75" customHeight="1">
      <c r="B186" s="176">
        <v>180</v>
      </c>
      <c r="C186" s="231"/>
      <c r="D186" s="290" t="str">
        <f t="shared" si="11"/>
        <v/>
      </c>
      <c r="E186" s="291">
        <f>IF(D186="",0,+COUNTIF('賃上げ前(1か月目)(様式3-5)'!$D$7:$D$1006,D186))</f>
        <v>0</v>
      </c>
      <c r="F186" s="205"/>
      <c r="G186" s="295" t="str">
        <f t="shared" si="12"/>
        <v/>
      </c>
      <c r="H186" s="202"/>
      <c r="I186" s="202"/>
      <c r="J186" s="203"/>
      <c r="K186" s="203"/>
      <c r="L186" s="203"/>
      <c r="M186" s="203"/>
      <c r="N186" s="203"/>
      <c r="O186" s="203"/>
      <c r="P186" s="203"/>
      <c r="Q186" s="203"/>
      <c r="R186" s="204"/>
      <c r="S186" s="298" t="str">
        <f t="shared" si="9"/>
        <v/>
      </c>
      <c r="T186" s="299" t="str">
        <f t="shared" si="10"/>
        <v/>
      </c>
      <c r="U186" s="282"/>
    </row>
    <row r="187" spans="2:21" ht="24.75" customHeight="1">
      <c r="B187" s="176">
        <v>181</v>
      </c>
      <c r="C187" s="231"/>
      <c r="D187" s="290" t="str">
        <f t="shared" si="11"/>
        <v/>
      </c>
      <c r="E187" s="291">
        <f>IF(D187="",0,+COUNTIF('賃上げ前(1か月目)(様式3-5)'!$D$7:$D$1006,D187))</f>
        <v>0</v>
      </c>
      <c r="F187" s="205"/>
      <c r="G187" s="295" t="str">
        <f t="shared" si="12"/>
        <v/>
      </c>
      <c r="H187" s="202"/>
      <c r="I187" s="202"/>
      <c r="J187" s="203"/>
      <c r="K187" s="203"/>
      <c r="L187" s="203"/>
      <c r="M187" s="203"/>
      <c r="N187" s="203"/>
      <c r="O187" s="203"/>
      <c r="P187" s="203"/>
      <c r="Q187" s="203"/>
      <c r="R187" s="204"/>
      <c r="S187" s="298" t="str">
        <f t="shared" si="9"/>
        <v/>
      </c>
      <c r="T187" s="299" t="str">
        <f t="shared" si="10"/>
        <v/>
      </c>
      <c r="U187" s="282"/>
    </row>
    <row r="188" spans="2:21" ht="24.75" customHeight="1">
      <c r="B188" s="176">
        <v>182</v>
      </c>
      <c r="C188" s="231"/>
      <c r="D188" s="290" t="str">
        <f t="shared" si="11"/>
        <v/>
      </c>
      <c r="E188" s="291">
        <f>IF(D188="",0,+COUNTIF('賃上げ前(1か月目)(様式3-5)'!$D$7:$D$1006,D188))</f>
        <v>0</v>
      </c>
      <c r="F188" s="205"/>
      <c r="G188" s="295" t="str">
        <f t="shared" si="12"/>
        <v/>
      </c>
      <c r="H188" s="202"/>
      <c r="I188" s="202"/>
      <c r="J188" s="203"/>
      <c r="K188" s="203"/>
      <c r="L188" s="203"/>
      <c r="M188" s="203"/>
      <c r="N188" s="203"/>
      <c r="O188" s="203"/>
      <c r="P188" s="203"/>
      <c r="Q188" s="203"/>
      <c r="R188" s="204"/>
      <c r="S188" s="298" t="str">
        <f t="shared" si="9"/>
        <v/>
      </c>
      <c r="T188" s="299" t="str">
        <f t="shared" si="10"/>
        <v/>
      </c>
      <c r="U188" s="282"/>
    </row>
    <row r="189" spans="2:21" ht="24.75" customHeight="1">
      <c r="B189" s="176">
        <v>183</v>
      </c>
      <c r="C189" s="231"/>
      <c r="D189" s="290" t="str">
        <f t="shared" si="11"/>
        <v/>
      </c>
      <c r="E189" s="291">
        <f>IF(D189="",0,+COUNTIF('賃上げ前(1か月目)(様式3-5)'!$D$7:$D$1006,D189))</f>
        <v>0</v>
      </c>
      <c r="F189" s="205"/>
      <c r="G189" s="295" t="str">
        <f t="shared" si="12"/>
        <v/>
      </c>
      <c r="H189" s="202"/>
      <c r="I189" s="202"/>
      <c r="J189" s="203"/>
      <c r="K189" s="203"/>
      <c r="L189" s="203"/>
      <c r="M189" s="203"/>
      <c r="N189" s="203"/>
      <c r="O189" s="203"/>
      <c r="P189" s="203"/>
      <c r="Q189" s="203"/>
      <c r="R189" s="204"/>
      <c r="S189" s="298" t="str">
        <f t="shared" si="9"/>
        <v/>
      </c>
      <c r="T189" s="299" t="str">
        <f t="shared" si="10"/>
        <v/>
      </c>
      <c r="U189" s="282"/>
    </row>
    <row r="190" spans="2:21" ht="24.75" customHeight="1">
      <c r="B190" s="176">
        <v>184</v>
      </c>
      <c r="C190" s="231"/>
      <c r="D190" s="290" t="str">
        <f t="shared" si="11"/>
        <v/>
      </c>
      <c r="E190" s="291">
        <f>IF(D190="",0,+COUNTIF('賃上げ前(1か月目)(様式3-5)'!$D$7:$D$1006,D190))</f>
        <v>0</v>
      </c>
      <c r="F190" s="205"/>
      <c r="G190" s="295" t="str">
        <f t="shared" si="12"/>
        <v/>
      </c>
      <c r="H190" s="202"/>
      <c r="I190" s="202"/>
      <c r="J190" s="203"/>
      <c r="K190" s="203"/>
      <c r="L190" s="203"/>
      <c r="M190" s="203"/>
      <c r="N190" s="203"/>
      <c r="O190" s="203"/>
      <c r="P190" s="203"/>
      <c r="Q190" s="203"/>
      <c r="R190" s="204"/>
      <c r="S190" s="298" t="str">
        <f t="shared" si="9"/>
        <v/>
      </c>
      <c r="T190" s="299" t="str">
        <f t="shared" si="10"/>
        <v/>
      </c>
      <c r="U190" s="282"/>
    </row>
    <row r="191" spans="2:21" ht="24.75" customHeight="1">
      <c r="B191" s="176">
        <v>185</v>
      </c>
      <c r="C191" s="231"/>
      <c r="D191" s="290" t="str">
        <f t="shared" si="11"/>
        <v/>
      </c>
      <c r="E191" s="291">
        <f>IF(D191="",0,+COUNTIF('賃上げ前(1か月目)(様式3-5)'!$D$7:$D$1006,D191))</f>
        <v>0</v>
      </c>
      <c r="F191" s="205"/>
      <c r="G191" s="295" t="str">
        <f t="shared" si="12"/>
        <v/>
      </c>
      <c r="H191" s="202"/>
      <c r="I191" s="202"/>
      <c r="J191" s="203"/>
      <c r="K191" s="203"/>
      <c r="L191" s="203"/>
      <c r="M191" s="203"/>
      <c r="N191" s="203"/>
      <c r="O191" s="203"/>
      <c r="P191" s="203"/>
      <c r="Q191" s="203"/>
      <c r="R191" s="204"/>
      <c r="S191" s="298" t="str">
        <f t="shared" si="9"/>
        <v/>
      </c>
      <c r="T191" s="299" t="str">
        <f t="shared" si="10"/>
        <v/>
      </c>
      <c r="U191" s="282"/>
    </row>
    <row r="192" spans="2:21" ht="24.75" customHeight="1">
      <c r="B192" s="176">
        <v>186</v>
      </c>
      <c r="C192" s="231"/>
      <c r="D192" s="290" t="str">
        <f t="shared" si="11"/>
        <v/>
      </c>
      <c r="E192" s="291">
        <f>IF(D192="",0,+COUNTIF('賃上げ前(1か月目)(様式3-5)'!$D$7:$D$1006,D192))</f>
        <v>0</v>
      </c>
      <c r="F192" s="205"/>
      <c r="G192" s="295" t="str">
        <f t="shared" si="12"/>
        <v/>
      </c>
      <c r="H192" s="202"/>
      <c r="I192" s="202"/>
      <c r="J192" s="203"/>
      <c r="K192" s="203"/>
      <c r="L192" s="203"/>
      <c r="M192" s="203"/>
      <c r="N192" s="203"/>
      <c r="O192" s="203"/>
      <c r="P192" s="203"/>
      <c r="Q192" s="203"/>
      <c r="R192" s="204"/>
      <c r="S192" s="298" t="str">
        <f t="shared" si="9"/>
        <v/>
      </c>
      <c r="T192" s="299" t="str">
        <f t="shared" si="10"/>
        <v/>
      </c>
      <c r="U192" s="282"/>
    </row>
    <row r="193" spans="2:21" ht="24.75" customHeight="1">
      <c r="B193" s="176">
        <v>187</v>
      </c>
      <c r="C193" s="231"/>
      <c r="D193" s="290" t="str">
        <f t="shared" si="11"/>
        <v/>
      </c>
      <c r="E193" s="291">
        <f>IF(D193="",0,+COUNTIF('賃上げ前(1か月目)(様式3-5)'!$D$7:$D$1006,D193))</f>
        <v>0</v>
      </c>
      <c r="F193" s="205"/>
      <c r="G193" s="295" t="str">
        <f t="shared" si="12"/>
        <v/>
      </c>
      <c r="H193" s="202"/>
      <c r="I193" s="202"/>
      <c r="J193" s="203"/>
      <c r="K193" s="203"/>
      <c r="L193" s="203"/>
      <c r="M193" s="203"/>
      <c r="N193" s="203"/>
      <c r="O193" s="203"/>
      <c r="P193" s="203"/>
      <c r="Q193" s="203"/>
      <c r="R193" s="204"/>
      <c r="S193" s="298" t="str">
        <f t="shared" si="9"/>
        <v/>
      </c>
      <c r="T193" s="299" t="str">
        <f t="shared" si="10"/>
        <v/>
      </c>
      <c r="U193" s="282"/>
    </row>
    <row r="194" spans="2:21" ht="24.75" customHeight="1">
      <c r="B194" s="176">
        <v>188</v>
      </c>
      <c r="C194" s="231"/>
      <c r="D194" s="290" t="str">
        <f t="shared" si="11"/>
        <v/>
      </c>
      <c r="E194" s="291">
        <f>IF(D194="",0,+COUNTIF('賃上げ前(1か月目)(様式3-5)'!$D$7:$D$1006,D194))</f>
        <v>0</v>
      </c>
      <c r="F194" s="205"/>
      <c r="G194" s="295" t="str">
        <f t="shared" si="12"/>
        <v/>
      </c>
      <c r="H194" s="202"/>
      <c r="I194" s="202"/>
      <c r="J194" s="203"/>
      <c r="K194" s="203"/>
      <c r="L194" s="203"/>
      <c r="M194" s="203"/>
      <c r="N194" s="203"/>
      <c r="O194" s="203"/>
      <c r="P194" s="203"/>
      <c r="Q194" s="203"/>
      <c r="R194" s="204"/>
      <c r="S194" s="298" t="str">
        <f t="shared" si="9"/>
        <v/>
      </c>
      <c r="T194" s="299" t="str">
        <f t="shared" si="10"/>
        <v/>
      </c>
      <c r="U194" s="282"/>
    </row>
    <row r="195" spans="2:21" ht="24.75" customHeight="1">
      <c r="B195" s="176">
        <v>189</v>
      </c>
      <c r="C195" s="231"/>
      <c r="D195" s="290" t="str">
        <f t="shared" si="11"/>
        <v/>
      </c>
      <c r="E195" s="291">
        <f>IF(D195="",0,+COUNTIF('賃上げ前(1か月目)(様式3-5)'!$D$7:$D$1006,D195))</f>
        <v>0</v>
      </c>
      <c r="F195" s="205"/>
      <c r="G195" s="295" t="str">
        <f t="shared" si="12"/>
        <v/>
      </c>
      <c r="H195" s="202"/>
      <c r="I195" s="202"/>
      <c r="J195" s="203"/>
      <c r="K195" s="203"/>
      <c r="L195" s="203"/>
      <c r="M195" s="203"/>
      <c r="N195" s="203"/>
      <c r="O195" s="203"/>
      <c r="P195" s="203"/>
      <c r="Q195" s="203"/>
      <c r="R195" s="204"/>
      <c r="S195" s="298" t="str">
        <f t="shared" si="9"/>
        <v/>
      </c>
      <c r="T195" s="299" t="str">
        <f t="shared" si="10"/>
        <v/>
      </c>
      <c r="U195" s="282"/>
    </row>
    <row r="196" spans="2:21" ht="24.75" customHeight="1">
      <c r="B196" s="176">
        <v>190</v>
      </c>
      <c r="C196" s="231"/>
      <c r="D196" s="290" t="str">
        <f t="shared" si="11"/>
        <v/>
      </c>
      <c r="E196" s="291">
        <f>IF(D196="",0,+COUNTIF('賃上げ前(1か月目)(様式3-5)'!$D$7:$D$1006,D196))</f>
        <v>0</v>
      </c>
      <c r="F196" s="205"/>
      <c r="G196" s="295" t="str">
        <f t="shared" si="12"/>
        <v/>
      </c>
      <c r="H196" s="202"/>
      <c r="I196" s="202"/>
      <c r="J196" s="203"/>
      <c r="K196" s="203"/>
      <c r="L196" s="203"/>
      <c r="M196" s="203"/>
      <c r="N196" s="203"/>
      <c r="O196" s="203"/>
      <c r="P196" s="203"/>
      <c r="Q196" s="203"/>
      <c r="R196" s="204"/>
      <c r="S196" s="298" t="str">
        <f t="shared" si="9"/>
        <v/>
      </c>
      <c r="T196" s="299" t="str">
        <f t="shared" si="10"/>
        <v/>
      </c>
      <c r="U196" s="282"/>
    </row>
    <row r="197" spans="2:21" ht="24.75" customHeight="1">
      <c r="B197" s="176">
        <v>191</v>
      </c>
      <c r="C197" s="231"/>
      <c r="D197" s="290" t="str">
        <f t="shared" si="11"/>
        <v/>
      </c>
      <c r="E197" s="291">
        <f>IF(D197="",0,+COUNTIF('賃上げ前(1か月目)(様式3-5)'!$D$7:$D$1006,D197))</f>
        <v>0</v>
      </c>
      <c r="F197" s="205"/>
      <c r="G197" s="295" t="str">
        <f t="shared" si="12"/>
        <v/>
      </c>
      <c r="H197" s="202"/>
      <c r="I197" s="202"/>
      <c r="J197" s="203"/>
      <c r="K197" s="203"/>
      <c r="L197" s="203"/>
      <c r="M197" s="203"/>
      <c r="N197" s="203"/>
      <c r="O197" s="203"/>
      <c r="P197" s="203"/>
      <c r="Q197" s="203"/>
      <c r="R197" s="204"/>
      <c r="S197" s="298" t="str">
        <f t="shared" si="9"/>
        <v/>
      </c>
      <c r="T197" s="299" t="str">
        <f t="shared" si="10"/>
        <v/>
      </c>
      <c r="U197" s="282"/>
    </row>
    <row r="198" spans="2:21" ht="24.75" customHeight="1">
      <c r="B198" s="176">
        <v>192</v>
      </c>
      <c r="C198" s="231"/>
      <c r="D198" s="290" t="str">
        <f t="shared" si="11"/>
        <v/>
      </c>
      <c r="E198" s="291">
        <f>IF(D198="",0,+COUNTIF('賃上げ前(1か月目)(様式3-5)'!$D$7:$D$1006,D198))</f>
        <v>0</v>
      </c>
      <c r="F198" s="205"/>
      <c r="G198" s="295" t="str">
        <f t="shared" si="12"/>
        <v/>
      </c>
      <c r="H198" s="202"/>
      <c r="I198" s="202"/>
      <c r="J198" s="203"/>
      <c r="K198" s="203"/>
      <c r="L198" s="203"/>
      <c r="M198" s="203"/>
      <c r="N198" s="203"/>
      <c r="O198" s="203"/>
      <c r="P198" s="203"/>
      <c r="Q198" s="203"/>
      <c r="R198" s="204"/>
      <c r="S198" s="298" t="str">
        <f t="shared" si="9"/>
        <v/>
      </c>
      <c r="T198" s="299" t="str">
        <f t="shared" si="10"/>
        <v/>
      </c>
      <c r="U198" s="282"/>
    </row>
    <row r="199" spans="2:21" ht="24.75" customHeight="1">
      <c r="B199" s="176">
        <v>193</v>
      </c>
      <c r="C199" s="231"/>
      <c r="D199" s="290" t="str">
        <f t="shared" si="11"/>
        <v/>
      </c>
      <c r="E199" s="291">
        <f>IF(D199="",0,+COUNTIF('賃上げ前(1か月目)(様式3-5)'!$D$7:$D$1006,D199))</f>
        <v>0</v>
      </c>
      <c r="F199" s="205"/>
      <c r="G199" s="295" t="str">
        <f t="shared" si="12"/>
        <v/>
      </c>
      <c r="H199" s="202"/>
      <c r="I199" s="202"/>
      <c r="J199" s="203"/>
      <c r="K199" s="203"/>
      <c r="L199" s="203"/>
      <c r="M199" s="203"/>
      <c r="N199" s="203"/>
      <c r="O199" s="203"/>
      <c r="P199" s="203"/>
      <c r="Q199" s="203"/>
      <c r="R199" s="204"/>
      <c r="S199" s="298" t="str">
        <f t="shared" si="9"/>
        <v/>
      </c>
      <c r="T199" s="299" t="str">
        <f t="shared" si="10"/>
        <v/>
      </c>
      <c r="U199" s="282"/>
    </row>
    <row r="200" spans="2:21" ht="24.75" customHeight="1">
      <c r="B200" s="176">
        <v>194</v>
      </c>
      <c r="C200" s="231"/>
      <c r="D200" s="290" t="str">
        <f t="shared" si="11"/>
        <v/>
      </c>
      <c r="E200" s="291">
        <f>IF(D200="",0,+COUNTIF('賃上げ前(1か月目)(様式3-5)'!$D$7:$D$1006,D200))</f>
        <v>0</v>
      </c>
      <c r="F200" s="205"/>
      <c r="G200" s="295" t="str">
        <f t="shared" si="12"/>
        <v/>
      </c>
      <c r="H200" s="202"/>
      <c r="I200" s="202"/>
      <c r="J200" s="203"/>
      <c r="K200" s="203"/>
      <c r="L200" s="203"/>
      <c r="M200" s="203"/>
      <c r="N200" s="203"/>
      <c r="O200" s="203"/>
      <c r="P200" s="203"/>
      <c r="Q200" s="203"/>
      <c r="R200" s="204"/>
      <c r="S200" s="298" t="str">
        <f t="shared" ref="S200:S263" si="13">IF(C200="","",+SUM(H200:R200))</f>
        <v/>
      </c>
      <c r="T200" s="299" t="str">
        <f t="shared" ref="T200:T263" si="14">IF(C200="","",+IF(G200="対象",H200,0))</f>
        <v/>
      </c>
      <c r="U200" s="282"/>
    </row>
    <row r="201" spans="2:21" ht="24.75" customHeight="1">
      <c r="B201" s="176">
        <v>195</v>
      </c>
      <c r="C201" s="231"/>
      <c r="D201" s="290" t="str">
        <f t="shared" ref="D201:D264" si="15">SUBSTITUTE(SUBSTITUTE(C201,"　","")," ","")</f>
        <v/>
      </c>
      <c r="E201" s="291">
        <f>IF(D201="",0,+COUNTIF('賃上げ前(1か月目)(様式3-5)'!$D$7:$D$1006,D201))</f>
        <v>0</v>
      </c>
      <c r="F201" s="205"/>
      <c r="G201" s="295" t="str">
        <f t="shared" ref="G201:G264" si="16">IF(C201="","",+IF(OR(E201&lt;1,F201=""),"除外","対象"))</f>
        <v/>
      </c>
      <c r="H201" s="202"/>
      <c r="I201" s="202"/>
      <c r="J201" s="203"/>
      <c r="K201" s="203"/>
      <c r="L201" s="203"/>
      <c r="M201" s="203"/>
      <c r="N201" s="203"/>
      <c r="O201" s="203"/>
      <c r="P201" s="203"/>
      <c r="Q201" s="203"/>
      <c r="R201" s="204"/>
      <c r="S201" s="298" t="str">
        <f t="shared" si="13"/>
        <v/>
      </c>
      <c r="T201" s="299" t="str">
        <f t="shared" si="14"/>
        <v/>
      </c>
      <c r="U201" s="282"/>
    </row>
    <row r="202" spans="2:21" ht="24.75" customHeight="1">
      <c r="B202" s="176">
        <v>196</v>
      </c>
      <c r="C202" s="231"/>
      <c r="D202" s="290" t="str">
        <f t="shared" si="15"/>
        <v/>
      </c>
      <c r="E202" s="291">
        <f>IF(D202="",0,+COUNTIF('賃上げ前(1か月目)(様式3-5)'!$D$7:$D$1006,D202))</f>
        <v>0</v>
      </c>
      <c r="F202" s="205"/>
      <c r="G202" s="295" t="str">
        <f t="shared" si="16"/>
        <v/>
      </c>
      <c r="H202" s="202"/>
      <c r="I202" s="202"/>
      <c r="J202" s="203"/>
      <c r="K202" s="203"/>
      <c r="L202" s="203"/>
      <c r="M202" s="203"/>
      <c r="N202" s="203"/>
      <c r="O202" s="203"/>
      <c r="P202" s="203"/>
      <c r="Q202" s="203"/>
      <c r="R202" s="204"/>
      <c r="S202" s="298" t="str">
        <f t="shared" si="13"/>
        <v/>
      </c>
      <c r="T202" s="299" t="str">
        <f t="shared" si="14"/>
        <v/>
      </c>
      <c r="U202" s="282"/>
    </row>
    <row r="203" spans="2:21" ht="24.75" customHeight="1">
      <c r="B203" s="176">
        <v>197</v>
      </c>
      <c r="C203" s="231"/>
      <c r="D203" s="290" t="str">
        <f t="shared" si="15"/>
        <v/>
      </c>
      <c r="E203" s="291">
        <f>IF(D203="",0,+COUNTIF('賃上げ前(1か月目)(様式3-5)'!$D$7:$D$1006,D203))</f>
        <v>0</v>
      </c>
      <c r="F203" s="205"/>
      <c r="G203" s="295" t="str">
        <f t="shared" si="16"/>
        <v/>
      </c>
      <c r="H203" s="202"/>
      <c r="I203" s="202"/>
      <c r="J203" s="203"/>
      <c r="K203" s="203"/>
      <c r="L203" s="203"/>
      <c r="M203" s="203"/>
      <c r="N203" s="203"/>
      <c r="O203" s="203"/>
      <c r="P203" s="203"/>
      <c r="Q203" s="203"/>
      <c r="R203" s="204"/>
      <c r="S203" s="298" t="str">
        <f t="shared" si="13"/>
        <v/>
      </c>
      <c r="T203" s="299" t="str">
        <f t="shared" si="14"/>
        <v/>
      </c>
      <c r="U203" s="282"/>
    </row>
    <row r="204" spans="2:21" ht="24.75" customHeight="1">
      <c r="B204" s="176">
        <v>198</v>
      </c>
      <c r="C204" s="231"/>
      <c r="D204" s="290" t="str">
        <f t="shared" si="15"/>
        <v/>
      </c>
      <c r="E204" s="291">
        <f>IF(D204="",0,+COUNTIF('賃上げ前(1か月目)(様式3-5)'!$D$7:$D$1006,D204))</f>
        <v>0</v>
      </c>
      <c r="F204" s="205"/>
      <c r="G204" s="295" t="str">
        <f t="shared" si="16"/>
        <v/>
      </c>
      <c r="H204" s="202"/>
      <c r="I204" s="202"/>
      <c r="J204" s="203"/>
      <c r="K204" s="203"/>
      <c r="L204" s="203"/>
      <c r="M204" s="203"/>
      <c r="N204" s="203"/>
      <c r="O204" s="203"/>
      <c r="P204" s="203"/>
      <c r="Q204" s="203"/>
      <c r="R204" s="204"/>
      <c r="S204" s="298" t="str">
        <f t="shared" si="13"/>
        <v/>
      </c>
      <c r="T204" s="299" t="str">
        <f t="shared" si="14"/>
        <v/>
      </c>
      <c r="U204" s="282"/>
    </row>
    <row r="205" spans="2:21" ht="24.75" customHeight="1">
      <c r="B205" s="176">
        <v>199</v>
      </c>
      <c r="C205" s="231"/>
      <c r="D205" s="290" t="str">
        <f t="shared" si="15"/>
        <v/>
      </c>
      <c r="E205" s="291">
        <f>IF(D205="",0,+COUNTIF('賃上げ前(1か月目)(様式3-5)'!$D$7:$D$1006,D205))</f>
        <v>0</v>
      </c>
      <c r="F205" s="205"/>
      <c r="G205" s="295" t="str">
        <f t="shared" si="16"/>
        <v/>
      </c>
      <c r="H205" s="202"/>
      <c r="I205" s="202"/>
      <c r="J205" s="203"/>
      <c r="K205" s="203"/>
      <c r="L205" s="203"/>
      <c r="M205" s="203"/>
      <c r="N205" s="203"/>
      <c r="O205" s="203"/>
      <c r="P205" s="203"/>
      <c r="Q205" s="203"/>
      <c r="R205" s="204"/>
      <c r="S205" s="298" t="str">
        <f t="shared" si="13"/>
        <v/>
      </c>
      <c r="T205" s="299" t="str">
        <f t="shared" si="14"/>
        <v/>
      </c>
      <c r="U205" s="282"/>
    </row>
    <row r="206" spans="2:21" ht="24.75" customHeight="1">
      <c r="B206" s="176">
        <v>200</v>
      </c>
      <c r="C206" s="231"/>
      <c r="D206" s="290" t="str">
        <f t="shared" si="15"/>
        <v/>
      </c>
      <c r="E206" s="291">
        <f>IF(D206="",0,+COUNTIF('賃上げ前(1か月目)(様式3-5)'!$D$7:$D$1006,D206))</f>
        <v>0</v>
      </c>
      <c r="F206" s="205"/>
      <c r="G206" s="295" t="str">
        <f t="shared" si="16"/>
        <v/>
      </c>
      <c r="H206" s="202"/>
      <c r="I206" s="202"/>
      <c r="J206" s="203"/>
      <c r="K206" s="203"/>
      <c r="L206" s="203"/>
      <c r="M206" s="203"/>
      <c r="N206" s="203"/>
      <c r="O206" s="203"/>
      <c r="P206" s="203"/>
      <c r="Q206" s="203"/>
      <c r="R206" s="204"/>
      <c r="S206" s="298" t="str">
        <f t="shared" si="13"/>
        <v/>
      </c>
      <c r="T206" s="299" t="str">
        <f t="shared" si="14"/>
        <v/>
      </c>
      <c r="U206" s="282"/>
    </row>
    <row r="207" spans="2:21" ht="24.75" customHeight="1">
      <c r="B207" s="176">
        <v>201</v>
      </c>
      <c r="C207" s="231"/>
      <c r="D207" s="290" t="str">
        <f t="shared" si="15"/>
        <v/>
      </c>
      <c r="E207" s="291">
        <f>IF(D207="",0,+COUNTIF('賃上げ前(1か月目)(様式3-5)'!$D$7:$D$1006,D207))</f>
        <v>0</v>
      </c>
      <c r="F207" s="205"/>
      <c r="G207" s="295" t="str">
        <f t="shared" si="16"/>
        <v/>
      </c>
      <c r="H207" s="202"/>
      <c r="I207" s="202"/>
      <c r="J207" s="203"/>
      <c r="K207" s="203"/>
      <c r="L207" s="203"/>
      <c r="M207" s="203"/>
      <c r="N207" s="203"/>
      <c r="O207" s="203"/>
      <c r="P207" s="203"/>
      <c r="Q207" s="203"/>
      <c r="R207" s="204"/>
      <c r="S207" s="298" t="str">
        <f t="shared" si="13"/>
        <v/>
      </c>
      <c r="T207" s="299" t="str">
        <f t="shared" si="14"/>
        <v/>
      </c>
      <c r="U207" s="282"/>
    </row>
    <row r="208" spans="2:21" ht="24.75" customHeight="1">
      <c r="B208" s="176">
        <v>202</v>
      </c>
      <c r="C208" s="231"/>
      <c r="D208" s="290" t="str">
        <f t="shared" si="15"/>
        <v/>
      </c>
      <c r="E208" s="291">
        <f>IF(D208="",0,+COUNTIF('賃上げ前(1か月目)(様式3-5)'!$D$7:$D$1006,D208))</f>
        <v>0</v>
      </c>
      <c r="F208" s="205"/>
      <c r="G208" s="295" t="str">
        <f t="shared" si="16"/>
        <v/>
      </c>
      <c r="H208" s="202"/>
      <c r="I208" s="202"/>
      <c r="J208" s="203"/>
      <c r="K208" s="203"/>
      <c r="L208" s="203"/>
      <c r="M208" s="203"/>
      <c r="N208" s="203"/>
      <c r="O208" s="203"/>
      <c r="P208" s="203"/>
      <c r="Q208" s="203"/>
      <c r="R208" s="204"/>
      <c r="S208" s="298" t="str">
        <f t="shared" si="13"/>
        <v/>
      </c>
      <c r="T208" s="299" t="str">
        <f t="shared" si="14"/>
        <v/>
      </c>
      <c r="U208" s="282"/>
    </row>
    <row r="209" spans="2:21" ht="24.75" customHeight="1">
      <c r="B209" s="176">
        <v>203</v>
      </c>
      <c r="C209" s="231"/>
      <c r="D209" s="290" t="str">
        <f t="shared" si="15"/>
        <v/>
      </c>
      <c r="E209" s="291">
        <f>IF(D209="",0,+COUNTIF('賃上げ前(1か月目)(様式3-5)'!$D$7:$D$1006,D209))</f>
        <v>0</v>
      </c>
      <c r="F209" s="205"/>
      <c r="G209" s="295" t="str">
        <f t="shared" si="16"/>
        <v/>
      </c>
      <c r="H209" s="202"/>
      <c r="I209" s="202"/>
      <c r="J209" s="203"/>
      <c r="K209" s="203"/>
      <c r="L209" s="203"/>
      <c r="M209" s="203"/>
      <c r="N209" s="203"/>
      <c r="O209" s="203"/>
      <c r="P209" s="203"/>
      <c r="Q209" s="203"/>
      <c r="R209" s="204"/>
      <c r="S209" s="298" t="str">
        <f t="shared" si="13"/>
        <v/>
      </c>
      <c r="T209" s="299" t="str">
        <f t="shared" si="14"/>
        <v/>
      </c>
      <c r="U209" s="282"/>
    </row>
    <row r="210" spans="2:21" ht="24.75" customHeight="1">
      <c r="B210" s="176">
        <v>204</v>
      </c>
      <c r="C210" s="231"/>
      <c r="D210" s="290" t="str">
        <f t="shared" si="15"/>
        <v/>
      </c>
      <c r="E210" s="291">
        <f>IF(D210="",0,+COUNTIF('賃上げ前(1か月目)(様式3-5)'!$D$7:$D$1006,D210))</f>
        <v>0</v>
      </c>
      <c r="F210" s="205"/>
      <c r="G210" s="295" t="str">
        <f t="shared" si="16"/>
        <v/>
      </c>
      <c r="H210" s="202"/>
      <c r="I210" s="202"/>
      <c r="J210" s="203"/>
      <c r="K210" s="203"/>
      <c r="L210" s="203"/>
      <c r="M210" s="203"/>
      <c r="N210" s="203"/>
      <c r="O210" s="203"/>
      <c r="P210" s="203"/>
      <c r="Q210" s="203"/>
      <c r="R210" s="204"/>
      <c r="S210" s="298" t="str">
        <f t="shared" si="13"/>
        <v/>
      </c>
      <c r="T210" s="299" t="str">
        <f t="shared" si="14"/>
        <v/>
      </c>
      <c r="U210" s="282"/>
    </row>
    <row r="211" spans="2:21" ht="24.75" customHeight="1">
      <c r="B211" s="176">
        <v>205</v>
      </c>
      <c r="C211" s="231"/>
      <c r="D211" s="290" t="str">
        <f t="shared" si="15"/>
        <v/>
      </c>
      <c r="E211" s="291">
        <f>IF(D211="",0,+COUNTIF('賃上げ前(1か月目)(様式3-5)'!$D$7:$D$1006,D211))</f>
        <v>0</v>
      </c>
      <c r="F211" s="205"/>
      <c r="G211" s="295" t="str">
        <f t="shared" si="16"/>
        <v/>
      </c>
      <c r="H211" s="202"/>
      <c r="I211" s="202"/>
      <c r="J211" s="203"/>
      <c r="K211" s="203"/>
      <c r="L211" s="203"/>
      <c r="M211" s="203"/>
      <c r="N211" s="203"/>
      <c r="O211" s="203"/>
      <c r="P211" s="203"/>
      <c r="Q211" s="203"/>
      <c r="R211" s="204"/>
      <c r="S211" s="298" t="str">
        <f t="shared" si="13"/>
        <v/>
      </c>
      <c r="T211" s="299" t="str">
        <f t="shared" si="14"/>
        <v/>
      </c>
      <c r="U211" s="282"/>
    </row>
    <row r="212" spans="2:21" ht="24.75" customHeight="1">
      <c r="B212" s="176">
        <v>206</v>
      </c>
      <c r="C212" s="231"/>
      <c r="D212" s="290" t="str">
        <f t="shared" si="15"/>
        <v/>
      </c>
      <c r="E212" s="291">
        <f>IF(D212="",0,+COUNTIF('賃上げ前(1か月目)(様式3-5)'!$D$7:$D$1006,D212))</f>
        <v>0</v>
      </c>
      <c r="F212" s="205"/>
      <c r="G212" s="295" t="str">
        <f t="shared" si="16"/>
        <v/>
      </c>
      <c r="H212" s="202"/>
      <c r="I212" s="202"/>
      <c r="J212" s="203"/>
      <c r="K212" s="203"/>
      <c r="L212" s="203"/>
      <c r="M212" s="203"/>
      <c r="N212" s="203"/>
      <c r="O212" s="203"/>
      <c r="P212" s="203"/>
      <c r="Q212" s="203"/>
      <c r="R212" s="204"/>
      <c r="S212" s="298" t="str">
        <f t="shared" si="13"/>
        <v/>
      </c>
      <c r="T212" s="299" t="str">
        <f t="shared" si="14"/>
        <v/>
      </c>
      <c r="U212" s="282"/>
    </row>
    <row r="213" spans="2:21" ht="24.75" customHeight="1">
      <c r="B213" s="176">
        <v>207</v>
      </c>
      <c r="C213" s="231"/>
      <c r="D213" s="290" t="str">
        <f t="shared" si="15"/>
        <v/>
      </c>
      <c r="E213" s="291">
        <f>IF(D213="",0,+COUNTIF('賃上げ前(1か月目)(様式3-5)'!$D$7:$D$1006,D213))</f>
        <v>0</v>
      </c>
      <c r="F213" s="205"/>
      <c r="G213" s="295" t="str">
        <f t="shared" si="16"/>
        <v/>
      </c>
      <c r="H213" s="202"/>
      <c r="I213" s="202"/>
      <c r="J213" s="203"/>
      <c r="K213" s="203"/>
      <c r="L213" s="203"/>
      <c r="M213" s="203"/>
      <c r="N213" s="203"/>
      <c r="O213" s="203"/>
      <c r="P213" s="203"/>
      <c r="Q213" s="203"/>
      <c r="R213" s="204"/>
      <c r="S213" s="298" t="str">
        <f t="shared" si="13"/>
        <v/>
      </c>
      <c r="T213" s="299" t="str">
        <f t="shared" si="14"/>
        <v/>
      </c>
      <c r="U213" s="282"/>
    </row>
    <row r="214" spans="2:21" ht="24.75" customHeight="1">
      <c r="B214" s="176">
        <v>208</v>
      </c>
      <c r="C214" s="231"/>
      <c r="D214" s="290" t="str">
        <f t="shared" si="15"/>
        <v/>
      </c>
      <c r="E214" s="291">
        <f>IF(D214="",0,+COUNTIF('賃上げ前(1か月目)(様式3-5)'!$D$7:$D$1006,D214))</f>
        <v>0</v>
      </c>
      <c r="F214" s="205"/>
      <c r="G214" s="295" t="str">
        <f t="shared" si="16"/>
        <v/>
      </c>
      <c r="H214" s="202"/>
      <c r="I214" s="202"/>
      <c r="J214" s="203"/>
      <c r="K214" s="203"/>
      <c r="L214" s="203"/>
      <c r="M214" s="203"/>
      <c r="N214" s="203"/>
      <c r="O214" s="203"/>
      <c r="P214" s="203"/>
      <c r="Q214" s="203"/>
      <c r="R214" s="204"/>
      <c r="S214" s="298" t="str">
        <f t="shared" si="13"/>
        <v/>
      </c>
      <c r="T214" s="299" t="str">
        <f t="shared" si="14"/>
        <v/>
      </c>
      <c r="U214" s="282"/>
    </row>
    <row r="215" spans="2:21" ht="24.75" customHeight="1">
      <c r="B215" s="176">
        <v>209</v>
      </c>
      <c r="C215" s="231"/>
      <c r="D215" s="290" t="str">
        <f t="shared" si="15"/>
        <v/>
      </c>
      <c r="E215" s="291">
        <f>IF(D215="",0,+COUNTIF('賃上げ前(1か月目)(様式3-5)'!$D$7:$D$1006,D215))</f>
        <v>0</v>
      </c>
      <c r="F215" s="205"/>
      <c r="G215" s="295" t="str">
        <f t="shared" si="16"/>
        <v/>
      </c>
      <c r="H215" s="202"/>
      <c r="I215" s="202"/>
      <c r="J215" s="203"/>
      <c r="K215" s="203"/>
      <c r="L215" s="203"/>
      <c r="M215" s="203"/>
      <c r="N215" s="203"/>
      <c r="O215" s="203"/>
      <c r="P215" s="203"/>
      <c r="Q215" s="203"/>
      <c r="R215" s="204"/>
      <c r="S215" s="298" t="str">
        <f t="shared" si="13"/>
        <v/>
      </c>
      <c r="T215" s="299" t="str">
        <f t="shared" si="14"/>
        <v/>
      </c>
      <c r="U215" s="282"/>
    </row>
    <row r="216" spans="2:21" ht="24.75" customHeight="1">
      <c r="B216" s="176">
        <v>210</v>
      </c>
      <c r="C216" s="231"/>
      <c r="D216" s="290" t="str">
        <f t="shared" si="15"/>
        <v/>
      </c>
      <c r="E216" s="291">
        <f>IF(D216="",0,+COUNTIF('賃上げ前(1か月目)(様式3-5)'!$D$7:$D$1006,D216))</f>
        <v>0</v>
      </c>
      <c r="F216" s="205"/>
      <c r="G216" s="295" t="str">
        <f t="shared" si="16"/>
        <v/>
      </c>
      <c r="H216" s="202"/>
      <c r="I216" s="202"/>
      <c r="J216" s="203"/>
      <c r="K216" s="203"/>
      <c r="L216" s="203"/>
      <c r="M216" s="203"/>
      <c r="N216" s="203"/>
      <c r="O216" s="203"/>
      <c r="P216" s="203"/>
      <c r="Q216" s="203"/>
      <c r="R216" s="204"/>
      <c r="S216" s="298" t="str">
        <f t="shared" si="13"/>
        <v/>
      </c>
      <c r="T216" s="299" t="str">
        <f t="shared" si="14"/>
        <v/>
      </c>
      <c r="U216" s="282"/>
    </row>
    <row r="217" spans="2:21" ht="24.75" customHeight="1">
      <c r="B217" s="176">
        <v>211</v>
      </c>
      <c r="C217" s="231"/>
      <c r="D217" s="290" t="str">
        <f t="shared" si="15"/>
        <v/>
      </c>
      <c r="E217" s="291">
        <f>IF(D217="",0,+COUNTIF('賃上げ前(1か月目)(様式3-5)'!$D$7:$D$1006,D217))</f>
        <v>0</v>
      </c>
      <c r="F217" s="205"/>
      <c r="G217" s="295" t="str">
        <f t="shared" si="16"/>
        <v/>
      </c>
      <c r="H217" s="202"/>
      <c r="I217" s="202"/>
      <c r="J217" s="203"/>
      <c r="K217" s="203"/>
      <c r="L217" s="203"/>
      <c r="M217" s="203"/>
      <c r="N217" s="203"/>
      <c r="O217" s="203"/>
      <c r="P217" s="203"/>
      <c r="Q217" s="203"/>
      <c r="R217" s="204"/>
      <c r="S217" s="298" t="str">
        <f t="shared" si="13"/>
        <v/>
      </c>
      <c r="T217" s="299" t="str">
        <f t="shared" si="14"/>
        <v/>
      </c>
      <c r="U217" s="282"/>
    </row>
    <row r="218" spans="2:21" ht="24.75" customHeight="1">
      <c r="B218" s="176">
        <v>212</v>
      </c>
      <c r="C218" s="231"/>
      <c r="D218" s="290" t="str">
        <f t="shared" si="15"/>
        <v/>
      </c>
      <c r="E218" s="291">
        <f>IF(D218="",0,+COUNTIF('賃上げ前(1か月目)(様式3-5)'!$D$7:$D$1006,D218))</f>
        <v>0</v>
      </c>
      <c r="F218" s="205"/>
      <c r="G218" s="295" t="str">
        <f t="shared" si="16"/>
        <v/>
      </c>
      <c r="H218" s="202"/>
      <c r="I218" s="202"/>
      <c r="J218" s="203"/>
      <c r="K218" s="203"/>
      <c r="L218" s="203"/>
      <c r="M218" s="203"/>
      <c r="N218" s="203"/>
      <c r="O218" s="203"/>
      <c r="P218" s="203"/>
      <c r="Q218" s="203"/>
      <c r="R218" s="204"/>
      <c r="S218" s="298" t="str">
        <f t="shared" si="13"/>
        <v/>
      </c>
      <c r="T218" s="299" t="str">
        <f t="shared" si="14"/>
        <v/>
      </c>
      <c r="U218" s="282"/>
    </row>
    <row r="219" spans="2:21" ht="24.75" customHeight="1">
      <c r="B219" s="176">
        <v>213</v>
      </c>
      <c r="C219" s="231"/>
      <c r="D219" s="290" t="str">
        <f t="shared" si="15"/>
        <v/>
      </c>
      <c r="E219" s="291">
        <f>IF(D219="",0,+COUNTIF('賃上げ前(1か月目)(様式3-5)'!$D$7:$D$1006,D219))</f>
        <v>0</v>
      </c>
      <c r="F219" s="205"/>
      <c r="G219" s="295" t="str">
        <f t="shared" si="16"/>
        <v/>
      </c>
      <c r="H219" s="202"/>
      <c r="I219" s="202"/>
      <c r="J219" s="203"/>
      <c r="K219" s="203"/>
      <c r="L219" s="203"/>
      <c r="M219" s="203"/>
      <c r="N219" s="203"/>
      <c r="O219" s="203"/>
      <c r="P219" s="203"/>
      <c r="Q219" s="203"/>
      <c r="R219" s="204"/>
      <c r="S219" s="298" t="str">
        <f t="shared" si="13"/>
        <v/>
      </c>
      <c r="T219" s="299" t="str">
        <f t="shared" si="14"/>
        <v/>
      </c>
      <c r="U219" s="282"/>
    </row>
    <row r="220" spans="2:21" ht="24.75" customHeight="1">
      <c r="B220" s="176">
        <v>214</v>
      </c>
      <c r="C220" s="231"/>
      <c r="D220" s="290" t="str">
        <f t="shared" si="15"/>
        <v/>
      </c>
      <c r="E220" s="291">
        <f>IF(D220="",0,+COUNTIF('賃上げ前(1か月目)(様式3-5)'!$D$7:$D$1006,D220))</f>
        <v>0</v>
      </c>
      <c r="F220" s="205"/>
      <c r="G220" s="295" t="str">
        <f t="shared" si="16"/>
        <v/>
      </c>
      <c r="H220" s="202"/>
      <c r="I220" s="202"/>
      <c r="J220" s="203"/>
      <c r="K220" s="203"/>
      <c r="L220" s="203"/>
      <c r="M220" s="203"/>
      <c r="N220" s="203"/>
      <c r="O220" s="203"/>
      <c r="P220" s="203"/>
      <c r="Q220" s="203"/>
      <c r="R220" s="204"/>
      <c r="S220" s="298" t="str">
        <f t="shared" si="13"/>
        <v/>
      </c>
      <c r="T220" s="299" t="str">
        <f t="shared" si="14"/>
        <v/>
      </c>
      <c r="U220" s="282"/>
    </row>
    <row r="221" spans="2:21" ht="24.75" customHeight="1">
      <c r="B221" s="176">
        <v>215</v>
      </c>
      <c r="C221" s="231"/>
      <c r="D221" s="290" t="str">
        <f t="shared" si="15"/>
        <v/>
      </c>
      <c r="E221" s="291">
        <f>IF(D221="",0,+COUNTIF('賃上げ前(1か月目)(様式3-5)'!$D$7:$D$1006,D221))</f>
        <v>0</v>
      </c>
      <c r="F221" s="205"/>
      <c r="G221" s="295" t="str">
        <f t="shared" si="16"/>
        <v/>
      </c>
      <c r="H221" s="202"/>
      <c r="I221" s="202"/>
      <c r="J221" s="203"/>
      <c r="K221" s="203"/>
      <c r="L221" s="203"/>
      <c r="M221" s="203"/>
      <c r="N221" s="203"/>
      <c r="O221" s="203"/>
      <c r="P221" s="203"/>
      <c r="Q221" s="203"/>
      <c r="R221" s="204"/>
      <c r="S221" s="298" t="str">
        <f t="shared" si="13"/>
        <v/>
      </c>
      <c r="T221" s="299" t="str">
        <f t="shared" si="14"/>
        <v/>
      </c>
      <c r="U221" s="282"/>
    </row>
    <row r="222" spans="2:21" ht="24.75" customHeight="1">
      <c r="B222" s="176">
        <v>216</v>
      </c>
      <c r="C222" s="231"/>
      <c r="D222" s="290" t="str">
        <f t="shared" si="15"/>
        <v/>
      </c>
      <c r="E222" s="291">
        <f>IF(D222="",0,+COUNTIF('賃上げ前(1か月目)(様式3-5)'!$D$7:$D$1006,D222))</f>
        <v>0</v>
      </c>
      <c r="F222" s="205"/>
      <c r="G222" s="295" t="str">
        <f t="shared" si="16"/>
        <v/>
      </c>
      <c r="H222" s="202"/>
      <c r="I222" s="202"/>
      <c r="J222" s="203"/>
      <c r="K222" s="203"/>
      <c r="L222" s="203"/>
      <c r="M222" s="203"/>
      <c r="N222" s="203"/>
      <c r="O222" s="203"/>
      <c r="P222" s="203"/>
      <c r="Q222" s="203"/>
      <c r="R222" s="204"/>
      <c r="S222" s="298" t="str">
        <f t="shared" si="13"/>
        <v/>
      </c>
      <c r="T222" s="299" t="str">
        <f t="shared" si="14"/>
        <v/>
      </c>
      <c r="U222" s="282"/>
    </row>
    <row r="223" spans="2:21" ht="24.75" customHeight="1">
      <c r="B223" s="176">
        <v>217</v>
      </c>
      <c r="C223" s="231"/>
      <c r="D223" s="290" t="str">
        <f t="shared" si="15"/>
        <v/>
      </c>
      <c r="E223" s="291">
        <f>IF(D223="",0,+COUNTIF('賃上げ前(1か月目)(様式3-5)'!$D$7:$D$1006,D223))</f>
        <v>0</v>
      </c>
      <c r="F223" s="205"/>
      <c r="G223" s="295" t="str">
        <f t="shared" si="16"/>
        <v/>
      </c>
      <c r="H223" s="202"/>
      <c r="I223" s="202"/>
      <c r="J223" s="203"/>
      <c r="K223" s="203"/>
      <c r="L223" s="203"/>
      <c r="M223" s="203"/>
      <c r="N223" s="203"/>
      <c r="O223" s="203"/>
      <c r="P223" s="203"/>
      <c r="Q223" s="203"/>
      <c r="R223" s="204"/>
      <c r="S223" s="298" t="str">
        <f t="shared" si="13"/>
        <v/>
      </c>
      <c r="T223" s="299" t="str">
        <f t="shared" si="14"/>
        <v/>
      </c>
      <c r="U223" s="282"/>
    </row>
    <row r="224" spans="2:21" ht="24.75" customHeight="1">
      <c r="B224" s="176">
        <v>218</v>
      </c>
      <c r="C224" s="231"/>
      <c r="D224" s="290" t="str">
        <f t="shared" si="15"/>
        <v/>
      </c>
      <c r="E224" s="291">
        <f>IF(D224="",0,+COUNTIF('賃上げ前(1か月目)(様式3-5)'!$D$7:$D$1006,D224))</f>
        <v>0</v>
      </c>
      <c r="F224" s="205"/>
      <c r="G224" s="295" t="str">
        <f t="shared" si="16"/>
        <v/>
      </c>
      <c r="H224" s="202"/>
      <c r="I224" s="202"/>
      <c r="J224" s="203"/>
      <c r="K224" s="203"/>
      <c r="L224" s="203"/>
      <c r="M224" s="203"/>
      <c r="N224" s="203"/>
      <c r="O224" s="203"/>
      <c r="P224" s="203"/>
      <c r="Q224" s="203"/>
      <c r="R224" s="204"/>
      <c r="S224" s="298" t="str">
        <f t="shared" si="13"/>
        <v/>
      </c>
      <c r="T224" s="299" t="str">
        <f t="shared" si="14"/>
        <v/>
      </c>
      <c r="U224" s="282"/>
    </row>
    <row r="225" spans="2:21" ht="24.75" customHeight="1">
      <c r="B225" s="176">
        <v>219</v>
      </c>
      <c r="C225" s="231"/>
      <c r="D225" s="290" t="str">
        <f t="shared" si="15"/>
        <v/>
      </c>
      <c r="E225" s="291">
        <f>IF(D225="",0,+COUNTIF('賃上げ前(1か月目)(様式3-5)'!$D$7:$D$1006,D225))</f>
        <v>0</v>
      </c>
      <c r="F225" s="205"/>
      <c r="G225" s="295" t="str">
        <f t="shared" si="16"/>
        <v/>
      </c>
      <c r="H225" s="202"/>
      <c r="I225" s="202"/>
      <c r="J225" s="203"/>
      <c r="K225" s="203"/>
      <c r="L225" s="203"/>
      <c r="M225" s="203"/>
      <c r="N225" s="203"/>
      <c r="O225" s="203"/>
      <c r="P225" s="203"/>
      <c r="Q225" s="203"/>
      <c r="R225" s="204"/>
      <c r="S225" s="298" t="str">
        <f t="shared" si="13"/>
        <v/>
      </c>
      <c r="T225" s="299" t="str">
        <f t="shared" si="14"/>
        <v/>
      </c>
      <c r="U225" s="282"/>
    </row>
    <row r="226" spans="2:21" ht="24.75" customHeight="1">
      <c r="B226" s="176">
        <v>220</v>
      </c>
      <c r="C226" s="231"/>
      <c r="D226" s="290" t="str">
        <f t="shared" si="15"/>
        <v/>
      </c>
      <c r="E226" s="291">
        <f>IF(D226="",0,+COUNTIF('賃上げ前(1か月目)(様式3-5)'!$D$7:$D$1006,D226))</f>
        <v>0</v>
      </c>
      <c r="F226" s="205"/>
      <c r="G226" s="295" t="str">
        <f t="shared" si="16"/>
        <v/>
      </c>
      <c r="H226" s="202"/>
      <c r="I226" s="202"/>
      <c r="J226" s="203"/>
      <c r="K226" s="203"/>
      <c r="L226" s="203"/>
      <c r="M226" s="203"/>
      <c r="N226" s="203"/>
      <c r="O226" s="203"/>
      <c r="P226" s="203"/>
      <c r="Q226" s="203"/>
      <c r="R226" s="204"/>
      <c r="S226" s="298" t="str">
        <f t="shared" si="13"/>
        <v/>
      </c>
      <c r="T226" s="299" t="str">
        <f t="shared" si="14"/>
        <v/>
      </c>
      <c r="U226" s="282"/>
    </row>
    <row r="227" spans="2:21" ht="24.75" customHeight="1">
      <c r="B227" s="176">
        <v>221</v>
      </c>
      <c r="C227" s="231"/>
      <c r="D227" s="290" t="str">
        <f t="shared" si="15"/>
        <v/>
      </c>
      <c r="E227" s="291">
        <f>IF(D227="",0,+COUNTIF('賃上げ前(1か月目)(様式3-5)'!$D$7:$D$1006,D227))</f>
        <v>0</v>
      </c>
      <c r="F227" s="205"/>
      <c r="G227" s="295" t="str">
        <f t="shared" si="16"/>
        <v/>
      </c>
      <c r="H227" s="202"/>
      <c r="I227" s="202"/>
      <c r="J227" s="203"/>
      <c r="K227" s="203"/>
      <c r="L227" s="203"/>
      <c r="M227" s="203"/>
      <c r="N227" s="203"/>
      <c r="O227" s="203"/>
      <c r="P227" s="203"/>
      <c r="Q227" s="203"/>
      <c r="R227" s="204"/>
      <c r="S227" s="298" t="str">
        <f t="shared" si="13"/>
        <v/>
      </c>
      <c r="T227" s="299" t="str">
        <f t="shared" si="14"/>
        <v/>
      </c>
      <c r="U227" s="282"/>
    </row>
    <row r="228" spans="2:21" ht="24.75" customHeight="1">
      <c r="B228" s="176">
        <v>222</v>
      </c>
      <c r="C228" s="231"/>
      <c r="D228" s="290" t="str">
        <f t="shared" si="15"/>
        <v/>
      </c>
      <c r="E228" s="291">
        <f>IF(D228="",0,+COUNTIF('賃上げ前(1か月目)(様式3-5)'!$D$7:$D$1006,D228))</f>
        <v>0</v>
      </c>
      <c r="F228" s="205"/>
      <c r="G228" s="295" t="str">
        <f t="shared" si="16"/>
        <v/>
      </c>
      <c r="H228" s="202"/>
      <c r="I228" s="202"/>
      <c r="J228" s="203"/>
      <c r="K228" s="203"/>
      <c r="L228" s="203"/>
      <c r="M228" s="203"/>
      <c r="N228" s="203"/>
      <c r="O228" s="203"/>
      <c r="P228" s="203"/>
      <c r="Q228" s="203"/>
      <c r="R228" s="204"/>
      <c r="S228" s="298" t="str">
        <f t="shared" si="13"/>
        <v/>
      </c>
      <c r="T228" s="299" t="str">
        <f t="shared" si="14"/>
        <v/>
      </c>
      <c r="U228" s="282"/>
    </row>
    <row r="229" spans="2:21" ht="24.75" customHeight="1">
      <c r="B229" s="176">
        <v>223</v>
      </c>
      <c r="C229" s="231"/>
      <c r="D229" s="290" t="str">
        <f t="shared" si="15"/>
        <v/>
      </c>
      <c r="E229" s="291">
        <f>IF(D229="",0,+COUNTIF('賃上げ前(1か月目)(様式3-5)'!$D$7:$D$1006,D229))</f>
        <v>0</v>
      </c>
      <c r="F229" s="205"/>
      <c r="G229" s="295" t="str">
        <f t="shared" si="16"/>
        <v/>
      </c>
      <c r="H229" s="202"/>
      <c r="I229" s="202"/>
      <c r="J229" s="203"/>
      <c r="K229" s="203"/>
      <c r="L229" s="203"/>
      <c r="M229" s="203"/>
      <c r="N229" s="203"/>
      <c r="O229" s="203"/>
      <c r="P229" s="203"/>
      <c r="Q229" s="203"/>
      <c r="R229" s="204"/>
      <c r="S229" s="298" t="str">
        <f t="shared" si="13"/>
        <v/>
      </c>
      <c r="T229" s="299" t="str">
        <f t="shared" si="14"/>
        <v/>
      </c>
      <c r="U229" s="282"/>
    </row>
    <row r="230" spans="2:21" ht="24.75" customHeight="1">
      <c r="B230" s="176">
        <v>224</v>
      </c>
      <c r="C230" s="231"/>
      <c r="D230" s="290" t="str">
        <f t="shared" si="15"/>
        <v/>
      </c>
      <c r="E230" s="291">
        <f>IF(D230="",0,+COUNTIF('賃上げ前(1か月目)(様式3-5)'!$D$7:$D$1006,D230))</f>
        <v>0</v>
      </c>
      <c r="F230" s="205"/>
      <c r="G230" s="295" t="str">
        <f t="shared" si="16"/>
        <v/>
      </c>
      <c r="H230" s="202"/>
      <c r="I230" s="202"/>
      <c r="J230" s="203"/>
      <c r="K230" s="203"/>
      <c r="L230" s="203"/>
      <c r="M230" s="203"/>
      <c r="N230" s="203"/>
      <c r="O230" s="203"/>
      <c r="P230" s="203"/>
      <c r="Q230" s="203"/>
      <c r="R230" s="204"/>
      <c r="S230" s="298" t="str">
        <f t="shared" si="13"/>
        <v/>
      </c>
      <c r="T230" s="299" t="str">
        <f t="shared" si="14"/>
        <v/>
      </c>
      <c r="U230" s="282"/>
    </row>
    <row r="231" spans="2:21" ht="24.75" customHeight="1">
      <c r="B231" s="176">
        <v>225</v>
      </c>
      <c r="C231" s="231"/>
      <c r="D231" s="290" t="str">
        <f t="shared" si="15"/>
        <v/>
      </c>
      <c r="E231" s="291">
        <f>IF(D231="",0,+COUNTIF('賃上げ前(1か月目)(様式3-5)'!$D$7:$D$1006,D231))</f>
        <v>0</v>
      </c>
      <c r="F231" s="205"/>
      <c r="G231" s="295" t="str">
        <f t="shared" si="16"/>
        <v/>
      </c>
      <c r="H231" s="202"/>
      <c r="I231" s="202"/>
      <c r="J231" s="203"/>
      <c r="K231" s="203"/>
      <c r="L231" s="203"/>
      <c r="M231" s="203"/>
      <c r="N231" s="203"/>
      <c r="O231" s="203"/>
      <c r="P231" s="203"/>
      <c r="Q231" s="203"/>
      <c r="R231" s="204"/>
      <c r="S231" s="298" t="str">
        <f t="shared" si="13"/>
        <v/>
      </c>
      <c r="T231" s="299" t="str">
        <f t="shared" si="14"/>
        <v/>
      </c>
      <c r="U231" s="282"/>
    </row>
    <row r="232" spans="2:21" ht="24.75" customHeight="1">
      <c r="B232" s="176">
        <v>226</v>
      </c>
      <c r="C232" s="231"/>
      <c r="D232" s="290" t="str">
        <f t="shared" si="15"/>
        <v/>
      </c>
      <c r="E232" s="291">
        <f>IF(D232="",0,+COUNTIF('賃上げ前(1か月目)(様式3-5)'!$D$7:$D$1006,D232))</f>
        <v>0</v>
      </c>
      <c r="F232" s="205"/>
      <c r="G232" s="295" t="str">
        <f t="shared" si="16"/>
        <v/>
      </c>
      <c r="H232" s="202"/>
      <c r="I232" s="202"/>
      <c r="J232" s="203"/>
      <c r="K232" s="203"/>
      <c r="L232" s="203"/>
      <c r="M232" s="203"/>
      <c r="N232" s="203"/>
      <c r="O232" s="203"/>
      <c r="P232" s="203"/>
      <c r="Q232" s="203"/>
      <c r="R232" s="204"/>
      <c r="S232" s="298" t="str">
        <f t="shared" si="13"/>
        <v/>
      </c>
      <c r="T232" s="299" t="str">
        <f t="shared" si="14"/>
        <v/>
      </c>
      <c r="U232" s="282"/>
    </row>
    <row r="233" spans="2:21" ht="24.75" customHeight="1">
      <c r="B233" s="176">
        <v>227</v>
      </c>
      <c r="C233" s="231"/>
      <c r="D233" s="290" t="str">
        <f t="shared" si="15"/>
        <v/>
      </c>
      <c r="E233" s="291">
        <f>IF(D233="",0,+COUNTIF('賃上げ前(1か月目)(様式3-5)'!$D$7:$D$1006,D233))</f>
        <v>0</v>
      </c>
      <c r="F233" s="205"/>
      <c r="G233" s="295" t="str">
        <f t="shared" si="16"/>
        <v/>
      </c>
      <c r="H233" s="202"/>
      <c r="I233" s="202"/>
      <c r="J233" s="203"/>
      <c r="K233" s="203"/>
      <c r="L233" s="203"/>
      <c r="M233" s="203"/>
      <c r="N233" s="203"/>
      <c r="O233" s="203"/>
      <c r="P233" s="203"/>
      <c r="Q233" s="203"/>
      <c r="R233" s="204"/>
      <c r="S233" s="298" t="str">
        <f t="shared" si="13"/>
        <v/>
      </c>
      <c r="T233" s="299" t="str">
        <f t="shared" si="14"/>
        <v/>
      </c>
      <c r="U233" s="282"/>
    </row>
    <row r="234" spans="2:21" ht="24.75" customHeight="1">
      <c r="B234" s="176">
        <v>228</v>
      </c>
      <c r="C234" s="231"/>
      <c r="D234" s="290" t="str">
        <f t="shared" si="15"/>
        <v/>
      </c>
      <c r="E234" s="291">
        <f>IF(D234="",0,+COUNTIF('賃上げ前(1か月目)(様式3-5)'!$D$7:$D$1006,D234))</f>
        <v>0</v>
      </c>
      <c r="F234" s="205"/>
      <c r="G234" s="295" t="str">
        <f t="shared" si="16"/>
        <v/>
      </c>
      <c r="H234" s="202"/>
      <c r="I234" s="202"/>
      <c r="J234" s="203"/>
      <c r="K234" s="203"/>
      <c r="L234" s="203"/>
      <c r="M234" s="203"/>
      <c r="N234" s="203"/>
      <c r="O234" s="203"/>
      <c r="P234" s="203"/>
      <c r="Q234" s="203"/>
      <c r="R234" s="204"/>
      <c r="S234" s="298" t="str">
        <f t="shared" si="13"/>
        <v/>
      </c>
      <c r="T234" s="299" t="str">
        <f t="shared" si="14"/>
        <v/>
      </c>
      <c r="U234" s="282"/>
    </row>
    <row r="235" spans="2:21" ht="24.75" customHeight="1">
      <c r="B235" s="176">
        <v>229</v>
      </c>
      <c r="C235" s="231"/>
      <c r="D235" s="290" t="str">
        <f t="shared" si="15"/>
        <v/>
      </c>
      <c r="E235" s="291">
        <f>IF(D235="",0,+COUNTIF('賃上げ前(1か月目)(様式3-5)'!$D$7:$D$1006,D235))</f>
        <v>0</v>
      </c>
      <c r="F235" s="205"/>
      <c r="G235" s="295" t="str">
        <f t="shared" si="16"/>
        <v/>
      </c>
      <c r="H235" s="202"/>
      <c r="I235" s="202"/>
      <c r="J235" s="203"/>
      <c r="K235" s="203"/>
      <c r="L235" s="203"/>
      <c r="M235" s="203"/>
      <c r="N235" s="203"/>
      <c r="O235" s="203"/>
      <c r="P235" s="203"/>
      <c r="Q235" s="203"/>
      <c r="R235" s="204"/>
      <c r="S235" s="298" t="str">
        <f t="shared" si="13"/>
        <v/>
      </c>
      <c r="T235" s="299" t="str">
        <f t="shared" si="14"/>
        <v/>
      </c>
      <c r="U235" s="282"/>
    </row>
    <row r="236" spans="2:21" ht="24.75" customHeight="1">
      <c r="B236" s="176">
        <v>230</v>
      </c>
      <c r="C236" s="231"/>
      <c r="D236" s="290" t="str">
        <f t="shared" si="15"/>
        <v/>
      </c>
      <c r="E236" s="291">
        <f>IF(D236="",0,+COUNTIF('賃上げ前(1か月目)(様式3-5)'!$D$7:$D$1006,D236))</f>
        <v>0</v>
      </c>
      <c r="F236" s="205"/>
      <c r="G236" s="295" t="str">
        <f t="shared" si="16"/>
        <v/>
      </c>
      <c r="H236" s="202"/>
      <c r="I236" s="202"/>
      <c r="J236" s="203"/>
      <c r="K236" s="203"/>
      <c r="L236" s="203"/>
      <c r="M236" s="203"/>
      <c r="N236" s="203"/>
      <c r="O236" s="203"/>
      <c r="P236" s="203"/>
      <c r="Q236" s="203"/>
      <c r="R236" s="204"/>
      <c r="S236" s="298" t="str">
        <f t="shared" si="13"/>
        <v/>
      </c>
      <c r="T236" s="299" t="str">
        <f t="shared" si="14"/>
        <v/>
      </c>
      <c r="U236" s="282"/>
    </row>
    <row r="237" spans="2:21" ht="24.75" customHeight="1">
      <c r="B237" s="176">
        <v>231</v>
      </c>
      <c r="C237" s="231"/>
      <c r="D237" s="290" t="str">
        <f t="shared" si="15"/>
        <v/>
      </c>
      <c r="E237" s="291">
        <f>IF(D237="",0,+COUNTIF('賃上げ前(1か月目)(様式3-5)'!$D$7:$D$1006,D237))</f>
        <v>0</v>
      </c>
      <c r="F237" s="205"/>
      <c r="G237" s="295" t="str">
        <f t="shared" si="16"/>
        <v/>
      </c>
      <c r="H237" s="202"/>
      <c r="I237" s="202"/>
      <c r="J237" s="203"/>
      <c r="K237" s="203"/>
      <c r="L237" s="203"/>
      <c r="M237" s="203"/>
      <c r="N237" s="203"/>
      <c r="O237" s="203"/>
      <c r="P237" s="203"/>
      <c r="Q237" s="203"/>
      <c r="R237" s="204"/>
      <c r="S237" s="298" t="str">
        <f t="shared" si="13"/>
        <v/>
      </c>
      <c r="T237" s="299" t="str">
        <f t="shared" si="14"/>
        <v/>
      </c>
      <c r="U237" s="282"/>
    </row>
    <row r="238" spans="2:21" ht="24.75" customHeight="1">
      <c r="B238" s="176">
        <v>232</v>
      </c>
      <c r="C238" s="231"/>
      <c r="D238" s="290" t="str">
        <f t="shared" si="15"/>
        <v/>
      </c>
      <c r="E238" s="291">
        <f>IF(D238="",0,+COUNTIF('賃上げ前(1か月目)(様式3-5)'!$D$7:$D$1006,D238))</f>
        <v>0</v>
      </c>
      <c r="F238" s="205"/>
      <c r="G238" s="295" t="str">
        <f t="shared" si="16"/>
        <v/>
      </c>
      <c r="H238" s="202"/>
      <c r="I238" s="202"/>
      <c r="J238" s="203"/>
      <c r="K238" s="203"/>
      <c r="L238" s="203"/>
      <c r="M238" s="203"/>
      <c r="N238" s="203"/>
      <c r="O238" s="203"/>
      <c r="P238" s="203"/>
      <c r="Q238" s="203"/>
      <c r="R238" s="204"/>
      <c r="S238" s="298" t="str">
        <f t="shared" si="13"/>
        <v/>
      </c>
      <c r="T238" s="299" t="str">
        <f t="shared" si="14"/>
        <v/>
      </c>
      <c r="U238" s="282"/>
    </row>
    <row r="239" spans="2:21" ht="24.75" customHeight="1">
      <c r="B239" s="176">
        <v>233</v>
      </c>
      <c r="C239" s="231"/>
      <c r="D239" s="290" t="str">
        <f t="shared" si="15"/>
        <v/>
      </c>
      <c r="E239" s="291">
        <f>IF(D239="",0,+COUNTIF('賃上げ前(1か月目)(様式3-5)'!$D$7:$D$1006,D239))</f>
        <v>0</v>
      </c>
      <c r="F239" s="205"/>
      <c r="G239" s="295" t="str">
        <f t="shared" si="16"/>
        <v/>
      </c>
      <c r="H239" s="202"/>
      <c r="I239" s="202"/>
      <c r="J239" s="203"/>
      <c r="K239" s="203"/>
      <c r="L239" s="203"/>
      <c r="M239" s="203"/>
      <c r="N239" s="203"/>
      <c r="O239" s="203"/>
      <c r="P239" s="203"/>
      <c r="Q239" s="203"/>
      <c r="R239" s="204"/>
      <c r="S239" s="298" t="str">
        <f t="shared" si="13"/>
        <v/>
      </c>
      <c r="T239" s="299" t="str">
        <f t="shared" si="14"/>
        <v/>
      </c>
      <c r="U239" s="282"/>
    </row>
    <row r="240" spans="2:21" ht="24.75" customHeight="1">
      <c r="B240" s="176">
        <v>234</v>
      </c>
      <c r="C240" s="231"/>
      <c r="D240" s="290" t="str">
        <f t="shared" si="15"/>
        <v/>
      </c>
      <c r="E240" s="291">
        <f>IF(D240="",0,+COUNTIF('賃上げ前(1か月目)(様式3-5)'!$D$7:$D$1006,D240))</f>
        <v>0</v>
      </c>
      <c r="F240" s="205"/>
      <c r="G240" s="295" t="str">
        <f t="shared" si="16"/>
        <v/>
      </c>
      <c r="H240" s="202"/>
      <c r="I240" s="202"/>
      <c r="J240" s="203"/>
      <c r="K240" s="203"/>
      <c r="L240" s="203"/>
      <c r="M240" s="203"/>
      <c r="N240" s="203"/>
      <c r="O240" s="203"/>
      <c r="P240" s="203"/>
      <c r="Q240" s="203"/>
      <c r="R240" s="204"/>
      <c r="S240" s="298" t="str">
        <f t="shared" si="13"/>
        <v/>
      </c>
      <c r="T240" s="299" t="str">
        <f t="shared" si="14"/>
        <v/>
      </c>
      <c r="U240" s="282"/>
    </row>
    <row r="241" spans="2:21" ht="24.75" customHeight="1">
      <c r="B241" s="176">
        <v>235</v>
      </c>
      <c r="C241" s="231"/>
      <c r="D241" s="290" t="str">
        <f t="shared" si="15"/>
        <v/>
      </c>
      <c r="E241" s="291">
        <f>IF(D241="",0,+COUNTIF('賃上げ前(1か月目)(様式3-5)'!$D$7:$D$1006,D241))</f>
        <v>0</v>
      </c>
      <c r="F241" s="205"/>
      <c r="G241" s="295" t="str">
        <f t="shared" si="16"/>
        <v/>
      </c>
      <c r="H241" s="202"/>
      <c r="I241" s="202"/>
      <c r="J241" s="203"/>
      <c r="K241" s="203"/>
      <c r="L241" s="203"/>
      <c r="M241" s="203"/>
      <c r="N241" s="203"/>
      <c r="O241" s="203"/>
      <c r="P241" s="203"/>
      <c r="Q241" s="203"/>
      <c r="R241" s="204"/>
      <c r="S241" s="298" t="str">
        <f t="shared" si="13"/>
        <v/>
      </c>
      <c r="T241" s="299" t="str">
        <f t="shared" si="14"/>
        <v/>
      </c>
      <c r="U241" s="282"/>
    </row>
    <row r="242" spans="2:21" ht="24.75" customHeight="1">
      <c r="B242" s="176">
        <v>236</v>
      </c>
      <c r="C242" s="231"/>
      <c r="D242" s="290" t="str">
        <f t="shared" si="15"/>
        <v/>
      </c>
      <c r="E242" s="291">
        <f>IF(D242="",0,+COUNTIF('賃上げ前(1か月目)(様式3-5)'!$D$7:$D$1006,D242))</f>
        <v>0</v>
      </c>
      <c r="F242" s="205"/>
      <c r="G242" s="295" t="str">
        <f t="shared" si="16"/>
        <v/>
      </c>
      <c r="H242" s="202"/>
      <c r="I242" s="202"/>
      <c r="J242" s="203"/>
      <c r="K242" s="203"/>
      <c r="L242" s="203"/>
      <c r="M242" s="203"/>
      <c r="N242" s="203"/>
      <c r="O242" s="203"/>
      <c r="P242" s="203"/>
      <c r="Q242" s="203"/>
      <c r="R242" s="204"/>
      <c r="S242" s="298" t="str">
        <f t="shared" si="13"/>
        <v/>
      </c>
      <c r="T242" s="299" t="str">
        <f t="shared" si="14"/>
        <v/>
      </c>
      <c r="U242" s="282"/>
    </row>
    <row r="243" spans="2:21" ht="24.75" customHeight="1">
      <c r="B243" s="176">
        <v>237</v>
      </c>
      <c r="C243" s="231"/>
      <c r="D243" s="290" t="str">
        <f t="shared" si="15"/>
        <v/>
      </c>
      <c r="E243" s="291">
        <f>IF(D243="",0,+COUNTIF('賃上げ前(1か月目)(様式3-5)'!$D$7:$D$1006,D243))</f>
        <v>0</v>
      </c>
      <c r="F243" s="205"/>
      <c r="G243" s="295" t="str">
        <f t="shared" si="16"/>
        <v/>
      </c>
      <c r="H243" s="202"/>
      <c r="I243" s="202"/>
      <c r="J243" s="203"/>
      <c r="K243" s="203"/>
      <c r="L243" s="203"/>
      <c r="M243" s="203"/>
      <c r="N243" s="203"/>
      <c r="O243" s="203"/>
      <c r="P243" s="203"/>
      <c r="Q243" s="203"/>
      <c r="R243" s="204"/>
      <c r="S243" s="298" t="str">
        <f t="shared" si="13"/>
        <v/>
      </c>
      <c r="T243" s="299" t="str">
        <f t="shared" si="14"/>
        <v/>
      </c>
      <c r="U243" s="282"/>
    </row>
    <row r="244" spans="2:21" ht="24.75" customHeight="1">
      <c r="B244" s="176">
        <v>238</v>
      </c>
      <c r="C244" s="231"/>
      <c r="D244" s="290" t="str">
        <f t="shared" si="15"/>
        <v/>
      </c>
      <c r="E244" s="291">
        <f>IF(D244="",0,+COUNTIF('賃上げ前(1か月目)(様式3-5)'!$D$7:$D$1006,D244))</f>
        <v>0</v>
      </c>
      <c r="F244" s="205"/>
      <c r="G244" s="295" t="str">
        <f t="shared" si="16"/>
        <v/>
      </c>
      <c r="H244" s="202"/>
      <c r="I244" s="202"/>
      <c r="J244" s="203"/>
      <c r="K244" s="203"/>
      <c r="L244" s="203"/>
      <c r="M244" s="203"/>
      <c r="N244" s="203"/>
      <c r="O244" s="203"/>
      <c r="P244" s="203"/>
      <c r="Q244" s="203"/>
      <c r="R244" s="204"/>
      <c r="S244" s="298" t="str">
        <f t="shared" si="13"/>
        <v/>
      </c>
      <c r="T244" s="299" t="str">
        <f t="shared" si="14"/>
        <v/>
      </c>
      <c r="U244" s="282"/>
    </row>
    <row r="245" spans="2:21" ht="24.75" customHeight="1">
      <c r="B245" s="176">
        <v>239</v>
      </c>
      <c r="C245" s="231"/>
      <c r="D245" s="290" t="str">
        <f t="shared" si="15"/>
        <v/>
      </c>
      <c r="E245" s="291">
        <f>IF(D245="",0,+COUNTIF('賃上げ前(1か月目)(様式3-5)'!$D$7:$D$1006,D245))</f>
        <v>0</v>
      </c>
      <c r="F245" s="205"/>
      <c r="G245" s="295" t="str">
        <f t="shared" si="16"/>
        <v/>
      </c>
      <c r="H245" s="202"/>
      <c r="I245" s="202"/>
      <c r="J245" s="203"/>
      <c r="K245" s="203"/>
      <c r="L245" s="203"/>
      <c r="M245" s="203"/>
      <c r="N245" s="203"/>
      <c r="O245" s="203"/>
      <c r="P245" s="203"/>
      <c r="Q245" s="203"/>
      <c r="R245" s="204"/>
      <c r="S245" s="298" t="str">
        <f t="shared" si="13"/>
        <v/>
      </c>
      <c r="T245" s="299" t="str">
        <f t="shared" si="14"/>
        <v/>
      </c>
      <c r="U245" s="282"/>
    </row>
    <row r="246" spans="2:21" ht="24.75" customHeight="1">
      <c r="B246" s="176">
        <v>240</v>
      </c>
      <c r="C246" s="231"/>
      <c r="D246" s="290" t="str">
        <f t="shared" si="15"/>
        <v/>
      </c>
      <c r="E246" s="291">
        <f>IF(D246="",0,+COUNTIF('賃上げ前(1か月目)(様式3-5)'!$D$7:$D$1006,D246))</f>
        <v>0</v>
      </c>
      <c r="F246" s="205"/>
      <c r="G246" s="295" t="str">
        <f t="shared" si="16"/>
        <v/>
      </c>
      <c r="H246" s="202"/>
      <c r="I246" s="202"/>
      <c r="J246" s="203"/>
      <c r="K246" s="203"/>
      <c r="L246" s="203"/>
      <c r="M246" s="203"/>
      <c r="N246" s="203"/>
      <c r="O246" s="203"/>
      <c r="P246" s="203"/>
      <c r="Q246" s="203"/>
      <c r="R246" s="204"/>
      <c r="S246" s="298" t="str">
        <f t="shared" si="13"/>
        <v/>
      </c>
      <c r="T246" s="299" t="str">
        <f t="shared" si="14"/>
        <v/>
      </c>
      <c r="U246" s="282"/>
    </row>
    <row r="247" spans="2:21" ht="24.75" customHeight="1">
      <c r="B247" s="176">
        <v>241</v>
      </c>
      <c r="C247" s="231"/>
      <c r="D247" s="290" t="str">
        <f t="shared" si="15"/>
        <v/>
      </c>
      <c r="E247" s="291">
        <f>IF(D247="",0,+COUNTIF('賃上げ前(1か月目)(様式3-5)'!$D$7:$D$1006,D247))</f>
        <v>0</v>
      </c>
      <c r="F247" s="205"/>
      <c r="G247" s="295" t="str">
        <f t="shared" si="16"/>
        <v/>
      </c>
      <c r="H247" s="202"/>
      <c r="I247" s="202"/>
      <c r="J247" s="203"/>
      <c r="K247" s="203"/>
      <c r="L247" s="203"/>
      <c r="M247" s="203"/>
      <c r="N247" s="203"/>
      <c r="O247" s="203"/>
      <c r="P247" s="203"/>
      <c r="Q247" s="203"/>
      <c r="R247" s="204"/>
      <c r="S247" s="298" t="str">
        <f t="shared" si="13"/>
        <v/>
      </c>
      <c r="T247" s="299" t="str">
        <f t="shared" si="14"/>
        <v/>
      </c>
      <c r="U247" s="282"/>
    </row>
    <row r="248" spans="2:21" ht="24.75" customHeight="1">
      <c r="B248" s="176">
        <v>242</v>
      </c>
      <c r="C248" s="231"/>
      <c r="D248" s="290" t="str">
        <f t="shared" si="15"/>
        <v/>
      </c>
      <c r="E248" s="291">
        <f>IF(D248="",0,+COUNTIF('賃上げ前(1か月目)(様式3-5)'!$D$7:$D$1006,D248))</f>
        <v>0</v>
      </c>
      <c r="F248" s="205"/>
      <c r="G248" s="295" t="str">
        <f t="shared" si="16"/>
        <v/>
      </c>
      <c r="H248" s="202"/>
      <c r="I248" s="202"/>
      <c r="J248" s="203"/>
      <c r="K248" s="203"/>
      <c r="L248" s="203"/>
      <c r="M248" s="203"/>
      <c r="N248" s="203"/>
      <c r="O248" s="203"/>
      <c r="P248" s="203"/>
      <c r="Q248" s="203"/>
      <c r="R248" s="204"/>
      <c r="S248" s="298" t="str">
        <f t="shared" si="13"/>
        <v/>
      </c>
      <c r="T248" s="299" t="str">
        <f t="shared" si="14"/>
        <v/>
      </c>
      <c r="U248" s="282"/>
    </row>
    <row r="249" spans="2:21" ht="24.75" customHeight="1">
      <c r="B249" s="176">
        <v>243</v>
      </c>
      <c r="C249" s="231"/>
      <c r="D249" s="290" t="str">
        <f t="shared" si="15"/>
        <v/>
      </c>
      <c r="E249" s="291">
        <f>IF(D249="",0,+COUNTIF('賃上げ前(1か月目)(様式3-5)'!$D$7:$D$1006,D249))</f>
        <v>0</v>
      </c>
      <c r="F249" s="205"/>
      <c r="G249" s="295" t="str">
        <f t="shared" si="16"/>
        <v/>
      </c>
      <c r="H249" s="202"/>
      <c r="I249" s="202"/>
      <c r="J249" s="203"/>
      <c r="K249" s="203"/>
      <c r="L249" s="203"/>
      <c r="M249" s="203"/>
      <c r="N249" s="203"/>
      <c r="O249" s="203"/>
      <c r="P249" s="203"/>
      <c r="Q249" s="203"/>
      <c r="R249" s="204"/>
      <c r="S249" s="298" t="str">
        <f t="shared" si="13"/>
        <v/>
      </c>
      <c r="T249" s="299" t="str">
        <f t="shared" si="14"/>
        <v/>
      </c>
      <c r="U249" s="282"/>
    </row>
    <row r="250" spans="2:21" ht="24.75" customHeight="1">
      <c r="B250" s="176">
        <v>244</v>
      </c>
      <c r="C250" s="231"/>
      <c r="D250" s="290" t="str">
        <f t="shared" si="15"/>
        <v/>
      </c>
      <c r="E250" s="291">
        <f>IF(D250="",0,+COUNTIF('賃上げ前(1か月目)(様式3-5)'!$D$7:$D$1006,D250))</f>
        <v>0</v>
      </c>
      <c r="F250" s="205"/>
      <c r="G250" s="295" t="str">
        <f t="shared" si="16"/>
        <v/>
      </c>
      <c r="H250" s="202"/>
      <c r="I250" s="202"/>
      <c r="J250" s="203"/>
      <c r="K250" s="203"/>
      <c r="L250" s="203"/>
      <c r="M250" s="203"/>
      <c r="N250" s="203"/>
      <c r="O250" s="203"/>
      <c r="P250" s="203"/>
      <c r="Q250" s="203"/>
      <c r="R250" s="204"/>
      <c r="S250" s="298" t="str">
        <f t="shared" si="13"/>
        <v/>
      </c>
      <c r="T250" s="299" t="str">
        <f t="shared" si="14"/>
        <v/>
      </c>
      <c r="U250" s="282"/>
    </row>
    <row r="251" spans="2:21" ht="24.75" customHeight="1">
      <c r="B251" s="176">
        <v>245</v>
      </c>
      <c r="C251" s="231"/>
      <c r="D251" s="290" t="str">
        <f t="shared" si="15"/>
        <v/>
      </c>
      <c r="E251" s="291">
        <f>IF(D251="",0,+COUNTIF('賃上げ前(1か月目)(様式3-5)'!$D$7:$D$1006,D251))</f>
        <v>0</v>
      </c>
      <c r="F251" s="205"/>
      <c r="G251" s="295" t="str">
        <f t="shared" si="16"/>
        <v/>
      </c>
      <c r="H251" s="202"/>
      <c r="I251" s="202"/>
      <c r="J251" s="203"/>
      <c r="K251" s="203"/>
      <c r="L251" s="203"/>
      <c r="M251" s="203"/>
      <c r="N251" s="203"/>
      <c r="O251" s="203"/>
      <c r="P251" s="203"/>
      <c r="Q251" s="203"/>
      <c r="R251" s="204"/>
      <c r="S251" s="298" t="str">
        <f t="shared" si="13"/>
        <v/>
      </c>
      <c r="T251" s="299" t="str">
        <f t="shared" si="14"/>
        <v/>
      </c>
      <c r="U251" s="282"/>
    </row>
    <row r="252" spans="2:21" ht="24.75" customHeight="1">
      <c r="B252" s="176">
        <v>246</v>
      </c>
      <c r="C252" s="231"/>
      <c r="D252" s="290" t="str">
        <f t="shared" si="15"/>
        <v/>
      </c>
      <c r="E252" s="291">
        <f>IF(D252="",0,+COUNTIF('賃上げ前(1か月目)(様式3-5)'!$D$7:$D$1006,D252))</f>
        <v>0</v>
      </c>
      <c r="F252" s="205"/>
      <c r="G252" s="295" t="str">
        <f t="shared" si="16"/>
        <v/>
      </c>
      <c r="H252" s="202"/>
      <c r="I252" s="202"/>
      <c r="J252" s="203"/>
      <c r="K252" s="203"/>
      <c r="L252" s="203"/>
      <c r="M252" s="203"/>
      <c r="N252" s="203"/>
      <c r="O252" s="203"/>
      <c r="P252" s="203"/>
      <c r="Q252" s="203"/>
      <c r="R252" s="204"/>
      <c r="S252" s="298" t="str">
        <f t="shared" si="13"/>
        <v/>
      </c>
      <c r="T252" s="299" t="str">
        <f t="shared" si="14"/>
        <v/>
      </c>
      <c r="U252" s="282"/>
    </row>
    <row r="253" spans="2:21" ht="24.75" customHeight="1">
      <c r="B253" s="176">
        <v>247</v>
      </c>
      <c r="C253" s="231"/>
      <c r="D253" s="290" t="str">
        <f t="shared" si="15"/>
        <v/>
      </c>
      <c r="E253" s="291">
        <f>IF(D253="",0,+COUNTIF('賃上げ前(1か月目)(様式3-5)'!$D$7:$D$1006,D253))</f>
        <v>0</v>
      </c>
      <c r="F253" s="205"/>
      <c r="G253" s="295" t="str">
        <f t="shared" si="16"/>
        <v/>
      </c>
      <c r="H253" s="202"/>
      <c r="I253" s="202"/>
      <c r="J253" s="203"/>
      <c r="K253" s="203"/>
      <c r="L253" s="203"/>
      <c r="M253" s="203"/>
      <c r="N253" s="203"/>
      <c r="O253" s="203"/>
      <c r="P253" s="203"/>
      <c r="Q253" s="203"/>
      <c r="R253" s="204"/>
      <c r="S253" s="298" t="str">
        <f t="shared" si="13"/>
        <v/>
      </c>
      <c r="T253" s="299" t="str">
        <f t="shared" si="14"/>
        <v/>
      </c>
      <c r="U253" s="282"/>
    </row>
    <row r="254" spans="2:21" ht="24.75" customHeight="1">
      <c r="B254" s="176">
        <v>248</v>
      </c>
      <c r="C254" s="231"/>
      <c r="D254" s="290" t="str">
        <f t="shared" si="15"/>
        <v/>
      </c>
      <c r="E254" s="291">
        <f>IF(D254="",0,+COUNTIF('賃上げ前(1か月目)(様式3-5)'!$D$7:$D$1006,D254))</f>
        <v>0</v>
      </c>
      <c r="F254" s="205"/>
      <c r="G254" s="295" t="str">
        <f t="shared" si="16"/>
        <v/>
      </c>
      <c r="H254" s="202"/>
      <c r="I254" s="202"/>
      <c r="J254" s="203"/>
      <c r="K254" s="203"/>
      <c r="L254" s="203"/>
      <c r="M254" s="203"/>
      <c r="N254" s="203"/>
      <c r="O254" s="203"/>
      <c r="P254" s="203"/>
      <c r="Q254" s="203"/>
      <c r="R254" s="204"/>
      <c r="S254" s="298" t="str">
        <f t="shared" si="13"/>
        <v/>
      </c>
      <c r="T254" s="299" t="str">
        <f t="shared" si="14"/>
        <v/>
      </c>
      <c r="U254" s="282"/>
    </row>
    <row r="255" spans="2:21" ht="24.75" customHeight="1">
      <c r="B255" s="176">
        <v>249</v>
      </c>
      <c r="C255" s="231"/>
      <c r="D255" s="290" t="str">
        <f t="shared" si="15"/>
        <v/>
      </c>
      <c r="E255" s="291">
        <f>IF(D255="",0,+COUNTIF('賃上げ前(1か月目)(様式3-5)'!$D$7:$D$1006,D255))</f>
        <v>0</v>
      </c>
      <c r="F255" s="205"/>
      <c r="G255" s="295" t="str">
        <f t="shared" si="16"/>
        <v/>
      </c>
      <c r="H255" s="202"/>
      <c r="I255" s="202"/>
      <c r="J255" s="203"/>
      <c r="K255" s="203"/>
      <c r="L255" s="203"/>
      <c r="M255" s="203"/>
      <c r="N255" s="203"/>
      <c r="O255" s="203"/>
      <c r="P255" s="203"/>
      <c r="Q255" s="203"/>
      <c r="R255" s="204"/>
      <c r="S255" s="298" t="str">
        <f t="shared" si="13"/>
        <v/>
      </c>
      <c r="T255" s="299" t="str">
        <f t="shared" si="14"/>
        <v/>
      </c>
      <c r="U255" s="282"/>
    </row>
    <row r="256" spans="2:21" ht="24.75" customHeight="1">
      <c r="B256" s="176">
        <v>250</v>
      </c>
      <c r="C256" s="231"/>
      <c r="D256" s="290" t="str">
        <f t="shared" si="15"/>
        <v/>
      </c>
      <c r="E256" s="291">
        <f>IF(D256="",0,+COUNTIF('賃上げ前(1か月目)(様式3-5)'!$D$7:$D$1006,D256))</f>
        <v>0</v>
      </c>
      <c r="F256" s="205"/>
      <c r="G256" s="295" t="str">
        <f t="shared" si="16"/>
        <v/>
      </c>
      <c r="H256" s="202"/>
      <c r="I256" s="202"/>
      <c r="J256" s="203"/>
      <c r="K256" s="203"/>
      <c r="L256" s="203"/>
      <c r="M256" s="203"/>
      <c r="N256" s="203"/>
      <c r="O256" s="203"/>
      <c r="P256" s="203"/>
      <c r="Q256" s="203"/>
      <c r="R256" s="204"/>
      <c r="S256" s="298" t="str">
        <f t="shared" si="13"/>
        <v/>
      </c>
      <c r="T256" s="299" t="str">
        <f t="shared" si="14"/>
        <v/>
      </c>
      <c r="U256" s="282"/>
    </row>
    <row r="257" spans="2:21" ht="24.75" customHeight="1">
      <c r="B257" s="176">
        <v>251</v>
      </c>
      <c r="C257" s="231"/>
      <c r="D257" s="290" t="str">
        <f t="shared" si="15"/>
        <v/>
      </c>
      <c r="E257" s="291">
        <f>IF(D257="",0,+COUNTIF('賃上げ前(1か月目)(様式3-5)'!$D$7:$D$1006,D257))</f>
        <v>0</v>
      </c>
      <c r="F257" s="205"/>
      <c r="G257" s="295" t="str">
        <f t="shared" si="16"/>
        <v/>
      </c>
      <c r="H257" s="202"/>
      <c r="I257" s="202"/>
      <c r="J257" s="203"/>
      <c r="K257" s="203"/>
      <c r="L257" s="203"/>
      <c r="M257" s="203"/>
      <c r="N257" s="203"/>
      <c r="O257" s="203"/>
      <c r="P257" s="203"/>
      <c r="Q257" s="203"/>
      <c r="R257" s="204"/>
      <c r="S257" s="298" t="str">
        <f t="shared" si="13"/>
        <v/>
      </c>
      <c r="T257" s="299" t="str">
        <f t="shared" si="14"/>
        <v/>
      </c>
      <c r="U257" s="282"/>
    </row>
    <row r="258" spans="2:21" ht="24.75" customHeight="1">
      <c r="B258" s="176">
        <v>252</v>
      </c>
      <c r="C258" s="231"/>
      <c r="D258" s="290" t="str">
        <f t="shared" si="15"/>
        <v/>
      </c>
      <c r="E258" s="291">
        <f>IF(D258="",0,+COUNTIF('賃上げ前(1か月目)(様式3-5)'!$D$7:$D$1006,D258))</f>
        <v>0</v>
      </c>
      <c r="F258" s="205"/>
      <c r="G258" s="295" t="str">
        <f t="shared" si="16"/>
        <v/>
      </c>
      <c r="H258" s="202"/>
      <c r="I258" s="202"/>
      <c r="J258" s="203"/>
      <c r="K258" s="203"/>
      <c r="L258" s="203"/>
      <c r="M258" s="203"/>
      <c r="N258" s="203"/>
      <c r="O258" s="203"/>
      <c r="P258" s="203"/>
      <c r="Q258" s="203"/>
      <c r="R258" s="204"/>
      <c r="S258" s="298" t="str">
        <f t="shared" si="13"/>
        <v/>
      </c>
      <c r="T258" s="299" t="str">
        <f t="shared" si="14"/>
        <v/>
      </c>
      <c r="U258" s="282"/>
    </row>
    <row r="259" spans="2:21" ht="24.75" customHeight="1">
      <c r="B259" s="176">
        <v>253</v>
      </c>
      <c r="C259" s="231"/>
      <c r="D259" s="290" t="str">
        <f t="shared" si="15"/>
        <v/>
      </c>
      <c r="E259" s="291">
        <f>IF(D259="",0,+COUNTIF('賃上げ前(1か月目)(様式3-5)'!$D$7:$D$1006,D259))</f>
        <v>0</v>
      </c>
      <c r="F259" s="205"/>
      <c r="G259" s="295" t="str">
        <f t="shared" si="16"/>
        <v/>
      </c>
      <c r="H259" s="202"/>
      <c r="I259" s="202"/>
      <c r="J259" s="203"/>
      <c r="K259" s="203"/>
      <c r="L259" s="203"/>
      <c r="M259" s="203"/>
      <c r="N259" s="203"/>
      <c r="O259" s="203"/>
      <c r="P259" s="203"/>
      <c r="Q259" s="203"/>
      <c r="R259" s="204"/>
      <c r="S259" s="298" t="str">
        <f t="shared" si="13"/>
        <v/>
      </c>
      <c r="T259" s="299" t="str">
        <f t="shared" si="14"/>
        <v/>
      </c>
      <c r="U259" s="282"/>
    </row>
    <row r="260" spans="2:21" ht="24.75" customHeight="1">
      <c r="B260" s="176">
        <v>254</v>
      </c>
      <c r="C260" s="231"/>
      <c r="D260" s="290" t="str">
        <f t="shared" si="15"/>
        <v/>
      </c>
      <c r="E260" s="291">
        <f>IF(D260="",0,+COUNTIF('賃上げ前(1か月目)(様式3-5)'!$D$7:$D$1006,D260))</f>
        <v>0</v>
      </c>
      <c r="F260" s="205"/>
      <c r="G260" s="295" t="str">
        <f t="shared" si="16"/>
        <v/>
      </c>
      <c r="H260" s="202"/>
      <c r="I260" s="202"/>
      <c r="J260" s="203"/>
      <c r="K260" s="203"/>
      <c r="L260" s="203"/>
      <c r="M260" s="203"/>
      <c r="N260" s="203"/>
      <c r="O260" s="203"/>
      <c r="P260" s="203"/>
      <c r="Q260" s="203"/>
      <c r="R260" s="204"/>
      <c r="S260" s="298" t="str">
        <f t="shared" si="13"/>
        <v/>
      </c>
      <c r="T260" s="299" t="str">
        <f t="shared" si="14"/>
        <v/>
      </c>
      <c r="U260" s="282"/>
    </row>
    <row r="261" spans="2:21" ht="24.75" customHeight="1">
      <c r="B261" s="176">
        <v>255</v>
      </c>
      <c r="C261" s="231"/>
      <c r="D261" s="290" t="str">
        <f t="shared" si="15"/>
        <v/>
      </c>
      <c r="E261" s="291">
        <f>IF(D261="",0,+COUNTIF('賃上げ前(1か月目)(様式3-5)'!$D$7:$D$1006,D261))</f>
        <v>0</v>
      </c>
      <c r="F261" s="205"/>
      <c r="G261" s="295" t="str">
        <f t="shared" si="16"/>
        <v/>
      </c>
      <c r="H261" s="202"/>
      <c r="I261" s="202"/>
      <c r="J261" s="203"/>
      <c r="K261" s="203"/>
      <c r="L261" s="203"/>
      <c r="M261" s="203"/>
      <c r="N261" s="203"/>
      <c r="O261" s="203"/>
      <c r="P261" s="203"/>
      <c r="Q261" s="203"/>
      <c r="R261" s="204"/>
      <c r="S261" s="298" t="str">
        <f t="shared" si="13"/>
        <v/>
      </c>
      <c r="T261" s="299" t="str">
        <f t="shared" si="14"/>
        <v/>
      </c>
      <c r="U261" s="282"/>
    </row>
    <row r="262" spans="2:21" ht="24.75" customHeight="1">
      <c r="B262" s="176">
        <v>256</v>
      </c>
      <c r="C262" s="231"/>
      <c r="D262" s="290" t="str">
        <f t="shared" si="15"/>
        <v/>
      </c>
      <c r="E262" s="291">
        <f>IF(D262="",0,+COUNTIF('賃上げ前(1か月目)(様式3-5)'!$D$7:$D$1006,D262))</f>
        <v>0</v>
      </c>
      <c r="F262" s="205"/>
      <c r="G262" s="295" t="str">
        <f t="shared" si="16"/>
        <v/>
      </c>
      <c r="H262" s="202"/>
      <c r="I262" s="202"/>
      <c r="J262" s="203"/>
      <c r="K262" s="203"/>
      <c r="L262" s="203"/>
      <c r="M262" s="203"/>
      <c r="N262" s="203"/>
      <c r="O262" s="203"/>
      <c r="P262" s="203"/>
      <c r="Q262" s="203"/>
      <c r="R262" s="204"/>
      <c r="S262" s="298" t="str">
        <f t="shared" si="13"/>
        <v/>
      </c>
      <c r="T262" s="299" t="str">
        <f t="shared" si="14"/>
        <v/>
      </c>
      <c r="U262" s="282"/>
    </row>
    <row r="263" spans="2:21" ht="24.75" customHeight="1">
      <c r="B263" s="176">
        <v>257</v>
      </c>
      <c r="C263" s="231"/>
      <c r="D263" s="290" t="str">
        <f t="shared" si="15"/>
        <v/>
      </c>
      <c r="E263" s="291">
        <f>IF(D263="",0,+COUNTIF('賃上げ前(1か月目)(様式3-5)'!$D$7:$D$1006,D263))</f>
        <v>0</v>
      </c>
      <c r="F263" s="205"/>
      <c r="G263" s="295" t="str">
        <f t="shared" si="16"/>
        <v/>
      </c>
      <c r="H263" s="202"/>
      <c r="I263" s="202"/>
      <c r="J263" s="203"/>
      <c r="K263" s="203"/>
      <c r="L263" s="203"/>
      <c r="M263" s="203"/>
      <c r="N263" s="203"/>
      <c r="O263" s="203"/>
      <c r="P263" s="203"/>
      <c r="Q263" s="203"/>
      <c r="R263" s="204"/>
      <c r="S263" s="298" t="str">
        <f t="shared" si="13"/>
        <v/>
      </c>
      <c r="T263" s="299" t="str">
        <f t="shared" si="14"/>
        <v/>
      </c>
      <c r="U263" s="282"/>
    </row>
    <row r="264" spans="2:21" ht="24.75" customHeight="1">
      <c r="B264" s="176">
        <v>258</v>
      </c>
      <c r="C264" s="231"/>
      <c r="D264" s="290" t="str">
        <f t="shared" si="15"/>
        <v/>
      </c>
      <c r="E264" s="291">
        <f>IF(D264="",0,+COUNTIF('賃上げ前(1か月目)(様式3-5)'!$D$7:$D$1006,D264))</f>
        <v>0</v>
      </c>
      <c r="F264" s="205"/>
      <c r="G264" s="295" t="str">
        <f t="shared" si="16"/>
        <v/>
      </c>
      <c r="H264" s="202"/>
      <c r="I264" s="202"/>
      <c r="J264" s="203"/>
      <c r="K264" s="203"/>
      <c r="L264" s="203"/>
      <c r="M264" s="203"/>
      <c r="N264" s="203"/>
      <c r="O264" s="203"/>
      <c r="P264" s="203"/>
      <c r="Q264" s="203"/>
      <c r="R264" s="204"/>
      <c r="S264" s="298" t="str">
        <f t="shared" ref="S264:S327" si="17">IF(C264="","",+SUM(H264:R264))</f>
        <v/>
      </c>
      <c r="T264" s="299" t="str">
        <f t="shared" ref="T264:T327" si="18">IF(C264="","",+IF(G264="対象",H264,0))</f>
        <v/>
      </c>
      <c r="U264" s="282"/>
    </row>
    <row r="265" spans="2:21" ht="24.75" customHeight="1">
      <c r="B265" s="176">
        <v>259</v>
      </c>
      <c r="C265" s="231"/>
      <c r="D265" s="290" t="str">
        <f t="shared" ref="D265:D328" si="19">SUBSTITUTE(SUBSTITUTE(C265,"　","")," ","")</f>
        <v/>
      </c>
      <c r="E265" s="291">
        <f>IF(D265="",0,+COUNTIF('賃上げ前(1か月目)(様式3-5)'!$D$7:$D$1006,D265))</f>
        <v>0</v>
      </c>
      <c r="F265" s="205"/>
      <c r="G265" s="295" t="str">
        <f t="shared" ref="G265:G328" si="20">IF(C265="","",+IF(OR(E265&lt;1,F265=""),"除外","対象"))</f>
        <v/>
      </c>
      <c r="H265" s="202"/>
      <c r="I265" s="202"/>
      <c r="J265" s="203"/>
      <c r="K265" s="203"/>
      <c r="L265" s="203"/>
      <c r="M265" s="203"/>
      <c r="N265" s="203"/>
      <c r="O265" s="203"/>
      <c r="P265" s="203"/>
      <c r="Q265" s="203"/>
      <c r="R265" s="204"/>
      <c r="S265" s="298" t="str">
        <f t="shared" si="17"/>
        <v/>
      </c>
      <c r="T265" s="299" t="str">
        <f t="shared" si="18"/>
        <v/>
      </c>
      <c r="U265" s="282"/>
    </row>
    <row r="266" spans="2:21" ht="24.75" customHeight="1">
      <c r="B266" s="176">
        <v>260</v>
      </c>
      <c r="C266" s="231"/>
      <c r="D266" s="290" t="str">
        <f t="shared" si="19"/>
        <v/>
      </c>
      <c r="E266" s="291">
        <f>IF(D266="",0,+COUNTIF('賃上げ前(1か月目)(様式3-5)'!$D$7:$D$1006,D266))</f>
        <v>0</v>
      </c>
      <c r="F266" s="205"/>
      <c r="G266" s="295" t="str">
        <f t="shared" si="20"/>
        <v/>
      </c>
      <c r="H266" s="202"/>
      <c r="I266" s="202"/>
      <c r="J266" s="203"/>
      <c r="K266" s="203"/>
      <c r="L266" s="203"/>
      <c r="M266" s="203"/>
      <c r="N266" s="203"/>
      <c r="O266" s="203"/>
      <c r="P266" s="203"/>
      <c r="Q266" s="203"/>
      <c r="R266" s="204"/>
      <c r="S266" s="298" t="str">
        <f t="shared" si="17"/>
        <v/>
      </c>
      <c r="T266" s="299" t="str">
        <f t="shared" si="18"/>
        <v/>
      </c>
      <c r="U266" s="282"/>
    </row>
    <row r="267" spans="2:21" ht="24.75" customHeight="1">
      <c r="B267" s="176">
        <v>261</v>
      </c>
      <c r="C267" s="231"/>
      <c r="D267" s="290" t="str">
        <f t="shared" si="19"/>
        <v/>
      </c>
      <c r="E267" s="291">
        <f>IF(D267="",0,+COUNTIF('賃上げ前(1か月目)(様式3-5)'!$D$7:$D$1006,D267))</f>
        <v>0</v>
      </c>
      <c r="F267" s="205"/>
      <c r="G267" s="295" t="str">
        <f t="shared" si="20"/>
        <v/>
      </c>
      <c r="H267" s="202"/>
      <c r="I267" s="202"/>
      <c r="J267" s="203"/>
      <c r="K267" s="203"/>
      <c r="L267" s="203"/>
      <c r="M267" s="203"/>
      <c r="N267" s="203"/>
      <c r="O267" s="203"/>
      <c r="P267" s="203"/>
      <c r="Q267" s="203"/>
      <c r="R267" s="204"/>
      <c r="S267" s="298" t="str">
        <f t="shared" si="17"/>
        <v/>
      </c>
      <c r="T267" s="299" t="str">
        <f t="shared" si="18"/>
        <v/>
      </c>
      <c r="U267" s="282"/>
    </row>
    <row r="268" spans="2:21" ht="24.75" customHeight="1">
      <c r="B268" s="176">
        <v>262</v>
      </c>
      <c r="C268" s="231"/>
      <c r="D268" s="290" t="str">
        <f t="shared" si="19"/>
        <v/>
      </c>
      <c r="E268" s="291">
        <f>IF(D268="",0,+COUNTIF('賃上げ前(1か月目)(様式3-5)'!$D$7:$D$1006,D268))</f>
        <v>0</v>
      </c>
      <c r="F268" s="205"/>
      <c r="G268" s="295" t="str">
        <f t="shared" si="20"/>
        <v/>
      </c>
      <c r="H268" s="202"/>
      <c r="I268" s="202"/>
      <c r="J268" s="203"/>
      <c r="K268" s="203"/>
      <c r="L268" s="203"/>
      <c r="M268" s="203"/>
      <c r="N268" s="203"/>
      <c r="O268" s="203"/>
      <c r="P268" s="203"/>
      <c r="Q268" s="203"/>
      <c r="R268" s="204"/>
      <c r="S268" s="298" t="str">
        <f t="shared" si="17"/>
        <v/>
      </c>
      <c r="T268" s="299" t="str">
        <f t="shared" si="18"/>
        <v/>
      </c>
      <c r="U268" s="282"/>
    </row>
    <row r="269" spans="2:21" ht="24.75" customHeight="1">
      <c r="B269" s="176">
        <v>263</v>
      </c>
      <c r="C269" s="231"/>
      <c r="D269" s="290" t="str">
        <f t="shared" si="19"/>
        <v/>
      </c>
      <c r="E269" s="291">
        <f>IF(D269="",0,+COUNTIF('賃上げ前(1か月目)(様式3-5)'!$D$7:$D$1006,D269))</f>
        <v>0</v>
      </c>
      <c r="F269" s="205"/>
      <c r="G269" s="295" t="str">
        <f t="shared" si="20"/>
        <v/>
      </c>
      <c r="H269" s="202"/>
      <c r="I269" s="202"/>
      <c r="J269" s="203"/>
      <c r="K269" s="203"/>
      <c r="L269" s="203"/>
      <c r="M269" s="203"/>
      <c r="N269" s="203"/>
      <c r="O269" s="203"/>
      <c r="P269" s="203"/>
      <c r="Q269" s="203"/>
      <c r="R269" s="204"/>
      <c r="S269" s="298" t="str">
        <f t="shared" si="17"/>
        <v/>
      </c>
      <c r="T269" s="299" t="str">
        <f t="shared" si="18"/>
        <v/>
      </c>
      <c r="U269" s="282"/>
    </row>
    <row r="270" spans="2:21" ht="24.75" customHeight="1">
      <c r="B270" s="176">
        <v>264</v>
      </c>
      <c r="C270" s="231"/>
      <c r="D270" s="290" t="str">
        <f t="shared" si="19"/>
        <v/>
      </c>
      <c r="E270" s="291">
        <f>IF(D270="",0,+COUNTIF('賃上げ前(1か月目)(様式3-5)'!$D$7:$D$1006,D270))</f>
        <v>0</v>
      </c>
      <c r="F270" s="205"/>
      <c r="G270" s="295" t="str">
        <f t="shared" si="20"/>
        <v/>
      </c>
      <c r="H270" s="202"/>
      <c r="I270" s="202"/>
      <c r="J270" s="203"/>
      <c r="K270" s="203"/>
      <c r="L270" s="203"/>
      <c r="M270" s="203"/>
      <c r="N270" s="203"/>
      <c r="O270" s="203"/>
      <c r="P270" s="203"/>
      <c r="Q270" s="203"/>
      <c r="R270" s="204"/>
      <c r="S270" s="298" t="str">
        <f t="shared" si="17"/>
        <v/>
      </c>
      <c r="T270" s="299" t="str">
        <f t="shared" si="18"/>
        <v/>
      </c>
      <c r="U270" s="282"/>
    </row>
    <row r="271" spans="2:21" ht="24.75" customHeight="1">
      <c r="B271" s="176">
        <v>265</v>
      </c>
      <c r="C271" s="231"/>
      <c r="D271" s="290" t="str">
        <f t="shared" si="19"/>
        <v/>
      </c>
      <c r="E271" s="291">
        <f>IF(D271="",0,+COUNTIF('賃上げ前(1か月目)(様式3-5)'!$D$7:$D$1006,D271))</f>
        <v>0</v>
      </c>
      <c r="F271" s="205"/>
      <c r="G271" s="295" t="str">
        <f t="shared" si="20"/>
        <v/>
      </c>
      <c r="H271" s="202"/>
      <c r="I271" s="202"/>
      <c r="J271" s="203"/>
      <c r="K271" s="203"/>
      <c r="L271" s="203"/>
      <c r="M271" s="203"/>
      <c r="N271" s="203"/>
      <c r="O271" s="203"/>
      <c r="P271" s="203"/>
      <c r="Q271" s="203"/>
      <c r="R271" s="204"/>
      <c r="S271" s="298" t="str">
        <f t="shared" si="17"/>
        <v/>
      </c>
      <c r="T271" s="299" t="str">
        <f t="shared" si="18"/>
        <v/>
      </c>
      <c r="U271" s="282"/>
    </row>
    <row r="272" spans="2:21" ht="24.75" customHeight="1">
      <c r="B272" s="176">
        <v>266</v>
      </c>
      <c r="C272" s="231"/>
      <c r="D272" s="290" t="str">
        <f t="shared" si="19"/>
        <v/>
      </c>
      <c r="E272" s="291">
        <f>IF(D272="",0,+COUNTIF('賃上げ前(1か月目)(様式3-5)'!$D$7:$D$1006,D272))</f>
        <v>0</v>
      </c>
      <c r="F272" s="205"/>
      <c r="G272" s="295" t="str">
        <f t="shared" si="20"/>
        <v/>
      </c>
      <c r="H272" s="202"/>
      <c r="I272" s="202"/>
      <c r="J272" s="203"/>
      <c r="K272" s="203"/>
      <c r="L272" s="203"/>
      <c r="M272" s="203"/>
      <c r="N272" s="203"/>
      <c r="O272" s="203"/>
      <c r="P272" s="203"/>
      <c r="Q272" s="203"/>
      <c r="R272" s="204"/>
      <c r="S272" s="298" t="str">
        <f t="shared" si="17"/>
        <v/>
      </c>
      <c r="T272" s="299" t="str">
        <f t="shared" si="18"/>
        <v/>
      </c>
      <c r="U272" s="282"/>
    </row>
    <row r="273" spans="2:21" ht="24.75" customHeight="1">
      <c r="B273" s="176">
        <v>267</v>
      </c>
      <c r="C273" s="231"/>
      <c r="D273" s="290" t="str">
        <f t="shared" si="19"/>
        <v/>
      </c>
      <c r="E273" s="291">
        <f>IF(D273="",0,+COUNTIF('賃上げ前(1か月目)(様式3-5)'!$D$7:$D$1006,D273))</f>
        <v>0</v>
      </c>
      <c r="F273" s="205"/>
      <c r="G273" s="295" t="str">
        <f t="shared" si="20"/>
        <v/>
      </c>
      <c r="H273" s="202"/>
      <c r="I273" s="202"/>
      <c r="J273" s="203"/>
      <c r="K273" s="203"/>
      <c r="L273" s="203"/>
      <c r="M273" s="203"/>
      <c r="N273" s="203"/>
      <c r="O273" s="203"/>
      <c r="P273" s="203"/>
      <c r="Q273" s="203"/>
      <c r="R273" s="204"/>
      <c r="S273" s="298" t="str">
        <f t="shared" si="17"/>
        <v/>
      </c>
      <c r="T273" s="299" t="str">
        <f t="shared" si="18"/>
        <v/>
      </c>
      <c r="U273" s="282"/>
    </row>
    <row r="274" spans="2:21" ht="24.75" customHeight="1">
      <c r="B274" s="176">
        <v>268</v>
      </c>
      <c r="C274" s="231"/>
      <c r="D274" s="290" t="str">
        <f t="shared" si="19"/>
        <v/>
      </c>
      <c r="E274" s="291">
        <f>IF(D274="",0,+COUNTIF('賃上げ前(1か月目)(様式3-5)'!$D$7:$D$1006,D274))</f>
        <v>0</v>
      </c>
      <c r="F274" s="205"/>
      <c r="G274" s="295" t="str">
        <f t="shared" si="20"/>
        <v/>
      </c>
      <c r="H274" s="202"/>
      <c r="I274" s="202"/>
      <c r="J274" s="203"/>
      <c r="K274" s="203"/>
      <c r="L274" s="203"/>
      <c r="M274" s="203"/>
      <c r="N274" s="203"/>
      <c r="O274" s="203"/>
      <c r="P274" s="203"/>
      <c r="Q274" s="203"/>
      <c r="R274" s="204"/>
      <c r="S274" s="298" t="str">
        <f t="shared" si="17"/>
        <v/>
      </c>
      <c r="T274" s="299" t="str">
        <f t="shared" si="18"/>
        <v/>
      </c>
      <c r="U274" s="282"/>
    </row>
    <row r="275" spans="2:21" ht="24.75" customHeight="1">
      <c r="B275" s="176">
        <v>269</v>
      </c>
      <c r="C275" s="231"/>
      <c r="D275" s="290" t="str">
        <f t="shared" si="19"/>
        <v/>
      </c>
      <c r="E275" s="291">
        <f>IF(D275="",0,+COUNTIF('賃上げ前(1か月目)(様式3-5)'!$D$7:$D$1006,D275))</f>
        <v>0</v>
      </c>
      <c r="F275" s="205"/>
      <c r="G275" s="295" t="str">
        <f t="shared" si="20"/>
        <v/>
      </c>
      <c r="H275" s="202"/>
      <c r="I275" s="202"/>
      <c r="J275" s="203"/>
      <c r="K275" s="203"/>
      <c r="L275" s="203"/>
      <c r="M275" s="203"/>
      <c r="N275" s="203"/>
      <c r="O275" s="203"/>
      <c r="P275" s="203"/>
      <c r="Q275" s="203"/>
      <c r="R275" s="204"/>
      <c r="S275" s="298" t="str">
        <f t="shared" si="17"/>
        <v/>
      </c>
      <c r="T275" s="299" t="str">
        <f t="shared" si="18"/>
        <v/>
      </c>
      <c r="U275" s="282"/>
    </row>
    <row r="276" spans="2:21" ht="24.75" customHeight="1">
      <c r="B276" s="176">
        <v>270</v>
      </c>
      <c r="C276" s="231"/>
      <c r="D276" s="290" t="str">
        <f t="shared" si="19"/>
        <v/>
      </c>
      <c r="E276" s="291">
        <f>IF(D276="",0,+COUNTIF('賃上げ前(1か月目)(様式3-5)'!$D$7:$D$1006,D276))</f>
        <v>0</v>
      </c>
      <c r="F276" s="205"/>
      <c r="G276" s="295" t="str">
        <f t="shared" si="20"/>
        <v/>
      </c>
      <c r="H276" s="202"/>
      <c r="I276" s="202"/>
      <c r="J276" s="203"/>
      <c r="K276" s="203"/>
      <c r="L276" s="203"/>
      <c r="M276" s="203"/>
      <c r="N276" s="203"/>
      <c r="O276" s="203"/>
      <c r="P276" s="203"/>
      <c r="Q276" s="203"/>
      <c r="R276" s="204"/>
      <c r="S276" s="298" t="str">
        <f t="shared" si="17"/>
        <v/>
      </c>
      <c r="T276" s="299" t="str">
        <f t="shared" si="18"/>
        <v/>
      </c>
      <c r="U276" s="282"/>
    </row>
    <row r="277" spans="2:21" ht="24.75" customHeight="1">
      <c r="B277" s="176">
        <v>271</v>
      </c>
      <c r="C277" s="231"/>
      <c r="D277" s="290" t="str">
        <f t="shared" si="19"/>
        <v/>
      </c>
      <c r="E277" s="291">
        <f>IF(D277="",0,+COUNTIF('賃上げ前(1か月目)(様式3-5)'!$D$7:$D$1006,D277))</f>
        <v>0</v>
      </c>
      <c r="F277" s="205"/>
      <c r="G277" s="295" t="str">
        <f t="shared" si="20"/>
        <v/>
      </c>
      <c r="H277" s="202"/>
      <c r="I277" s="202"/>
      <c r="J277" s="203"/>
      <c r="K277" s="203"/>
      <c r="L277" s="203"/>
      <c r="M277" s="203"/>
      <c r="N277" s="203"/>
      <c r="O277" s="203"/>
      <c r="P277" s="203"/>
      <c r="Q277" s="203"/>
      <c r="R277" s="204"/>
      <c r="S277" s="298" t="str">
        <f t="shared" si="17"/>
        <v/>
      </c>
      <c r="T277" s="299" t="str">
        <f t="shared" si="18"/>
        <v/>
      </c>
      <c r="U277" s="282"/>
    </row>
    <row r="278" spans="2:21" ht="24.75" customHeight="1">
      <c r="B278" s="176">
        <v>272</v>
      </c>
      <c r="C278" s="231"/>
      <c r="D278" s="290" t="str">
        <f t="shared" si="19"/>
        <v/>
      </c>
      <c r="E278" s="291">
        <f>IF(D278="",0,+COUNTIF('賃上げ前(1か月目)(様式3-5)'!$D$7:$D$1006,D278))</f>
        <v>0</v>
      </c>
      <c r="F278" s="205"/>
      <c r="G278" s="295" t="str">
        <f t="shared" si="20"/>
        <v/>
      </c>
      <c r="H278" s="202"/>
      <c r="I278" s="202"/>
      <c r="J278" s="203"/>
      <c r="K278" s="203"/>
      <c r="L278" s="203"/>
      <c r="M278" s="203"/>
      <c r="N278" s="203"/>
      <c r="O278" s="203"/>
      <c r="P278" s="203"/>
      <c r="Q278" s="203"/>
      <c r="R278" s="204"/>
      <c r="S278" s="298" t="str">
        <f t="shared" si="17"/>
        <v/>
      </c>
      <c r="T278" s="299" t="str">
        <f t="shared" si="18"/>
        <v/>
      </c>
      <c r="U278" s="282"/>
    </row>
    <row r="279" spans="2:21" ht="24.75" customHeight="1">
      <c r="B279" s="176">
        <v>273</v>
      </c>
      <c r="C279" s="231"/>
      <c r="D279" s="290" t="str">
        <f t="shared" si="19"/>
        <v/>
      </c>
      <c r="E279" s="291">
        <f>IF(D279="",0,+COUNTIF('賃上げ前(1か月目)(様式3-5)'!$D$7:$D$1006,D279))</f>
        <v>0</v>
      </c>
      <c r="F279" s="205"/>
      <c r="G279" s="295" t="str">
        <f t="shared" si="20"/>
        <v/>
      </c>
      <c r="H279" s="202"/>
      <c r="I279" s="202"/>
      <c r="J279" s="203"/>
      <c r="K279" s="203"/>
      <c r="L279" s="203"/>
      <c r="M279" s="203"/>
      <c r="N279" s="203"/>
      <c r="O279" s="203"/>
      <c r="P279" s="203"/>
      <c r="Q279" s="203"/>
      <c r="R279" s="204"/>
      <c r="S279" s="298" t="str">
        <f t="shared" si="17"/>
        <v/>
      </c>
      <c r="T279" s="299" t="str">
        <f t="shared" si="18"/>
        <v/>
      </c>
      <c r="U279" s="282"/>
    </row>
    <row r="280" spans="2:21" ht="24.75" customHeight="1">
      <c r="B280" s="176">
        <v>274</v>
      </c>
      <c r="C280" s="231"/>
      <c r="D280" s="290" t="str">
        <f t="shared" si="19"/>
        <v/>
      </c>
      <c r="E280" s="291">
        <f>IF(D280="",0,+COUNTIF('賃上げ前(1か月目)(様式3-5)'!$D$7:$D$1006,D280))</f>
        <v>0</v>
      </c>
      <c r="F280" s="205"/>
      <c r="G280" s="295" t="str">
        <f t="shared" si="20"/>
        <v/>
      </c>
      <c r="H280" s="202"/>
      <c r="I280" s="202"/>
      <c r="J280" s="203"/>
      <c r="K280" s="203"/>
      <c r="L280" s="203"/>
      <c r="M280" s="203"/>
      <c r="N280" s="203"/>
      <c r="O280" s="203"/>
      <c r="P280" s="203"/>
      <c r="Q280" s="203"/>
      <c r="R280" s="204"/>
      <c r="S280" s="298" t="str">
        <f t="shared" si="17"/>
        <v/>
      </c>
      <c r="T280" s="299" t="str">
        <f t="shared" si="18"/>
        <v/>
      </c>
      <c r="U280" s="282"/>
    </row>
    <row r="281" spans="2:21" ht="24.75" customHeight="1">
      <c r="B281" s="176">
        <v>275</v>
      </c>
      <c r="C281" s="231"/>
      <c r="D281" s="290" t="str">
        <f t="shared" si="19"/>
        <v/>
      </c>
      <c r="E281" s="291">
        <f>IF(D281="",0,+COUNTIF('賃上げ前(1か月目)(様式3-5)'!$D$7:$D$1006,D281))</f>
        <v>0</v>
      </c>
      <c r="F281" s="205"/>
      <c r="G281" s="295" t="str">
        <f t="shared" si="20"/>
        <v/>
      </c>
      <c r="H281" s="202"/>
      <c r="I281" s="202"/>
      <c r="J281" s="203"/>
      <c r="K281" s="203"/>
      <c r="L281" s="203"/>
      <c r="M281" s="203"/>
      <c r="N281" s="203"/>
      <c r="O281" s="203"/>
      <c r="P281" s="203"/>
      <c r="Q281" s="203"/>
      <c r="R281" s="204"/>
      <c r="S281" s="298" t="str">
        <f t="shared" si="17"/>
        <v/>
      </c>
      <c r="T281" s="299" t="str">
        <f t="shared" si="18"/>
        <v/>
      </c>
      <c r="U281" s="282"/>
    </row>
    <row r="282" spans="2:21" ht="24.75" customHeight="1">
      <c r="B282" s="176">
        <v>276</v>
      </c>
      <c r="C282" s="231"/>
      <c r="D282" s="290" t="str">
        <f t="shared" si="19"/>
        <v/>
      </c>
      <c r="E282" s="291">
        <f>IF(D282="",0,+COUNTIF('賃上げ前(1か月目)(様式3-5)'!$D$7:$D$1006,D282))</f>
        <v>0</v>
      </c>
      <c r="F282" s="205"/>
      <c r="G282" s="295" t="str">
        <f t="shared" si="20"/>
        <v/>
      </c>
      <c r="H282" s="202"/>
      <c r="I282" s="202"/>
      <c r="J282" s="203"/>
      <c r="K282" s="203"/>
      <c r="L282" s="203"/>
      <c r="M282" s="203"/>
      <c r="N282" s="203"/>
      <c r="O282" s="203"/>
      <c r="P282" s="203"/>
      <c r="Q282" s="203"/>
      <c r="R282" s="204"/>
      <c r="S282" s="298" t="str">
        <f t="shared" si="17"/>
        <v/>
      </c>
      <c r="T282" s="299" t="str">
        <f t="shared" si="18"/>
        <v/>
      </c>
      <c r="U282" s="282"/>
    </row>
    <row r="283" spans="2:21" ht="24.75" customHeight="1">
      <c r="B283" s="176">
        <v>277</v>
      </c>
      <c r="C283" s="231"/>
      <c r="D283" s="290" t="str">
        <f t="shared" si="19"/>
        <v/>
      </c>
      <c r="E283" s="291">
        <f>IF(D283="",0,+COUNTIF('賃上げ前(1か月目)(様式3-5)'!$D$7:$D$1006,D283))</f>
        <v>0</v>
      </c>
      <c r="F283" s="205"/>
      <c r="G283" s="295" t="str">
        <f t="shared" si="20"/>
        <v/>
      </c>
      <c r="H283" s="202"/>
      <c r="I283" s="202"/>
      <c r="J283" s="203"/>
      <c r="K283" s="203"/>
      <c r="L283" s="203"/>
      <c r="M283" s="203"/>
      <c r="N283" s="203"/>
      <c r="O283" s="203"/>
      <c r="P283" s="203"/>
      <c r="Q283" s="203"/>
      <c r="R283" s="204"/>
      <c r="S283" s="298" t="str">
        <f t="shared" si="17"/>
        <v/>
      </c>
      <c r="T283" s="299" t="str">
        <f t="shared" si="18"/>
        <v/>
      </c>
      <c r="U283" s="282"/>
    </row>
    <row r="284" spans="2:21" ht="24.75" customHeight="1">
      <c r="B284" s="176">
        <v>278</v>
      </c>
      <c r="C284" s="231"/>
      <c r="D284" s="290" t="str">
        <f t="shared" si="19"/>
        <v/>
      </c>
      <c r="E284" s="291">
        <f>IF(D284="",0,+COUNTIF('賃上げ前(1か月目)(様式3-5)'!$D$7:$D$1006,D284))</f>
        <v>0</v>
      </c>
      <c r="F284" s="205"/>
      <c r="G284" s="295" t="str">
        <f t="shared" si="20"/>
        <v/>
      </c>
      <c r="H284" s="202"/>
      <c r="I284" s="202"/>
      <c r="J284" s="203"/>
      <c r="K284" s="203"/>
      <c r="L284" s="203"/>
      <c r="M284" s="203"/>
      <c r="N284" s="203"/>
      <c r="O284" s="203"/>
      <c r="P284" s="203"/>
      <c r="Q284" s="203"/>
      <c r="R284" s="204"/>
      <c r="S284" s="298" t="str">
        <f t="shared" si="17"/>
        <v/>
      </c>
      <c r="T284" s="299" t="str">
        <f t="shared" si="18"/>
        <v/>
      </c>
      <c r="U284" s="282"/>
    </row>
    <row r="285" spans="2:21" ht="24.75" customHeight="1">
      <c r="B285" s="176">
        <v>279</v>
      </c>
      <c r="C285" s="231"/>
      <c r="D285" s="290" t="str">
        <f t="shared" si="19"/>
        <v/>
      </c>
      <c r="E285" s="291">
        <f>IF(D285="",0,+COUNTIF('賃上げ前(1か月目)(様式3-5)'!$D$7:$D$1006,D285))</f>
        <v>0</v>
      </c>
      <c r="F285" s="205"/>
      <c r="G285" s="295" t="str">
        <f t="shared" si="20"/>
        <v/>
      </c>
      <c r="H285" s="202"/>
      <c r="I285" s="202"/>
      <c r="J285" s="203"/>
      <c r="K285" s="203"/>
      <c r="L285" s="203"/>
      <c r="M285" s="203"/>
      <c r="N285" s="203"/>
      <c r="O285" s="203"/>
      <c r="P285" s="203"/>
      <c r="Q285" s="203"/>
      <c r="R285" s="204"/>
      <c r="S285" s="298" t="str">
        <f t="shared" si="17"/>
        <v/>
      </c>
      <c r="T285" s="299" t="str">
        <f t="shared" si="18"/>
        <v/>
      </c>
      <c r="U285" s="282"/>
    </row>
    <row r="286" spans="2:21" ht="24.75" customHeight="1">
      <c r="B286" s="176">
        <v>280</v>
      </c>
      <c r="C286" s="231"/>
      <c r="D286" s="290" t="str">
        <f t="shared" si="19"/>
        <v/>
      </c>
      <c r="E286" s="291">
        <f>IF(D286="",0,+COUNTIF('賃上げ前(1か月目)(様式3-5)'!$D$7:$D$1006,D286))</f>
        <v>0</v>
      </c>
      <c r="F286" s="205"/>
      <c r="G286" s="295" t="str">
        <f t="shared" si="20"/>
        <v/>
      </c>
      <c r="H286" s="202"/>
      <c r="I286" s="202"/>
      <c r="J286" s="203"/>
      <c r="K286" s="203"/>
      <c r="L286" s="203"/>
      <c r="M286" s="203"/>
      <c r="N286" s="203"/>
      <c r="O286" s="203"/>
      <c r="P286" s="203"/>
      <c r="Q286" s="203"/>
      <c r="R286" s="204"/>
      <c r="S286" s="298" t="str">
        <f t="shared" si="17"/>
        <v/>
      </c>
      <c r="T286" s="299" t="str">
        <f t="shared" si="18"/>
        <v/>
      </c>
      <c r="U286" s="282"/>
    </row>
    <row r="287" spans="2:21" ht="24.75" customHeight="1">
      <c r="B287" s="176">
        <v>281</v>
      </c>
      <c r="C287" s="231"/>
      <c r="D287" s="290" t="str">
        <f t="shared" si="19"/>
        <v/>
      </c>
      <c r="E287" s="291">
        <f>IF(D287="",0,+COUNTIF('賃上げ前(1か月目)(様式3-5)'!$D$7:$D$1006,D287))</f>
        <v>0</v>
      </c>
      <c r="F287" s="205"/>
      <c r="G287" s="295" t="str">
        <f t="shared" si="20"/>
        <v/>
      </c>
      <c r="H287" s="202"/>
      <c r="I287" s="202"/>
      <c r="J287" s="203"/>
      <c r="K287" s="203"/>
      <c r="L287" s="203"/>
      <c r="M287" s="203"/>
      <c r="N287" s="203"/>
      <c r="O287" s="203"/>
      <c r="P287" s="203"/>
      <c r="Q287" s="203"/>
      <c r="R287" s="204"/>
      <c r="S287" s="298" t="str">
        <f t="shared" si="17"/>
        <v/>
      </c>
      <c r="T287" s="299" t="str">
        <f t="shared" si="18"/>
        <v/>
      </c>
      <c r="U287" s="282"/>
    </row>
    <row r="288" spans="2:21" ht="24.75" customHeight="1">
      <c r="B288" s="176">
        <v>282</v>
      </c>
      <c r="C288" s="231"/>
      <c r="D288" s="290" t="str">
        <f t="shared" si="19"/>
        <v/>
      </c>
      <c r="E288" s="291">
        <f>IF(D288="",0,+COUNTIF('賃上げ前(1か月目)(様式3-5)'!$D$7:$D$1006,D288))</f>
        <v>0</v>
      </c>
      <c r="F288" s="205"/>
      <c r="G288" s="295" t="str">
        <f t="shared" si="20"/>
        <v/>
      </c>
      <c r="H288" s="202"/>
      <c r="I288" s="202"/>
      <c r="J288" s="203"/>
      <c r="K288" s="203"/>
      <c r="L288" s="203"/>
      <c r="M288" s="203"/>
      <c r="N288" s="203"/>
      <c r="O288" s="203"/>
      <c r="P288" s="203"/>
      <c r="Q288" s="203"/>
      <c r="R288" s="204"/>
      <c r="S288" s="298" t="str">
        <f t="shared" si="17"/>
        <v/>
      </c>
      <c r="T288" s="299" t="str">
        <f t="shared" si="18"/>
        <v/>
      </c>
      <c r="U288" s="282"/>
    </row>
    <row r="289" spans="2:21" ht="24.75" customHeight="1">
      <c r="B289" s="176">
        <v>283</v>
      </c>
      <c r="C289" s="231"/>
      <c r="D289" s="290" t="str">
        <f t="shared" si="19"/>
        <v/>
      </c>
      <c r="E289" s="291">
        <f>IF(D289="",0,+COUNTIF('賃上げ前(1か月目)(様式3-5)'!$D$7:$D$1006,D289))</f>
        <v>0</v>
      </c>
      <c r="F289" s="205"/>
      <c r="G289" s="295" t="str">
        <f t="shared" si="20"/>
        <v/>
      </c>
      <c r="H289" s="202"/>
      <c r="I289" s="202"/>
      <c r="J289" s="203"/>
      <c r="K289" s="203"/>
      <c r="L289" s="203"/>
      <c r="M289" s="203"/>
      <c r="N289" s="203"/>
      <c r="O289" s="203"/>
      <c r="P289" s="203"/>
      <c r="Q289" s="203"/>
      <c r="R289" s="204"/>
      <c r="S289" s="298" t="str">
        <f t="shared" si="17"/>
        <v/>
      </c>
      <c r="T289" s="299" t="str">
        <f t="shared" si="18"/>
        <v/>
      </c>
      <c r="U289" s="282"/>
    </row>
    <row r="290" spans="2:21" ht="24.75" customHeight="1">
      <c r="B290" s="176">
        <v>284</v>
      </c>
      <c r="C290" s="231"/>
      <c r="D290" s="290" t="str">
        <f t="shared" si="19"/>
        <v/>
      </c>
      <c r="E290" s="291">
        <f>IF(D290="",0,+COUNTIF('賃上げ前(1か月目)(様式3-5)'!$D$7:$D$1006,D290))</f>
        <v>0</v>
      </c>
      <c r="F290" s="205"/>
      <c r="G290" s="295" t="str">
        <f t="shared" si="20"/>
        <v/>
      </c>
      <c r="H290" s="202"/>
      <c r="I290" s="202"/>
      <c r="J290" s="203"/>
      <c r="K290" s="203"/>
      <c r="L290" s="203"/>
      <c r="M290" s="203"/>
      <c r="N290" s="203"/>
      <c r="O290" s="203"/>
      <c r="P290" s="203"/>
      <c r="Q290" s="203"/>
      <c r="R290" s="204"/>
      <c r="S290" s="298" t="str">
        <f t="shared" si="17"/>
        <v/>
      </c>
      <c r="T290" s="299" t="str">
        <f t="shared" si="18"/>
        <v/>
      </c>
      <c r="U290" s="282"/>
    </row>
    <row r="291" spans="2:21" ht="24.75" customHeight="1">
      <c r="B291" s="176">
        <v>285</v>
      </c>
      <c r="C291" s="231"/>
      <c r="D291" s="290" t="str">
        <f t="shared" si="19"/>
        <v/>
      </c>
      <c r="E291" s="291">
        <f>IF(D291="",0,+COUNTIF('賃上げ前(1か月目)(様式3-5)'!$D$7:$D$1006,D291))</f>
        <v>0</v>
      </c>
      <c r="F291" s="205"/>
      <c r="G291" s="295" t="str">
        <f t="shared" si="20"/>
        <v/>
      </c>
      <c r="H291" s="202"/>
      <c r="I291" s="202"/>
      <c r="J291" s="203"/>
      <c r="K291" s="203"/>
      <c r="L291" s="203"/>
      <c r="M291" s="203"/>
      <c r="N291" s="203"/>
      <c r="O291" s="203"/>
      <c r="P291" s="203"/>
      <c r="Q291" s="203"/>
      <c r="R291" s="204"/>
      <c r="S291" s="298" t="str">
        <f t="shared" si="17"/>
        <v/>
      </c>
      <c r="T291" s="299" t="str">
        <f t="shared" si="18"/>
        <v/>
      </c>
      <c r="U291" s="282"/>
    </row>
    <row r="292" spans="2:21" ht="24.75" customHeight="1">
      <c r="B292" s="176">
        <v>286</v>
      </c>
      <c r="C292" s="231"/>
      <c r="D292" s="290" t="str">
        <f t="shared" si="19"/>
        <v/>
      </c>
      <c r="E292" s="291">
        <f>IF(D292="",0,+COUNTIF('賃上げ前(1か月目)(様式3-5)'!$D$7:$D$1006,D292))</f>
        <v>0</v>
      </c>
      <c r="F292" s="205"/>
      <c r="G292" s="295" t="str">
        <f t="shared" si="20"/>
        <v/>
      </c>
      <c r="H292" s="202"/>
      <c r="I292" s="202"/>
      <c r="J292" s="203"/>
      <c r="K292" s="203"/>
      <c r="L292" s="203"/>
      <c r="M292" s="203"/>
      <c r="N292" s="203"/>
      <c r="O292" s="203"/>
      <c r="P292" s="203"/>
      <c r="Q292" s="203"/>
      <c r="R292" s="204"/>
      <c r="S292" s="298" t="str">
        <f t="shared" si="17"/>
        <v/>
      </c>
      <c r="T292" s="299" t="str">
        <f t="shared" si="18"/>
        <v/>
      </c>
      <c r="U292" s="282"/>
    </row>
    <row r="293" spans="2:21" ht="24.75" customHeight="1">
      <c r="B293" s="176">
        <v>287</v>
      </c>
      <c r="C293" s="231"/>
      <c r="D293" s="290" t="str">
        <f t="shared" si="19"/>
        <v/>
      </c>
      <c r="E293" s="291">
        <f>IF(D293="",0,+COUNTIF('賃上げ前(1か月目)(様式3-5)'!$D$7:$D$1006,D293))</f>
        <v>0</v>
      </c>
      <c r="F293" s="205"/>
      <c r="G293" s="295" t="str">
        <f t="shared" si="20"/>
        <v/>
      </c>
      <c r="H293" s="202"/>
      <c r="I293" s="202"/>
      <c r="J293" s="203"/>
      <c r="K293" s="203"/>
      <c r="L293" s="203"/>
      <c r="M293" s="203"/>
      <c r="N293" s="203"/>
      <c r="O293" s="203"/>
      <c r="P293" s="203"/>
      <c r="Q293" s="203"/>
      <c r="R293" s="204"/>
      <c r="S293" s="298" t="str">
        <f t="shared" si="17"/>
        <v/>
      </c>
      <c r="T293" s="299" t="str">
        <f t="shared" si="18"/>
        <v/>
      </c>
      <c r="U293" s="282"/>
    </row>
    <row r="294" spans="2:21" ht="24.75" customHeight="1">
      <c r="B294" s="176">
        <v>288</v>
      </c>
      <c r="C294" s="231"/>
      <c r="D294" s="290" t="str">
        <f t="shared" si="19"/>
        <v/>
      </c>
      <c r="E294" s="291">
        <f>IF(D294="",0,+COUNTIF('賃上げ前(1か月目)(様式3-5)'!$D$7:$D$1006,D294))</f>
        <v>0</v>
      </c>
      <c r="F294" s="205"/>
      <c r="G294" s="295" t="str">
        <f t="shared" si="20"/>
        <v/>
      </c>
      <c r="H294" s="202"/>
      <c r="I294" s="202"/>
      <c r="J294" s="203"/>
      <c r="K294" s="203"/>
      <c r="L294" s="203"/>
      <c r="M294" s="203"/>
      <c r="N294" s="203"/>
      <c r="O294" s="203"/>
      <c r="P294" s="203"/>
      <c r="Q294" s="203"/>
      <c r="R294" s="204"/>
      <c r="S294" s="298" t="str">
        <f t="shared" si="17"/>
        <v/>
      </c>
      <c r="T294" s="299" t="str">
        <f t="shared" si="18"/>
        <v/>
      </c>
      <c r="U294" s="282"/>
    </row>
    <row r="295" spans="2:21" ht="24.75" customHeight="1">
      <c r="B295" s="176">
        <v>289</v>
      </c>
      <c r="C295" s="231"/>
      <c r="D295" s="290" t="str">
        <f t="shared" si="19"/>
        <v/>
      </c>
      <c r="E295" s="291">
        <f>IF(D295="",0,+COUNTIF('賃上げ前(1か月目)(様式3-5)'!$D$7:$D$1006,D295))</f>
        <v>0</v>
      </c>
      <c r="F295" s="205"/>
      <c r="G295" s="295" t="str">
        <f t="shared" si="20"/>
        <v/>
      </c>
      <c r="H295" s="202"/>
      <c r="I295" s="202"/>
      <c r="J295" s="203"/>
      <c r="K295" s="203"/>
      <c r="L295" s="203"/>
      <c r="M295" s="203"/>
      <c r="N295" s="203"/>
      <c r="O295" s="203"/>
      <c r="P295" s="203"/>
      <c r="Q295" s="203"/>
      <c r="R295" s="204"/>
      <c r="S295" s="298" t="str">
        <f t="shared" si="17"/>
        <v/>
      </c>
      <c r="T295" s="299" t="str">
        <f t="shared" si="18"/>
        <v/>
      </c>
      <c r="U295" s="282"/>
    </row>
    <row r="296" spans="2:21" ht="24.75" customHeight="1">
      <c r="B296" s="176">
        <v>290</v>
      </c>
      <c r="C296" s="231"/>
      <c r="D296" s="290" t="str">
        <f t="shared" si="19"/>
        <v/>
      </c>
      <c r="E296" s="291">
        <f>IF(D296="",0,+COUNTIF('賃上げ前(1か月目)(様式3-5)'!$D$7:$D$1006,D296))</f>
        <v>0</v>
      </c>
      <c r="F296" s="205"/>
      <c r="G296" s="295" t="str">
        <f t="shared" si="20"/>
        <v/>
      </c>
      <c r="H296" s="202"/>
      <c r="I296" s="202"/>
      <c r="J296" s="203"/>
      <c r="K296" s="203"/>
      <c r="L296" s="203"/>
      <c r="M296" s="203"/>
      <c r="N296" s="203"/>
      <c r="O296" s="203"/>
      <c r="P296" s="203"/>
      <c r="Q296" s="203"/>
      <c r="R296" s="204"/>
      <c r="S296" s="298" t="str">
        <f t="shared" si="17"/>
        <v/>
      </c>
      <c r="T296" s="299" t="str">
        <f t="shared" si="18"/>
        <v/>
      </c>
      <c r="U296" s="282"/>
    </row>
    <row r="297" spans="2:21" ht="24.75" customHeight="1">
      <c r="B297" s="176">
        <v>291</v>
      </c>
      <c r="C297" s="231"/>
      <c r="D297" s="290" t="str">
        <f t="shared" si="19"/>
        <v/>
      </c>
      <c r="E297" s="291">
        <f>IF(D297="",0,+COUNTIF('賃上げ前(1か月目)(様式3-5)'!$D$7:$D$1006,D297))</f>
        <v>0</v>
      </c>
      <c r="F297" s="205"/>
      <c r="G297" s="295" t="str">
        <f t="shared" si="20"/>
        <v/>
      </c>
      <c r="H297" s="202"/>
      <c r="I297" s="202"/>
      <c r="J297" s="203"/>
      <c r="K297" s="203"/>
      <c r="L297" s="203"/>
      <c r="M297" s="203"/>
      <c r="N297" s="203"/>
      <c r="O297" s="203"/>
      <c r="P297" s="203"/>
      <c r="Q297" s="203"/>
      <c r="R297" s="204"/>
      <c r="S297" s="298" t="str">
        <f t="shared" si="17"/>
        <v/>
      </c>
      <c r="T297" s="299" t="str">
        <f t="shared" si="18"/>
        <v/>
      </c>
      <c r="U297" s="282"/>
    </row>
    <row r="298" spans="2:21" ht="24.75" customHeight="1">
      <c r="B298" s="176">
        <v>292</v>
      </c>
      <c r="C298" s="231"/>
      <c r="D298" s="290" t="str">
        <f t="shared" si="19"/>
        <v/>
      </c>
      <c r="E298" s="291">
        <f>IF(D298="",0,+COUNTIF('賃上げ前(1か月目)(様式3-5)'!$D$7:$D$1006,D298))</f>
        <v>0</v>
      </c>
      <c r="F298" s="205"/>
      <c r="G298" s="295" t="str">
        <f t="shared" si="20"/>
        <v/>
      </c>
      <c r="H298" s="202"/>
      <c r="I298" s="202"/>
      <c r="J298" s="203"/>
      <c r="K298" s="203"/>
      <c r="L298" s="203"/>
      <c r="M298" s="203"/>
      <c r="N298" s="203"/>
      <c r="O298" s="203"/>
      <c r="P298" s="203"/>
      <c r="Q298" s="203"/>
      <c r="R298" s="204"/>
      <c r="S298" s="298" t="str">
        <f t="shared" si="17"/>
        <v/>
      </c>
      <c r="T298" s="299" t="str">
        <f t="shared" si="18"/>
        <v/>
      </c>
      <c r="U298" s="282"/>
    </row>
    <row r="299" spans="2:21" ht="24.75" customHeight="1">
      <c r="B299" s="176">
        <v>293</v>
      </c>
      <c r="C299" s="231"/>
      <c r="D299" s="290" t="str">
        <f t="shared" si="19"/>
        <v/>
      </c>
      <c r="E299" s="291">
        <f>IF(D299="",0,+COUNTIF('賃上げ前(1か月目)(様式3-5)'!$D$7:$D$1006,D299))</f>
        <v>0</v>
      </c>
      <c r="F299" s="205"/>
      <c r="G299" s="295" t="str">
        <f t="shared" si="20"/>
        <v/>
      </c>
      <c r="H299" s="202"/>
      <c r="I299" s="202"/>
      <c r="J299" s="203"/>
      <c r="K299" s="203"/>
      <c r="L299" s="203"/>
      <c r="M299" s="203"/>
      <c r="N299" s="203"/>
      <c r="O299" s="203"/>
      <c r="P299" s="203"/>
      <c r="Q299" s="203"/>
      <c r="R299" s="204"/>
      <c r="S299" s="298" t="str">
        <f t="shared" si="17"/>
        <v/>
      </c>
      <c r="T299" s="299" t="str">
        <f t="shared" si="18"/>
        <v/>
      </c>
      <c r="U299" s="282"/>
    </row>
    <row r="300" spans="2:21" ht="24.75" customHeight="1">
      <c r="B300" s="176">
        <v>294</v>
      </c>
      <c r="C300" s="231"/>
      <c r="D300" s="290" t="str">
        <f t="shared" si="19"/>
        <v/>
      </c>
      <c r="E300" s="291">
        <f>IF(D300="",0,+COUNTIF('賃上げ前(1か月目)(様式3-5)'!$D$7:$D$1006,D300))</f>
        <v>0</v>
      </c>
      <c r="F300" s="205"/>
      <c r="G300" s="295" t="str">
        <f t="shared" si="20"/>
        <v/>
      </c>
      <c r="H300" s="202"/>
      <c r="I300" s="202"/>
      <c r="J300" s="203"/>
      <c r="K300" s="203"/>
      <c r="L300" s="203"/>
      <c r="M300" s="203"/>
      <c r="N300" s="203"/>
      <c r="O300" s="203"/>
      <c r="P300" s="203"/>
      <c r="Q300" s="203"/>
      <c r="R300" s="204"/>
      <c r="S300" s="298" t="str">
        <f t="shared" si="17"/>
        <v/>
      </c>
      <c r="T300" s="299" t="str">
        <f t="shared" si="18"/>
        <v/>
      </c>
      <c r="U300" s="282"/>
    </row>
    <row r="301" spans="2:21" ht="24.75" customHeight="1">
      <c r="B301" s="176">
        <v>295</v>
      </c>
      <c r="C301" s="231"/>
      <c r="D301" s="290" t="str">
        <f t="shared" si="19"/>
        <v/>
      </c>
      <c r="E301" s="291">
        <f>IF(D301="",0,+COUNTIF('賃上げ前(1か月目)(様式3-5)'!$D$7:$D$1006,D301))</f>
        <v>0</v>
      </c>
      <c r="F301" s="205"/>
      <c r="G301" s="295" t="str">
        <f t="shared" si="20"/>
        <v/>
      </c>
      <c r="H301" s="202"/>
      <c r="I301" s="202"/>
      <c r="J301" s="203"/>
      <c r="K301" s="203"/>
      <c r="L301" s="203"/>
      <c r="M301" s="203"/>
      <c r="N301" s="203"/>
      <c r="O301" s="203"/>
      <c r="P301" s="203"/>
      <c r="Q301" s="203"/>
      <c r="R301" s="204"/>
      <c r="S301" s="298" t="str">
        <f t="shared" si="17"/>
        <v/>
      </c>
      <c r="T301" s="299" t="str">
        <f t="shared" si="18"/>
        <v/>
      </c>
      <c r="U301" s="282"/>
    </row>
    <row r="302" spans="2:21" ht="24.75" customHeight="1">
      <c r="B302" s="176">
        <v>296</v>
      </c>
      <c r="C302" s="231"/>
      <c r="D302" s="290" t="str">
        <f t="shared" si="19"/>
        <v/>
      </c>
      <c r="E302" s="291">
        <f>IF(D302="",0,+COUNTIF('賃上げ前(1か月目)(様式3-5)'!$D$7:$D$1006,D302))</f>
        <v>0</v>
      </c>
      <c r="F302" s="205"/>
      <c r="G302" s="295" t="str">
        <f t="shared" si="20"/>
        <v/>
      </c>
      <c r="H302" s="202"/>
      <c r="I302" s="202"/>
      <c r="J302" s="203"/>
      <c r="K302" s="203"/>
      <c r="L302" s="203"/>
      <c r="M302" s="203"/>
      <c r="N302" s="203"/>
      <c r="O302" s="203"/>
      <c r="P302" s="203"/>
      <c r="Q302" s="203"/>
      <c r="R302" s="204"/>
      <c r="S302" s="298" t="str">
        <f t="shared" si="17"/>
        <v/>
      </c>
      <c r="T302" s="299" t="str">
        <f t="shared" si="18"/>
        <v/>
      </c>
      <c r="U302" s="282"/>
    </row>
    <row r="303" spans="2:21" ht="24.75" customHeight="1">
      <c r="B303" s="176">
        <v>297</v>
      </c>
      <c r="C303" s="231"/>
      <c r="D303" s="290" t="str">
        <f t="shared" si="19"/>
        <v/>
      </c>
      <c r="E303" s="291">
        <f>IF(D303="",0,+COUNTIF('賃上げ前(1か月目)(様式3-5)'!$D$7:$D$1006,D303))</f>
        <v>0</v>
      </c>
      <c r="F303" s="205"/>
      <c r="G303" s="295" t="str">
        <f t="shared" si="20"/>
        <v/>
      </c>
      <c r="H303" s="202"/>
      <c r="I303" s="202"/>
      <c r="J303" s="203"/>
      <c r="K303" s="203"/>
      <c r="L303" s="203"/>
      <c r="M303" s="203"/>
      <c r="N303" s="203"/>
      <c r="O303" s="203"/>
      <c r="P303" s="203"/>
      <c r="Q303" s="203"/>
      <c r="R303" s="204"/>
      <c r="S303" s="298" t="str">
        <f t="shared" si="17"/>
        <v/>
      </c>
      <c r="T303" s="299" t="str">
        <f t="shared" si="18"/>
        <v/>
      </c>
      <c r="U303" s="282"/>
    </row>
    <row r="304" spans="2:21" ht="24.75" customHeight="1">
      <c r="B304" s="176">
        <v>298</v>
      </c>
      <c r="C304" s="231"/>
      <c r="D304" s="290" t="str">
        <f t="shared" si="19"/>
        <v/>
      </c>
      <c r="E304" s="291">
        <f>IF(D304="",0,+COUNTIF('賃上げ前(1か月目)(様式3-5)'!$D$7:$D$1006,D304))</f>
        <v>0</v>
      </c>
      <c r="F304" s="205"/>
      <c r="G304" s="295" t="str">
        <f t="shared" si="20"/>
        <v/>
      </c>
      <c r="H304" s="202"/>
      <c r="I304" s="202"/>
      <c r="J304" s="203"/>
      <c r="K304" s="203"/>
      <c r="L304" s="203"/>
      <c r="M304" s="203"/>
      <c r="N304" s="203"/>
      <c r="O304" s="203"/>
      <c r="P304" s="203"/>
      <c r="Q304" s="203"/>
      <c r="R304" s="204"/>
      <c r="S304" s="298" t="str">
        <f t="shared" si="17"/>
        <v/>
      </c>
      <c r="T304" s="299" t="str">
        <f t="shared" si="18"/>
        <v/>
      </c>
      <c r="U304" s="282"/>
    </row>
    <row r="305" spans="2:21" ht="24.75" customHeight="1">
      <c r="B305" s="176">
        <v>299</v>
      </c>
      <c r="C305" s="231"/>
      <c r="D305" s="290" t="str">
        <f t="shared" si="19"/>
        <v/>
      </c>
      <c r="E305" s="291">
        <f>IF(D305="",0,+COUNTIF('賃上げ前(1か月目)(様式3-5)'!$D$7:$D$1006,D305))</f>
        <v>0</v>
      </c>
      <c r="F305" s="205"/>
      <c r="G305" s="295" t="str">
        <f t="shared" si="20"/>
        <v/>
      </c>
      <c r="H305" s="202"/>
      <c r="I305" s="202"/>
      <c r="J305" s="203"/>
      <c r="K305" s="203"/>
      <c r="L305" s="203"/>
      <c r="M305" s="203"/>
      <c r="N305" s="203"/>
      <c r="O305" s="203"/>
      <c r="P305" s="203"/>
      <c r="Q305" s="203"/>
      <c r="R305" s="204"/>
      <c r="S305" s="298" t="str">
        <f t="shared" si="17"/>
        <v/>
      </c>
      <c r="T305" s="299" t="str">
        <f t="shared" si="18"/>
        <v/>
      </c>
      <c r="U305" s="282"/>
    </row>
    <row r="306" spans="2:21" ht="24.75" customHeight="1">
      <c r="B306" s="176">
        <v>300</v>
      </c>
      <c r="C306" s="231"/>
      <c r="D306" s="290" t="str">
        <f t="shared" si="19"/>
        <v/>
      </c>
      <c r="E306" s="291">
        <f>IF(D306="",0,+COUNTIF('賃上げ前(1か月目)(様式3-5)'!$D$7:$D$1006,D306))</f>
        <v>0</v>
      </c>
      <c r="F306" s="205"/>
      <c r="G306" s="295" t="str">
        <f t="shared" si="20"/>
        <v/>
      </c>
      <c r="H306" s="202"/>
      <c r="I306" s="202"/>
      <c r="J306" s="203"/>
      <c r="K306" s="203"/>
      <c r="L306" s="203"/>
      <c r="M306" s="203"/>
      <c r="N306" s="203"/>
      <c r="O306" s="203"/>
      <c r="P306" s="203"/>
      <c r="Q306" s="203"/>
      <c r="R306" s="204"/>
      <c r="S306" s="298" t="str">
        <f t="shared" si="17"/>
        <v/>
      </c>
      <c r="T306" s="299" t="str">
        <f t="shared" si="18"/>
        <v/>
      </c>
      <c r="U306" s="282"/>
    </row>
    <row r="307" spans="2:21" ht="24.75" customHeight="1">
      <c r="B307" s="176">
        <v>301</v>
      </c>
      <c r="C307" s="231"/>
      <c r="D307" s="290" t="str">
        <f t="shared" si="19"/>
        <v/>
      </c>
      <c r="E307" s="291">
        <f>IF(D307="",0,+COUNTIF('賃上げ前(1か月目)(様式3-5)'!$D$7:$D$1006,D307))</f>
        <v>0</v>
      </c>
      <c r="F307" s="205"/>
      <c r="G307" s="295" t="str">
        <f t="shared" si="20"/>
        <v/>
      </c>
      <c r="H307" s="202"/>
      <c r="I307" s="202"/>
      <c r="J307" s="203"/>
      <c r="K307" s="203"/>
      <c r="L307" s="203"/>
      <c r="M307" s="203"/>
      <c r="N307" s="203"/>
      <c r="O307" s="203"/>
      <c r="P307" s="203"/>
      <c r="Q307" s="203"/>
      <c r="R307" s="204"/>
      <c r="S307" s="298" t="str">
        <f t="shared" si="17"/>
        <v/>
      </c>
      <c r="T307" s="299" t="str">
        <f t="shared" si="18"/>
        <v/>
      </c>
      <c r="U307" s="282"/>
    </row>
    <row r="308" spans="2:21" ht="24.75" customHeight="1">
      <c r="B308" s="176">
        <v>302</v>
      </c>
      <c r="C308" s="231"/>
      <c r="D308" s="290" t="str">
        <f t="shared" si="19"/>
        <v/>
      </c>
      <c r="E308" s="291">
        <f>IF(D308="",0,+COUNTIF('賃上げ前(1か月目)(様式3-5)'!$D$7:$D$1006,D308))</f>
        <v>0</v>
      </c>
      <c r="F308" s="205"/>
      <c r="G308" s="295" t="str">
        <f t="shared" si="20"/>
        <v/>
      </c>
      <c r="H308" s="202"/>
      <c r="I308" s="202"/>
      <c r="J308" s="203"/>
      <c r="K308" s="203"/>
      <c r="L308" s="203"/>
      <c r="M308" s="203"/>
      <c r="N308" s="203"/>
      <c r="O308" s="203"/>
      <c r="P308" s="203"/>
      <c r="Q308" s="203"/>
      <c r="R308" s="204"/>
      <c r="S308" s="298" t="str">
        <f t="shared" si="17"/>
        <v/>
      </c>
      <c r="T308" s="299" t="str">
        <f t="shared" si="18"/>
        <v/>
      </c>
      <c r="U308" s="282"/>
    </row>
    <row r="309" spans="2:21" ht="24.75" customHeight="1">
      <c r="B309" s="176">
        <v>303</v>
      </c>
      <c r="C309" s="231"/>
      <c r="D309" s="290" t="str">
        <f t="shared" si="19"/>
        <v/>
      </c>
      <c r="E309" s="291">
        <f>IF(D309="",0,+COUNTIF('賃上げ前(1か月目)(様式3-5)'!$D$7:$D$1006,D309))</f>
        <v>0</v>
      </c>
      <c r="F309" s="205"/>
      <c r="G309" s="295" t="str">
        <f t="shared" si="20"/>
        <v/>
      </c>
      <c r="H309" s="202"/>
      <c r="I309" s="202"/>
      <c r="J309" s="203"/>
      <c r="K309" s="203"/>
      <c r="L309" s="203"/>
      <c r="M309" s="203"/>
      <c r="N309" s="203"/>
      <c r="O309" s="203"/>
      <c r="P309" s="203"/>
      <c r="Q309" s="203"/>
      <c r="R309" s="204"/>
      <c r="S309" s="298" t="str">
        <f t="shared" si="17"/>
        <v/>
      </c>
      <c r="T309" s="299" t="str">
        <f t="shared" si="18"/>
        <v/>
      </c>
      <c r="U309" s="282"/>
    </row>
    <row r="310" spans="2:21" ht="24.75" customHeight="1">
      <c r="B310" s="176">
        <v>304</v>
      </c>
      <c r="C310" s="231"/>
      <c r="D310" s="290" t="str">
        <f t="shared" si="19"/>
        <v/>
      </c>
      <c r="E310" s="291">
        <f>IF(D310="",0,+COUNTIF('賃上げ前(1か月目)(様式3-5)'!$D$7:$D$1006,D310))</f>
        <v>0</v>
      </c>
      <c r="F310" s="205"/>
      <c r="G310" s="295" t="str">
        <f t="shared" si="20"/>
        <v/>
      </c>
      <c r="H310" s="202"/>
      <c r="I310" s="202"/>
      <c r="J310" s="203"/>
      <c r="K310" s="203"/>
      <c r="L310" s="203"/>
      <c r="M310" s="203"/>
      <c r="N310" s="203"/>
      <c r="O310" s="203"/>
      <c r="P310" s="203"/>
      <c r="Q310" s="203"/>
      <c r="R310" s="204"/>
      <c r="S310" s="298" t="str">
        <f t="shared" si="17"/>
        <v/>
      </c>
      <c r="T310" s="299" t="str">
        <f t="shared" si="18"/>
        <v/>
      </c>
      <c r="U310" s="282"/>
    </row>
    <row r="311" spans="2:21" ht="24.75" customHeight="1">
      <c r="B311" s="176">
        <v>305</v>
      </c>
      <c r="C311" s="231"/>
      <c r="D311" s="290" t="str">
        <f t="shared" si="19"/>
        <v/>
      </c>
      <c r="E311" s="291">
        <f>IF(D311="",0,+COUNTIF('賃上げ前(1か月目)(様式3-5)'!$D$7:$D$1006,D311))</f>
        <v>0</v>
      </c>
      <c r="F311" s="205"/>
      <c r="G311" s="295" t="str">
        <f t="shared" si="20"/>
        <v/>
      </c>
      <c r="H311" s="202"/>
      <c r="I311" s="202"/>
      <c r="J311" s="203"/>
      <c r="K311" s="203"/>
      <c r="L311" s="203"/>
      <c r="M311" s="203"/>
      <c r="N311" s="203"/>
      <c r="O311" s="203"/>
      <c r="P311" s="203"/>
      <c r="Q311" s="203"/>
      <c r="R311" s="204"/>
      <c r="S311" s="298" t="str">
        <f t="shared" si="17"/>
        <v/>
      </c>
      <c r="T311" s="299" t="str">
        <f t="shared" si="18"/>
        <v/>
      </c>
      <c r="U311" s="282"/>
    </row>
    <row r="312" spans="2:21" ht="24.75" customHeight="1">
      <c r="B312" s="176">
        <v>306</v>
      </c>
      <c r="C312" s="231"/>
      <c r="D312" s="290" t="str">
        <f t="shared" si="19"/>
        <v/>
      </c>
      <c r="E312" s="291">
        <f>IF(D312="",0,+COUNTIF('賃上げ前(1か月目)(様式3-5)'!$D$7:$D$1006,D312))</f>
        <v>0</v>
      </c>
      <c r="F312" s="205"/>
      <c r="G312" s="295" t="str">
        <f t="shared" si="20"/>
        <v/>
      </c>
      <c r="H312" s="202"/>
      <c r="I312" s="202"/>
      <c r="J312" s="203"/>
      <c r="K312" s="203"/>
      <c r="L312" s="203"/>
      <c r="M312" s="203"/>
      <c r="N312" s="203"/>
      <c r="O312" s="203"/>
      <c r="P312" s="203"/>
      <c r="Q312" s="203"/>
      <c r="R312" s="204"/>
      <c r="S312" s="298" t="str">
        <f t="shared" si="17"/>
        <v/>
      </c>
      <c r="T312" s="299" t="str">
        <f t="shared" si="18"/>
        <v/>
      </c>
      <c r="U312" s="282"/>
    </row>
    <row r="313" spans="2:21" ht="24.75" customHeight="1">
      <c r="B313" s="176">
        <v>307</v>
      </c>
      <c r="C313" s="231"/>
      <c r="D313" s="290" t="str">
        <f t="shared" si="19"/>
        <v/>
      </c>
      <c r="E313" s="291">
        <f>IF(D313="",0,+COUNTIF('賃上げ前(1か月目)(様式3-5)'!$D$7:$D$1006,D313))</f>
        <v>0</v>
      </c>
      <c r="F313" s="205"/>
      <c r="G313" s="295" t="str">
        <f t="shared" si="20"/>
        <v/>
      </c>
      <c r="H313" s="202"/>
      <c r="I313" s="202"/>
      <c r="J313" s="203"/>
      <c r="K313" s="203"/>
      <c r="L313" s="203"/>
      <c r="M313" s="203"/>
      <c r="N313" s="203"/>
      <c r="O313" s="203"/>
      <c r="P313" s="203"/>
      <c r="Q313" s="203"/>
      <c r="R313" s="204"/>
      <c r="S313" s="298" t="str">
        <f t="shared" si="17"/>
        <v/>
      </c>
      <c r="T313" s="299" t="str">
        <f t="shared" si="18"/>
        <v/>
      </c>
      <c r="U313" s="282"/>
    </row>
    <row r="314" spans="2:21" ht="24.75" customHeight="1">
      <c r="B314" s="176">
        <v>308</v>
      </c>
      <c r="C314" s="231"/>
      <c r="D314" s="290" t="str">
        <f t="shared" si="19"/>
        <v/>
      </c>
      <c r="E314" s="291">
        <f>IF(D314="",0,+COUNTIF('賃上げ前(1か月目)(様式3-5)'!$D$7:$D$1006,D314))</f>
        <v>0</v>
      </c>
      <c r="F314" s="205"/>
      <c r="G314" s="295" t="str">
        <f t="shared" si="20"/>
        <v/>
      </c>
      <c r="H314" s="202"/>
      <c r="I314" s="202"/>
      <c r="J314" s="203"/>
      <c r="K314" s="203"/>
      <c r="L314" s="203"/>
      <c r="M314" s="203"/>
      <c r="N314" s="203"/>
      <c r="O314" s="203"/>
      <c r="P314" s="203"/>
      <c r="Q314" s="203"/>
      <c r="R314" s="204"/>
      <c r="S314" s="298" t="str">
        <f t="shared" si="17"/>
        <v/>
      </c>
      <c r="T314" s="299" t="str">
        <f t="shared" si="18"/>
        <v/>
      </c>
      <c r="U314" s="282"/>
    </row>
    <row r="315" spans="2:21" ht="24.75" customHeight="1">
      <c r="B315" s="176">
        <v>309</v>
      </c>
      <c r="C315" s="231"/>
      <c r="D315" s="290" t="str">
        <f t="shared" si="19"/>
        <v/>
      </c>
      <c r="E315" s="291">
        <f>IF(D315="",0,+COUNTIF('賃上げ前(1か月目)(様式3-5)'!$D$7:$D$1006,D315))</f>
        <v>0</v>
      </c>
      <c r="F315" s="205"/>
      <c r="G315" s="295" t="str">
        <f t="shared" si="20"/>
        <v/>
      </c>
      <c r="H315" s="202"/>
      <c r="I315" s="202"/>
      <c r="J315" s="203"/>
      <c r="K315" s="203"/>
      <c r="L315" s="203"/>
      <c r="M315" s="203"/>
      <c r="N315" s="203"/>
      <c r="O315" s="203"/>
      <c r="P315" s="203"/>
      <c r="Q315" s="203"/>
      <c r="R315" s="204"/>
      <c r="S315" s="298" t="str">
        <f t="shared" si="17"/>
        <v/>
      </c>
      <c r="T315" s="299" t="str">
        <f t="shared" si="18"/>
        <v/>
      </c>
      <c r="U315" s="282"/>
    </row>
    <row r="316" spans="2:21" ht="24.75" customHeight="1">
      <c r="B316" s="176">
        <v>310</v>
      </c>
      <c r="C316" s="231"/>
      <c r="D316" s="290" t="str">
        <f t="shared" si="19"/>
        <v/>
      </c>
      <c r="E316" s="291">
        <f>IF(D316="",0,+COUNTIF('賃上げ前(1か月目)(様式3-5)'!$D$7:$D$1006,D316))</f>
        <v>0</v>
      </c>
      <c r="F316" s="205"/>
      <c r="G316" s="295" t="str">
        <f t="shared" si="20"/>
        <v/>
      </c>
      <c r="H316" s="202"/>
      <c r="I316" s="202"/>
      <c r="J316" s="203"/>
      <c r="K316" s="203"/>
      <c r="L316" s="203"/>
      <c r="M316" s="203"/>
      <c r="N316" s="203"/>
      <c r="O316" s="203"/>
      <c r="P316" s="203"/>
      <c r="Q316" s="203"/>
      <c r="R316" s="204"/>
      <c r="S316" s="298" t="str">
        <f t="shared" si="17"/>
        <v/>
      </c>
      <c r="T316" s="299" t="str">
        <f t="shared" si="18"/>
        <v/>
      </c>
      <c r="U316" s="282"/>
    </row>
    <row r="317" spans="2:21" ht="24.75" customHeight="1">
      <c r="B317" s="176">
        <v>311</v>
      </c>
      <c r="C317" s="231"/>
      <c r="D317" s="290" t="str">
        <f t="shared" si="19"/>
        <v/>
      </c>
      <c r="E317" s="291">
        <f>IF(D317="",0,+COUNTIF('賃上げ前(1か月目)(様式3-5)'!$D$7:$D$1006,D317))</f>
        <v>0</v>
      </c>
      <c r="F317" s="205"/>
      <c r="G317" s="295" t="str">
        <f t="shared" si="20"/>
        <v/>
      </c>
      <c r="H317" s="202"/>
      <c r="I317" s="202"/>
      <c r="J317" s="203"/>
      <c r="K317" s="203"/>
      <c r="L317" s="203"/>
      <c r="M317" s="203"/>
      <c r="N317" s="203"/>
      <c r="O317" s="203"/>
      <c r="P317" s="203"/>
      <c r="Q317" s="203"/>
      <c r="R317" s="204"/>
      <c r="S317" s="298" t="str">
        <f t="shared" si="17"/>
        <v/>
      </c>
      <c r="T317" s="299" t="str">
        <f t="shared" si="18"/>
        <v/>
      </c>
      <c r="U317" s="282"/>
    </row>
    <row r="318" spans="2:21" ht="24.75" customHeight="1">
      <c r="B318" s="176">
        <v>312</v>
      </c>
      <c r="C318" s="231"/>
      <c r="D318" s="290" t="str">
        <f t="shared" si="19"/>
        <v/>
      </c>
      <c r="E318" s="291">
        <f>IF(D318="",0,+COUNTIF('賃上げ前(1か月目)(様式3-5)'!$D$7:$D$1006,D318))</f>
        <v>0</v>
      </c>
      <c r="F318" s="205"/>
      <c r="G318" s="295" t="str">
        <f t="shared" si="20"/>
        <v/>
      </c>
      <c r="H318" s="202"/>
      <c r="I318" s="202"/>
      <c r="J318" s="203"/>
      <c r="K318" s="203"/>
      <c r="L318" s="203"/>
      <c r="M318" s="203"/>
      <c r="N318" s="203"/>
      <c r="O318" s="203"/>
      <c r="P318" s="203"/>
      <c r="Q318" s="203"/>
      <c r="R318" s="204"/>
      <c r="S318" s="298" t="str">
        <f t="shared" si="17"/>
        <v/>
      </c>
      <c r="T318" s="299" t="str">
        <f t="shared" si="18"/>
        <v/>
      </c>
      <c r="U318" s="282"/>
    </row>
    <row r="319" spans="2:21" ht="24.75" customHeight="1">
      <c r="B319" s="176">
        <v>313</v>
      </c>
      <c r="C319" s="231"/>
      <c r="D319" s="290" t="str">
        <f t="shared" si="19"/>
        <v/>
      </c>
      <c r="E319" s="291">
        <f>IF(D319="",0,+COUNTIF('賃上げ前(1か月目)(様式3-5)'!$D$7:$D$1006,D319))</f>
        <v>0</v>
      </c>
      <c r="F319" s="205"/>
      <c r="G319" s="295" t="str">
        <f t="shared" si="20"/>
        <v/>
      </c>
      <c r="H319" s="202"/>
      <c r="I319" s="202"/>
      <c r="J319" s="203"/>
      <c r="K319" s="203"/>
      <c r="L319" s="203"/>
      <c r="M319" s="203"/>
      <c r="N319" s="203"/>
      <c r="O319" s="203"/>
      <c r="P319" s="203"/>
      <c r="Q319" s="203"/>
      <c r="R319" s="204"/>
      <c r="S319" s="298" t="str">
        <f t="shared" si="17"/>
        <v/>
      </c>
      <c r="T319" s="299" t="str">
        <f t="shared" si="18"/>
        <v/>
      </c>
      <c r="U319" s="282"/>
    </row>
    <row r="320" spans="2:21" ht="24.75" customHeight="1">
      <c r="B320" s="176">
        <v>314</v>
      </c>
      <c r="C320" s="231"/>
      <c r="D320" s="290" t="str">
        <f t="shared" si="19"/>
        <v/>
      </c>
      <c r="E320" s="291">
        <f>IF(D320="",0,+COUNTIF('賃上げ前(1か月目)(様式3-5)'!$D$7:$D$1006,D320))</f>
        <v>0</v>
      </c>
      <c r="F320" s="205"/>
      <c r="G320" s="295" t="str">
        <f t="shared" si="20"/>
        <v/>
      </c>
      <c r="H320" s="202"/>
      <c r="I320" s="202"/>
      <c r="J320" s="203"/>
      <c r="K320" s="203"/>
      <c r="L320" s="203"/>
      <c r="M320" s="203"/>
      <c r="N320" s="203"/>
      <c r="O320" s="203"/>
      <c r="P320" s="203"/>
      <c r="Q320" s="203"/>
      <c r="R320" s="204"/>
      <c r="S320" s="298" t="str">
        <f t="shared" si="17"/>
        <v/>
      </c>
      <c r="T320" s="299" t="str">
        <f t="shared" si="18"/>
        <v/>
      </c>
      <c r="U320" s="282"/>
    </row>
    <row r="321" spans="2:21" ht="24.75" customHeight="1">
      <c r="B321" s="176">
        <v>315</v>
      </c>
      <c r="C321" s="231"/>
      <c r="D321" s="290" t="str">
        <f t="shared" si="19"/>
        <v/>
      </c>
      <c r="E321" s="291">
        <f>IF(D321="",0,+COUNTIF('賃上げ前(1か月目)(様式3-5)'!$D$7:$D$1006,D321))</f>
        <v>0</v>
      </c>
      <c r="F321" s="205"/>
      <c r="G321" s="295" t="str">
        <f t="shared" si="20"/>
        <v/>
      </c>
      <c r="H321" s="202"/>
      <c r="I321" s="202"/>
      <c r="J321" s="203"/>
      <c r="K321" s="203"/>
      <c r="L321" s="203"/>
      <c r="M321" s="203"/>
      <c r="N321" s="203"/>
      <c r="O321" s="203"/>
      <c r="P321" s="203"/>
      <c r="Q321" s="203"/>
      <c r="R321" s="204"/>
      <c r="S321" s="298" t="str">
        <f t="shared" si="17"/>
        <v/>
      </c>
      <c r="T321" s="299" t="str">
        <f t="shared" si="18"/>
        <v/>
      </c>
      <c r="U321" s="282"/>
    </row>
    <row r="322" spans="2:21" ht="24.75" customHeight="1">
      <c r="B322" s="176">
        <v>316</v>
      </c>
      <c r="C322" s="231"/>
      <c r="D322" s="290" t="str">
        <f t="shared" si="19"/>
        <v/>
      </c>
      <c r="E322" s="291">
        <f>IF(D322="",0,+COUNTIF('賃上げ前(1か月目)(様式3-5)'!$D$7:$D$1006,D322))</f>
        <v>0</v>
      </c>
      <c r="F322" s="205"/>
      <c r="G322" s="295" t="str">
        <f t="shared" si="20"/>
        <v/>
      </c>
      <c r="H322" s="202"/>
      <c r="I322" s="202"/>
      <c r="J322" s="203"/>
      <c r="K322" s="203"/>
      <c r="L322" s="203"/>
      <c r="M322" s="203"/>
      <c r="N322" s="203"/>
      <c r="O322" s="203"/>
      <c r="P322" s="203"/>
      <c r="Q322" s="203"/>
      <c r="R322" s="204"/>
      <c r="S322" s="298" t="str">
        <f t="shared" si="17"/>
        <v/>
      </c>
      <c r="T322" s="299" t="str">
        <f t="shared" si="18"/>
        <v/>
      </c>
      <c r="U322" s="282"/>
    </row>
    <row r="323" spans="2:21" ht="24.75" customHeight="1">
      <c r="B323" s="176">
        <v>317</v>
      </c>
      <c r="C323" s="231"/>
      <c r="D323" s="290" t="str">
        <f t="shared" si="19"/>
        <v/>
      </c>
      <c r="E323" s="291">
        <f>IF(D323="",0,+COUNTIF('賃上げ前(1か月目)(様式3-5)'!$D$7:$D$1006,D323))</f>
        <v>0</v>
      </c>
      <c r="F323" s="205"/>
      <c r="G323" s="295" t="str">
        <f t="shared" si="20"/>
        <v/>
      </c>
      <c r="H323" s="202"/>
      <c r="I323" s="202"/>
      <c r="J323" s="203"/>
      <c r="K323" s="203"/>
      <c r="L323" s="203"/>
      <c r="M323" s="203"/>
      <c r="N323" s="203"/>
      <c r="O323" s="203"/>
      <c r="P323" s="203"/>
      <c r="Q323" s="203"/>
      <c r="R323" s="204"/>
      <c r="S323" s="298" t="str">
        <f t="shared" si="17"/>
        <v/>
      </c>
      <c r="T323" s="299" t="str">
        <f t="shared" si="18"/>
        <v/>
      </c>
      <c r="U323" s="282"/>
    </row>
    <row r="324" spans="2:21" ht="24.75" customHeight="1">
      <c r="B324" s="176">
        <v>318</v>
      </c>
      <c r="C324" s="231"/>
      <c r="D324" s="290" t="str">
        <f t="shared" si="19"/>
        <v/>
      </c>
      <c r="E324" s="291">
        <f>IF(D324="",0,+COUNTIF('賃上げ前(1か月目)(様式3-5)'!$D$7:$D$1006,D324))</f>
        <v>0</v>
      </c>
      <c r="F324" s="205"/>
      <c r="G324" s="295" t="str">
        <f t="shared" si="20"/>
        <v/>
      </c>
      <c r="H324" s="202"/>
      <c r="I324" s="202"/>
      <c r="J324" s="203"/>
      <c r="K324" s="203"/>
      <c r="L324" s="203"/>
      <c r="M324" s="203"/>
      <c r="N324" s="203"/>
      <c r="O324" s="203"/>
      <c r="P324" s="203"/>
      <c r="Q324" s="203"/>
      <c r="R324" s="204"/>
      <c r="S324" s="298" t="str">
        <f t="shared" si="17"/>
        <v/>
      </c>
      <c r="T324" s="299" t="str">
        <f t="shared" si="18"/>
        <v/>
      </c>
      <c r="U324" s="282"/>
    </row>
    <row r="325" spans="2:21" ht="24.75" customHeight="1">
      <c r="B325" s="176">
        <v>319</v>
      </c>
      <c r="C325" s="231"/>
      <c r="D325" s="290" t="str">
        <f t="shared" si="19"/>
        <v/>
      </c>
      <c r="E325" s="291">
        <f>IF(D325="",0,+COUNTIF('賃上げ前(1か月目)(様式3-5)'!$D$7:$D$1006,D325))</f>
        <v>0</v>
      </c>
      <c r="F325" s="205"/>
      <c r="G325" s="295" t="str">
        <f t="shared" si="20"/>
        <v/>
      </c>
      <c r="H325" s="202"/>
      <c r="I325" s="202"/>
      <c r="J325" s="203"/>
      <c r="K325" s="203"/>
      <c r="L325" s="203"/>
      <c r="M325" s="203"/>
      <c r="N325" s="203"/>
      <c r="O325" s="203"/>
      <c r="P325" s="203"/>
      <c r="Q325" s="203"/>
      <c r="R325" s="204"/>
      <c r="S325" s="298" t="str">
        <f t="shared" si="17"/>
        <v/>
      </c>
      <c r="T325" s="299" t="str">
        <f t="shared" si="18"/>
        <v/>
      </c>
      <c r="U325" s="282"/>
    </row>
    <row r="326" spans="2:21" ht="24.75" customHeight="1">
      <c r="B326" s="176">
        <v>320</v>
      </c>
      <c r="C326" s="231"/>
      <c r="D326" s="290" t="str">
        <f t="shared" si="19"/>
        <v/>
      </c>
      <c r="E326" s="291">
        <f>IF(D326="",0,+COUNTIF('賃上げ前(1か月目)(様式3-5)'!$D$7:$D$1006,D326))</f>
        <v>0</v>
      </c>
      <c r="F326" s="205"/>
      <c r="G326" s="295" t="str">
        <f t="shared" si="20"/>
        <v/>
      </c>
      <c r="H326" s="202"/>
      <c r="I326" s="202"/>
      <c r="J326" s="203"/>
      <c r="K326" s="203"/>
      <c r="L326" s="203"/>
      <c r="M326" s="203"/>
      <c r="N326" s="203"/>
      <c r="O326" s="203"/>
      <c r="P326" s="203"/>
      <c r="Q326" s="203"/>
      <c r="R326" s="204"/>
      <c r="S326" s="298" t="str">
        <f t="shared" si="17"/>
        <v/>
      </c>
      <c r="T326" s="299" t="str">
        <f t="shared" si="18"/>
        <v/>
      </c>
      <c r="U326" s="282"/>
    </row>
    <row r="327" spans="2:21" ht="24.75" customHeight="1">
      <c r="B327" s="176">
        <v>321</v>
      </c>
      <c r="C327" s="231"/>
      <c r="D327" s="290" t="str">
        <f t="shared" si="19"/>
        <v/>
      </c>
      <c r="E327" s="291">
        <f>IF(D327="",0,+COUNTIF('賃上げ前(1か月目)(様式3-5)'!$D$7:$D$1006,D327))</f>
        <v>0</v>
      </c>
      <c r="F327" s="205"/>
      <c r="G327" s="295" t="str">
        <f t="shared" si="20"/>
        <v/>
      </c>
      <c r="H327" s="202"/>
      <c r="I327" s="202"/>
      <c r="J327" s="203"/>
      <c r="K327" s="203"/>
      <c r="L327" s="203"/>
      <c r="M327" s="203"/>
      <c r="N327" s="203"/>
      <c r="O327" s="203"/>
      <c r="P327" s="203"/>
      <c r="Q327" s="203"/>
      <c r="R327" s="204"/>
      <c r="S327" s="298" t="str">
        <f t="shared" si="17"/>
        <v/>
      </c>
      <c r="T327" s="299" t="str">
        <f t="shared" si="18"/>
        <v/>
      </c>
      <c r="U327" s="282"/>
    </row>
    <row r="328" spans="2:21" ht="24.75" customHeight="1">
      <c r="B328" s="176">
        <v>322</v>
      </c>
      <c r="C328" s="231"/>
      <c r="D328" s="290" t="str">
        <f t="shared" si="19"/>
        <v/>
      </c>
      <c r="E328" s="291">
        <f>IF(D328="",0,+COUNTIF('賃上げ前(1か月目)(様式3-5)'!$D$7:$D$1006,D328))</f>
        <v>0</v>
      </c>
      <c r="F328" s="205"/>
      <c r="G328" s="295" t="str">
        <f t="shared" si="20"/>
        <v/>
      </c>
      <c r="H328" s="202"/>
      <c r="I328" s="202"/>
      <c r="J328" s="203"/>
      <c r="K328" s="203"/>
      <c r="L328" s="203"/>
      <c r="M328" s="203"/>
      <c r="N328" s="203"/>
      <c r="O328" s="203"/>
      <c r="P328" s="203"/>
      <c r="Q328" s="203"/>
      <c r="R328" s="204"/>
      <c r="S328" s="298" t="str">
        <f t="shared" ref="S328:S391" si="21">IF(C328="","",+SUM(H328:R328))</f>
        <v/>
      </c>
      <c r="T328" s="299" t="str">
        <f t="shared" ref="T328:T391" si="22">IF(C328="","",+IF(G328="対象",H328,0))</f>
        <v/>
      </c>
      <c r="U328" s="282"/>
    </row>
    <row r="329" spans="2:21" ht="24.75" customHeight="1">
      <c r="B329" s="176">
        <v>323</v>
      </c>
      <c r="C329" s="231"/>
      <c r="D329" s="290" t="str">
        <f t="shared" ref="D329:D392" si="23">SUBSTITUTE(SUBSTITUTE(C329,"　","")," ","")</f>
        <v/>
      </c>
      <c r="E329" s="291">
        <f>IF(D329="",0,+COUNTIF('賃上げ前(1か月目)(様式3-5)'!$D$7:$D$1006,D329))</f>
        <v>0</v>
      </c>
      <c r="F329" s="205"/>
      <c r="G329" s="295" t="str">
        <f t="shared" ref="G329:G392" si="24">IF(C329="","",+IF(OR(E329&lt;1,F329=""),"除外","対象"))</f>
        <v/>
      </c>
      <c r="H329" s="202"/>
      <c r="I329" s="202"/>
      <c r="J329" s="203"/>
      <c r="K329" s="203"/>
      <c r="L329" s="203"/>
      <c r="M329" s="203"/>
      <c r="N329" s="203"/>
      <c r="O329" s="203"/>
      <c r="P329" s="203"/>
      <c r="Q329" s="203"/>
      <c r="R329" s="204"/>
      <c r="S329" s="298" t="str">
        <f t="shared" si="21"/>
        <v/>
      </c>
      <c r="T329" s="299" t="str">
        <f t="shared" si="22"/>
        <v/>
      </c>
      <c r="U329" s="282"/>
    </row>
    <row r="330" spans="2:21" ht="24.75" customHeight="1">
      <c r="B330" s="176">
        <v>324</v>
      </c>
      <c r="C330" s="231"/>
      <c r="D330" s="290" t="str">
        <f t="shared" si="23"/>
        <v/>
      </c>
      <c r="E330" s="291">
        <f>IF(D330="",0,+COUNTIF('賃上げ前(1か月目)(様式3-5)'!$D$7:$D$1006,D330))</f>
        <v>0</v>
      </c>
      <c r="F330" s="205"/>
      <c r="G330" s="295" t="str">
        <f t="shared" si="24"/>
        <v/>
      </c>
      <c r="H330" s="202"/>
      <c r="I330" s="202"/>
      <c r="J330" s="203"/>
      <c r="K330" s="203"/>
      <c r="L330" s="203"/>
      <c r="M330" s="203"/>
      <c r="N330" s="203"/>
      <c r="O330" s="203"/>
      <c r="P330" s="203"/>
      <c r="Q330" s="203"/>
      <c r="R330" s="204"/>
      <c r="S330" s="298" t="str">
        <f t="shared" si="21"/>
        <v/>
      </c>
      <c r="T330" s="299" t="str">
        <f t="shared" si="22"/>
        <v/>
      </c>
      <c r="U330" s="282"/>
    </row>
    <row r="331" spans="2:21" ht="24.75" customHeight="1">
      <c r="B331" s="176">
        <v>325</v>
      </c>
      <c r="C331" s="231"/>
      <c r="D331" s="290" t="str">
        <f t="shared" si="23"/>
        <v/>
      </c>
      <c r="E331" s="291">
        <f>IF(D331="",0,+COUNTIF('賃上げ前(1か月目)(様式3-5)'!$D$7:$D$1006,D331))</f>
        <v>0</v>
      </c>
      <c r="F331" s="205"/>
      <c r="G331" s="295" t="str">
        <f t="shared" si="24"/>
        <v/>
      </c>
      <c r="H331" s="202"/>
      <c r="I331" s="202"/>
      <c r="J331" s="203"/>
      <c r="K331" s="203"/>
      <c r="L331" s="203"/>
      <c r="M331" s="203"/>
      <c r="N331" s="203"/>
      <c r="O331" s="203"/>
      <c r="P331" s="203"/>
      <c r="Q331" s="203"/>
      <c r="R331" s="204"/>
      <c r="S331" s="298" t="str">
        <f t="shared" si="21"/>
        <v/>
      </c>
      <c r="T331" s="299" t="str">
        <f t="shared" si="22"/>
        <v/>
      </c>
      <c r="U331" s="282"/>
    </row>
    <row r="332" spans="2:21" ht="24.75" customHeight="1">
      <c r="B332" s="176">
        <v>326</v>
      </c>
      <c r="C332" s="231"/>
      <c r="D332" s="290" t="str">
        <f t="shared" si="23"/>
        <v/>
      </c>
      <c r="E332" s="291">
        <f>IF(D332="",0,+COUNTIF('賃上げ前(1か月目)(様式3-5)'!$D$7:$D$1006,D332))</f>
        <v>0</v>
      </c>
      <c r="F332" s="205"/>
      <c r="G332" s="295" t="str">
        <f t="shared" si="24"/>
        <v/>
      </c>
      <c r="H332" s="202"/>
      <c r="I332" s="202"/>
      <c r="J332" s="203"/>
      <c r="K332" s="203"/>
      <c r="L332" s="203"/>
      <c r="M332" s="203"/>
      <c r="N332" s="203"/>
      <c r="O332" s="203"/>
      <c r="P332" s="203"/>
      <c r="Q332" s="203"/>
      <c r="R332" s="204"/>
      <c r="S332" s="298" t="str">
        <f t="shared" si="21"/>
        <v/>
      </c>
      <c r="T332" s="299" t="str">
        <f t="shared" si="22"/>
        <v/>
      </c>
      <c r="U332" s="282"/>
    </row>
    <row r="333" spans="2:21" ht="24.75" customHeight="1">
      <c r="B333" s="176">
        <v>327</v>
      </c>
      <c r="C333" s="231"/>
      <c r="D333" s="290" t="str">
        <f t="shared" si="23"/>
        <v/>
      </c>
      <c r="E333" s="291">
        <f>IF(D333="",0,+COUNTIF('賃上げ前(1か月目)(様式3-5)'!$D$7:$D$1006,D333))</f>
        <v>0</v>
      </c>
      <c r="F333" s="205"/>
      <c r="G333" s="295" t="str">
        <f t="shared" si="24"/>
        <v/>
      </c>
      <c r="H333" s="202"/>
      <c r="I333" s="202"/>
      <c r="J333" s="203"/>
      <c r="K333" s="203"/>
      <c r="L333" s="203"/>
      <c r="M333" s="203"/>
      <c r="N333" s="203"/>
      <c r="O333" s="203"/>
      <c r="P333" s="203"/>
      <c r="Q333" s="203"/>
      <c r="R333" s="204"/>
      <c r="S333" s="298" t="str">
        <f t="shared" si="21"/>
        <v/>
      </c>
      <c r="T333" s="299" t="str">
        <f t="shared" si="22"/>
        <v/>
      </c>
      <c r="U333" s="282"/>
    </row>
    <row r="334" spans="2:21" ht="24.75" customHeight="1">
      <c r="B334" s="176">
        <v>328</v>
      </c>
      <c r="C334" s="231"/>
      <c r="D334" s="290" t="str">
        <f t="shared" si="23"/>
        <v/>
      </c>
      <c r="E334" s="291">
        <f>IF(D334="",0,+COUNTIF('賃上げ前(1か月目)(様式3-5)'!$D$7:$D$1006,D334))</f>
        <v>0</v>
      </c>
      <c r="F334" s="205"/>
      <c r="G334" s="295" t="str">
        <f t="shared" si="24"/>
        <v/>
      </c>
      <c r="H334" s="202"/>
      <c r="I334" s="202"/>
      <c r="J334" s="203"/>
      <c r="K334" s="203"/>
      <c r="L334" s="203"/>
      <c r="M334" s="203"/>
      <c r="N334" s="203"/>
      <c r="O334" s="203"/>
      <c r="P334" s="203"/>
      <c r="Q334" s="203"/>
      <c r="R334" s="204"/>
      <c r="S334" s="298" t="str">
        <f t="shared" si="21"/>
        <v/>
      </c>
      <c r="T334" s="299" t="str">
        <f t="shared" si="22"/>
        <v/>
      </c>
      <c r="U334" s="282"/>
    </row>
    <row r="335" spans="2:21" ht="24.75" customHeight="1">
      <c r="B335" s="176">
        <v>329</v>
      </c>
      <c r="C335" s="231"/>
      <c r="D335" s="290" t="str">
        <f t="shared" si="23"/>
        <v/>
      </c>
      <c r="E335" s="291">
        <f>IF(D335="",0,+COUNTIF('賃上げ前(1か月目)(様式3-5)'!$D$7:$D$1006,D335))</f>
        <v>0</v>
      </c>
      <c r="F335" s="205"/>
      <c r="G335" s="295" t="str">
        <f t="shared" si="24"/>
        <v/>
      </c>
      <c r="H335" s="202"/>
      <c r="I335" s="202"/>
      <c r="J335" s="203"/>
      <c r="K335" s="203"/>
      <c r="L335" s="203"/>
      <c r="M335" s="203"/>
      <c r="N335" s="203"/>
      <c r="O335" s="203"/>
      <c r="P335" s="203"/>
      <c r="Q335" s="203"/>
      <c r="R335" s="204"/>
      <c r="S335" s="298" t="str">
        <f t="shared" si="21"/>
        <v/>
      </c>
      <c r="T335" s="299" t="str">
        <f t="shared" si="22"/>
        <v/>
      </c>
      <c r="U335" s="282"/>
    </row>
    <row r="336" spans="2:21" ht="24.75" customHeight="1">
      <c r="B336" s="176">
        <v>330</v>
      </c>
      <c r="C336" s="231"/>
      <c r="D336" s="290" t="str">
        <f t="shared" si="23"/>
        <v/>
      </c>
      <c r="E336" s="291">
        <f>IF(D336="",0,+COUNTIF('賃上げ前(1か月目)(様式3-5)'!$D$7:$D$1006,D336))</f>
        <v>0</v>
      </c>
      <c r="F336" s="205"/>
      <c r="G336" s="295" t="str">
        <f t="shared" si="24"/>
        <v/>
      </c>
      <c r="H336" s="202"/>
      <c r="I336" s="202"/>
      <c r="J336" s="203"/>
      <c r="K336" s="203"/>
      <c r="L336" s="203"/>
      <c r="M336" s="203"/>
      <c r="N336" s="203"/>
      <c r="O336" s="203"/>
      <c r="P336" s="203"/>
      <c r="Q336" s="203"/>
      <c r="R336" s="204"/>
      <c r="S336" s="298" t="str">
        <f t="shared" si="21"/>
        <v/>
      </c>
      <c r="T336" s="299" t="str">
        <f t="shared" si="22"/>
        <v/>
      </c>
      <c r="U336" s="282"/>
    </row>
    <row r="337" spans="2:21" ht="24.75" customHeight="1">
      <c r="B337" s="176">
        <v>331</v>
      </c>
      <c r="C337" s="231"/>
      <c r="D337" s="290" t="str">
        <f t="shared" si="23"/>
        <v/>
      </c>
      <c r="E337" s="291">
        <f>IF(D337="",0,+COUNTIF('賃上げ前(1か月目)(様式3-5)'!$D$7:$D$1006,D337))</f>
        <v>0</v>
      </c>
      <c r="F337" s="205"/>
      <c r="G337" s="295" t="str">
        <f t="shared" si="24"/>
        <v/>
      </c>
      <c r="H337" s="202"/>
      <c r="I337" s="202"/>
      <c r="J337" s="203"/>
      <c r="K337" s="203"/>
      <c r="L337" s="203"/>
      <c r="M337" s="203"/>
      <c r="N337" s="203"/>
      <c r="O337" s="203"/>
      <c r="P337" s="203"/>
      <c r="Q337" s="203"/>
      <c r="R337" s="204"/>
      <c r="S337" s="298" t="str">
        <f t="shared" si="21"/>
        <v/>
      </c>
      <c r="T337" s="299" t="str">
        <f t="shared" si="22"/>
        <v/>
      </c>
      <c r="U337" s="282"/>
    </row>
    <row r="338" spans="2:21" ht="24.75" customHeight="1">
      <c r="B338" s="176">
        <v>332</v>
      </c>
      <c r="C338" s="231"/>
      <c r="D338" s="290" t="str">
        <f t="shared" si="23"/>
        <v/>
      </c>
      <c r="E338" s="291">
        <f>IF(D338="",0,+COUNTIF('賃上げ前(1か月目)(様式3-5)'!$D$7:$D$1006,D338))</f>
        <v>0</v>
      </c>
      <c r="F338" s="205"/>
      <c r="G338" s="295" t="str">
        <f t="shared" si="24"/>
        <v/>
      </c>
      <c r="H338" s="202"/>
      <c r="I338" s="202"/>
      <c r="J338" s="203"/>
      <c r="K338" s="203"/>
      <c r="L338" s="203"/>
      <c r="M338" s="203"/>
      <c r="N338" s="203"/>
      <c r="O338" s="203"/>
      <c r="P338" s="203"/>
      <c r="Q338" s="203"/>
      <c r="R338" s="204"/>
      <c r="S338" s="298" t="str">
        <f t="shared" si="21"/>
        <v/>
      </c>
      <c r="T338" s="299" t="str">
        <f t="shared" si="22"/>
        <v/>
      </c>
      <c r="U338" s="282"/>
    </row>
    <row r="339" spans="2:21" ht="24.75" customHeight="1">
      <c r="B339" s="176">
        <v>333</v>
      </c>
      <c r="C339" s="231"/>
      <c r="D339" s="290" t="str">
        <f t="shared" si="23"/>
        <v/>
      </c>
      <c r="E339" s="291">
        <f>IF(D339="",0,+COUNTIF('賃上げ前(1か月目)(様式3-5)'!$D$7:$D$1006,D339))</f>
        <v>0</v>
      </c>
      <c r="F339" s="205"/>
      <c r="G339" s="295" t="str">
        <f t="shared" si="24"/>
        <v/>
      </c>
      <c r="H339" s="202"/>
      <c r="I339" s="202"/>
      <c r="J339" s="203"/>
      <c r="K339" s="203"/>
      <c r="L339" s="203"/>
      <c r="M339" s="203"/>
      <c r="N339" s="203"/>
      <c r="O339" s="203"/>
      <c r="P339" s="203"/>
      <c r="Q339" s="203"/>
      <c r="R339" s="204"/>
      <c r="S339" s="298" t="str">
        <f t="shared" si="21"/>
        <v/>
      </c>
      <c r="T339" s="299" t="str">
        <f t="shared" si="22"/>
        <v/>
      </c>
      <c r="U339" s="282"/>
    </row>
    <row r="340" spans="2:21" ht="24.75" customHeight="1">
      <c r="B340" s="176">
        <v>334</v>
      </c>
      <c r="C340" s="231"/>
      <c r="D340" s="290" t="str">
        <f t="shared" si="23"/>
        <v/>
      </c>
      <c r="E340" s="291">
        <f>IF(D340="",0,+COUNTIF('賃上げ前(1か月目)(様式3-5)'!$D$7:$D$1006,D340))</f>
        <v>0</v>
      </c>
      <c r="F340" s="205"/>
      <c r="G340" s="295" t="str">
        <f t="shared" si="24"/>
        <v/>
      </c>
      <c r="H340" s="202"/>
      <c r="I340" s="202"/>
      <c r="J340" s="203"/>
      <c r="K340" s="203"/>
      <c r="L340" s="203"/>
      <c r="M340" s="203"/>
      <c r="N340" s="203"/>
      <c r="O340" s="203"/>
      <c r="P340" s="203"/>
      <c r="Q340" s="203"/>
      <c r="R340" s="204"/>
      <c r="S340" s="298" t="str">
        <f t="shared" si="21"/>
        <v/>
      </c>
      <c r="T340" s="299" t="str">
        <f t="shared" si="22"/>
        <v/>
      </c>
      <c r="U340" s="282"/>
    </row>
    <row r="341" spans="2:21" ht="24.75" customHeight="1">
      <c r="B341" s="176">
        <v>335</v>
      </c>
      <c r="C341" s="231"/>
      <c r="D341" s="290" t="str">
        <f t="shared" si="23"/>
        <v/>
      </c>
      <c r="E341" s="291">
        <f>IF(D341="",0,+COUNTIF('賃上げ前(1か月目)(様式3-5)'!$D$7:$D$1006,D341))</f>
        <v>0</v>
      </c>
      <c r="F341" s="205"/>
      <c r="G341" s="295" t="str">
        <f t="shared" si="24"/>
        <v/>
      </c>
      <c r="H341" s="202"/>
      <c r="I341" s="202"/>
      <c r="J341" s="203"/>
      <c r="K341" s="203"/>
      <c r="L341" s="203"/>
      <c r="M341" s="203"/>
      <c r="N341" s="203"/>
      <c r="O341" s="203"/>
      <c r="P341" s="203"/>
      <c r="Q341" s="203"/>
      <c r="R341" s="204"/>
      <c r="S341" s="298" t="str">
        <f t="shared" si="21"/>
        <v/>
      </c>
      <c r="T341" s="299" t="str">
        <f t="shared" si="22"/>
        <v/>
      </c>
      <c r="U341" s="282"/>
    </row>
    <row r="342" spans="2:21" ht="24.75" customHeight="1">
      <c r="B342" s="176">
        <v>336</v>
      </c>
      <c r="C342" s="231"/>
      <c r="D342" s="290" t="str">
        <f t="shared" si="23"/>
        <v/>
      </c>
      <c r="E342" s="291">
        <f>IF(D342="",0,+COUNTIF('賃上げ前(1か月目)(様式3-5)'!$D$7:$D$1006,D342))</f>
        <v>0</v>
      </c>
      <c r="F342" s="205"/>
      <c r="G342" s="295" t="str">
        <f t="shared" si="24"/>
        <v/>
      </c>
      <c r="H342" s="202"/>
      <c r="I342" s="202"/>
      <c r="J342" s="203"/>
      <c r="K342" s="203"/>
      <c r="L342" s="203"/>
      <c r="M342" s="203"/>
      <c r="N342" s="203"/>
      <c r="O342" s="203"/>
      <c r="P342" s="203"/>
      <c r="Q342" s="203"/>
      <c r="R342" s="204"/>
      <c r="S342" s="298" t="str">
        <f t="shared" si="21"/>
        <v/>
      </c>
      <c r="T342" s="299" t="str">
        <f t="shared" si="22"/>
        <v/>
      </c>
      <c r="U342" s="282"/>
    </row>
    <row r="343" spans="2:21" ht="24.75" customHeight="1">
      <c r="B343" s="176">
        <v>337</v>
      </c>
      <c r="C343" s="231"/>
      <c r="D343" s="290" t="str">
        <f t="shared" si="23"/>
        <v/>
      </c>
      <c r="E343" s="291">
        <f>IF(D343="",0,+COUNTIF('賃上げ前(1か月目)(様式3-5)'!$D$7:$D$1006,D343))</f>
        <v>0</v>
      </c>
      <c r="F343" s="205"/>
      <c r="G343" s="295" t="str">
        <f t="shared" si="24"/>
        <v/>
      </c>
      <c r="H343" s="202"/>
      <c r="I343" s="202"/>
      <c r="J343" s="203"/>
      <c r="K343" s="203"/>
      <c r="L343" s="203"/>
      <c r="M343" s="203"/>
      <c r="N343" s="203"/>
      <c r="O343" s="203"/>
      <c r="P343" s="203"/>
      <c r="Q343" s="203"/>
      <c r="R343" s="204"/>
      <c r="S343" s="298" t="str">
        <f t="shared" si="21"/>
        <v/>
      </c>
      <c r="T343" s="299" t="str">
        <f t="shared" si="22"/>
        <v/>
      </c>
      <c r="U343" s="282"/>
    </row>
    <row r="344" spans="2:21" ht="24.75" customHeight="1">
      <c r="B344" s="176">
        <v>338</v>
      </c>
      <c r="C344" s="231"/>
      <c r="D344" s="290" t="str">
        <f t="shared" si="23"/>
        <v/>
      </c>
      <c r="E344" s="291">
        <f>IF(D344="",0,+COUNTIF('賃上げ前(1か月目)(様式3-5)'!$D$7:$D$1006,D344))</f>
        <v>0</v>
      </c>
      <c r="F344" s="205"/>
      <c r="G344" s="295" t="str">
        <f t="shared" si="24"/>
        <v/>
      </c>
      <c r="H344" s="202"/>
      <c r="I344" s="202"/>
      <c r="J344" s="203"/>
      <c r="K344" s="203"/>
      <c r="L344" s="203"/>
      <c r="M344" s="203"/>
      <c r="N344" s="203"/>
      <c r="O344" s="203"/>
      <c r="P344" s="203"/>
      <c r="Q344" s="203"/>
      <c r="R344" s="204"/>
      <c r="S344" s="298" t="str">
        <f t="shared" si="21"/>
        <v/>
      </c>
      <c r="T344" s="299" t="str">
        <f t="shared" si="22"/>
        <v/>
      </c>
      <c r="U344" s="282"/>
    </row>
    <row r="345" spans="2:21" ht="24.75" customHeight="1">
      <c r="B345" s="176">
        <v>339</v>
      </c>
      <c r="C345" s="231"/>
      <c r="D345" s="290" t="str">
        <f t="shared" si="23"/>
        <v/>
      </c>
      <c r="E345" s="291">
        <f>IF(D345="",0,+COUNTIF('賃上げ前(1か月目)(様式3-5)'!$D$7:$D$1006,D345))</f>
        <v>0</v>
      </c>
      <c r="F345" s="205"/>
      <c r="G345" s="295" t="str">
        <f t="shared" si="24"/>
        <v/>
      </c>
      <c r="H345" s="202"/>
      <c r="I345" s="202"/>
      <c r="J345" s="203"/>
      <c r="K345" s="203"/>
      <c r="L345" s="203"/>
      <c r="M345" s="203"/>
      <c r="N345" s="203"/>
      <c r="O345" s="203"/>
      <c r="P345" s="203"/>
      <c r="Q345" s="203"/>
      <c r="R345" s="204"/>
      <c r="S345" s="298" t="str">
        <f t="shared" si="21"/>
        <v/>
      </c>
      <c r="T345" s="299" t="str">
        <f t="shared" si="22"/>
        <v/>
      </c>
      <c r="U345" s="282"/>
    </row>
    <row r="346" spans="2:21" ht="24.75" customHeight="1">
      <c r="B346" s="176">
        <v>340</v>
      </c>
      <c r="C346" s="231"/>
      <c r="D346" s="290" t="str">
        <f t="shared" si="23"/>
        <v/>
      </c>
      <c r="E346" s="291">
        <f>IF(D346="",0,+COUNTIF('賃上げ前(1か月目)(様式3-5)'!$D$7:$D$1006,D346))</f>
        <v>0</v>
      </c>
      <c r="F346" s="205"/>
      <c r="G346" s="295" t="str">
        <f t="shared" si="24"/>
        <v/>
      </c>
      <c r="H346" s="202"/>
      <c r="I346" s="202"/>
      <c r="J346" s="203"/>
      <c r="K346" s="203"/>
      <c r="L346" s="203"/>
      <c r="M346" s="203"/>
      <c r="N346" s="203"/>
      <c r="O346" s="203"/>
      <c r="P346" s="203"/>
      <c r="Q346" s="203"/>
      <c r="R346" s="204"/>
      <c r="S346" s="298" t="str">
        <f t="shared" si="21"/>
        <v/>
      </c>
      <c r="T346" s="299" t="str">
        <f t="shared" si="22"/>
        <v/>
      </c>
      <c r="U346" s="282"/>
    </row>
    <row r="347" spans="2:21" ht="24.75" customHeight="1">
      <c r="B347" s="176">
        <v>341</v>
      </c>
      <c r="C347" s="231"/>
      <c r="D347" s="290" t="str">
        <f t="shared" si="23"/>
        <v/>
      </c>
      <c r="E347" s="291">
        <f>IF(D347="",0,+COUNTIF('賃上げ前(1か月目)(様式3-5)'!$D$7:$D$1006,D347))</f>
        <v>0</v>
      </c>
      <c r="F347" s="205"/>
      <c r="G347" s="295" t="str">
        <f t="shared" si="24"/>
        <v/>
      </c>
      <c r="H347" s="202"/>
      <c r="I347" s="202"/>
      <c r="J347" s="203"/>
      <c r="K347" s="203"/>
      <c r="L347" s="203"/>
      <c r="M347" s="203"/>
      <c r="N347" s="203"/>
      <c r="O347" s="203"/>
      <c r="P347" s="203"/>
      <c r="Q347" s="203"/>
      <c r="R347" s="204"/>
      <c r="S347" s="298" t="str">
        <f t="shared" si="21"/>
        <v/>
      </c>
      <c r="T347" s="299" t="str">
        <f t="shared" si="22"/>
        <v/>
      </c>
      <c r="U347" s="282"/>
    </row>
    <row r="348" spans="2:21" ht="24.75" customHeight="1">
      <c r="B348" s="176">
        <v>342</v>
      </c>
      <c r="C348" s="231"/>
      <c r="D348" s="290" t="str">
        <f t="shared" si="23"/>
        <v/>
      </c>
      <c r="E348" s="291">
        <f>IF(D348="",0,+COUNTIF('賃上げ前(1か月目)(様式3-5)'!$D$7:$D$1006,D348))</f>
        <v>0</v>
      </c>
      <c r="F348" s="205"/>
      <c r="G348" s="295" t="str">
        <f t="shared" si="24"/>
        <v/>
      </c>
      <c r="H348" s="202"/>
      <c r="I348" s="202"/>
      <c r="J348" s="203"/>
      <c r="K348" s="203"/>
      <c r="L348" s="203"/>
      <c r="M348" s="203"/>
      <c r="N348" s="203"/>
      <c r="O348" s="203"/>
      <c r="P348" s="203"/>
      <c r="Q348" s="203"/>
      <c r="R348" s="204"/>
      <c r="S348" s="298" t="str">
        <f t="shared" si="21"/>
        <v/>
      </c>
      <c r="T348" s="299" t="str">
        <f t="shared" si="22"/>
        <v/>
      </c>
      <c r="U348" s="282"/>
    </row>
    <row r="349" spans="2:21" ht="24.75" customHeight="1">
      <c r="B349" s="176">
        <v>343</v>
      </c>
      <c r="C349" s="231"/>
      <c r="D349" s="290" t="str">
        <f t="shared" si="23"/>
        <v/>
      </c>
      <c r="E349" s="291">
        <f>IF(D349="",0,+COUNTIF('賃上げ前(1か月目)(様式3-5)'!$D$7:$D$1006,D349))</f>
        <v>0</v>
      </c>
      <c r="F349" s="205"/>
      <c r="G349" s="295" t="str">
        <f t="shared" si="24"/>
        <v/>
      </c>
      <c r="H349" s="202"/>
      <c r="I349" s="202"/>
      <c r="J349" s="203"/>
      <c r="K349" s="203"/>
      <c r="L349" s="203"/>
      <c r="M349" s="203"/>
      <c r="N349" s="203"/>
      <c r="O349" s="203"/>
      <c r="P349" s="203"/>
      <c r="Q349" s="203"/>
      <c r="R349" s="204"/>
      <c r="S349" s="298" t="str">
        <f t="shared" si="21"/>
        <v/>
      </c>
      <c r="T349" s="299" t="str">
        <f t="shared" si="22"/>
        <v/>
      </c>
      <c r="U349" s="282"/>
    </row>
    <row r="350" spans="2:21" ht="24.75" customHeight="1">
      <c r="B350" s="176">
        <v>344</v>
      </c>
      <c r="C350" s="231"/>
      <c r="D350" s="290" t="str">
        <f t="shared" si="23"/>
        <v/>
      </c>
      <c r="E350" s="291">
        <f>IF(D350="",0,+COUNTIF('賃上げ前(1か月目)(様式3-5)'!$D$7:$D$1006,D350))</f>
        <v>0</v>
      </c>
      <c r="F350" s="205"/>
      <c r="G350" s="295" t="str">
        <f t="shared" si="24"/>
        <v/>
      </c>
      <c r="H350" s="202"/>
      <c r="I350" s="202"/>
      <c r="J350" s="203"/>
      <c r="K350" s="203"/>
      <c r="L350" s="203"/>
      <c r="M350" s="203"/>
      <c r="N350" s="203"/>
      <c r="O350" s="203"/>
      <c r="P350" s="203"/>
      <c r="Q350" s="203"/>
      <c r="R350" s="204"/>
      <c r="S350" s="298" t="str">
        <f t="shared" si="21"/>
        <v/>
      </c>
      <c r="T350" s="299" t="str">
        <f t="shared" si="22"/>
        <v/>
      </c>
      <c r="U350" s="282"/>
    </row>
    <row r="351" spans="2:21" ht="24.75" customHeight="1">
      <c r="B351" s="176">
        <v>345</v>
      </c>
      <c r="C351" s="231"/>
      <c r="D351" s="290" t="str">
        <f t="shared" si="23"/>
        <v/>
      </c>
      <c r="E351" s="291">
        <f>IF(D351="",0,+COUNTIF('賃上げ前(1か月目)(様式3-5)'!$D$7:$D$1006,D351))</f>
        <v>0</v>
      </c>
      <c r="F351" s="205"/>
      <c r="G351" s="295" t="str">
        <f t="shared" si="24"/>
        <v/>
      </c>
      <c r="H351" s="202"/>
      <c r="I351" s="202"/>
      <c r="J351" s="203"/>
      <c r="K351" s="203"/>
      <c r="L351" s="203"/>
      <c r="M351" s="203"/>
      <c r="N351" s="203"/>
      <c r="O351" s="203"/>
      <c r="P351" s="203"/>
      <c r="Q351" s="203"/>
      <c r="R351" s="204"/>
      <c r="S351" s="298" t="str">
        <f t="shared" si="21"/>
        <v/>
      </c>
      <c r="T351" s="299" t="str">
        <f t="shared" si="22"/>
        <v/>
      </c>
      <c r="U351" s="282"/>
    </row>
    <row r="352" spans="2:21" ht="24.75" customHeight="1">
      <c r="B352" s="176">
        <v>346</v>
      </c>
      <c r="C352" s="231"/>
      <c r="D352" s="290" t="str">
        <f t="shared" si="23"/>
        <v/>
      </c>
      <c r="E352" s="291">
        <f>IF(D352="",0,+COUNTIF('賃上げ前(1か月目)(様式3-5)'!$D$7:$D$1006,D352))</f>
        <v>0</v>
      </c>
      <c r="F352" s="205"/>
      <c r="G352" s="295" t="str">
        <f t="shared" si="24"/>
        <v/>
      </c>
      <c r="H352" s="202"/>
      <c r="I352" s="202"/>
      <c r="J352" s="203"/>
      <c r="K352" s="203"/>
      <c r="L352" s="203"/>
      <c r="M352" s="203"/>
      <c r="N352" s="203"/>
      <c r="O352" s="203"/>
      <c r="P352" s="203"/>
      <c r="Q352" s="203"/>
      <c r="R352" s="204"/>
      <c r="S352" s="298" t="str">
        <f t="shared" si="21"/>
        <v/>
      </c>
      <c r="T352" s="299" t="str">
        <f t="shared" si="22"/>
        <v/>
      </c>
      <c r="U352" s="282"/>
    </row>
    <row r="353" spans="2:21" ht="24.75" customHeight="1">
      <c r="B353" s="176">
        <v>347</v>
      </c>
      <c r="C353" s="231"/>
      <c r="D353" s="290" t="str">
        <f t="shared" si="23"/>
        <v/>
      </c>
      <c r="E353" s="291">
        <f>IF(D353="",0,+COUNTIF('賃上げ前(1か月目)(様式3-5)'!$D$7:$D$1006,D353))</f>
        <v>0</v>
      </c>
      <c r="F353" s="205"/>
      <c r="G353" s="295" t="str">
        <f t="shared" si="24"/>
        <v/>
      </c>
      <c r="H353" s="202"/>
      <c r="I353" s="202"/>
      <c r="J353" s="203"/>
      <c r="K353" s="203"/>
      <c r="L353" s="203"/>
      <c r="M353" s="203"/>
      <c r="N353" s="203"/>
      <c r="O353" s="203"/>
      <c r="P353" s="203"/>
      <c r="Q353" s="203"/>
      <c r="R353" s="204"/>
      <c r="S353" s="298" t="str">
        <f t="shared" si="21"/>
        <v/>
      </c>
      <c r="T353" s="299" t="str">
        <f t="shared" si="22"/>
        <v/>
      </c>
      <c r="U353" s="282"/>
    </row>
    <row r="354" spans="2:21" ht="24.75" customHeight="1">
      <c r="B354" s="176">
        <v>348</v>
      </c>
      <c r="C354" s="231"/>
      <c r="D354" s="290" t="str">
        <f t="shared" si="23"/>
        <v/>
      </c>
      <c r="E354" s="291">
        <f>IF(D354="",0,+COUNTIF('賃上げ前(1か月目)(様式3-5)'!$D$7:$D$1006,D354))</f>
        <v>0</v>
      </c>
      <c r="F354" s="205"/>
      <c r="G354" s="295" t="str">
        <f t="shared" si="24"/>
        <v/>
      </c>
      <c r="H354" s="202"/>
      <c r="I354" s="202"/>
      <c r="J354" s="203"/>
      <c r="K354" s="203"/>
      <c r="L354" s="203"/>
      <c r="M354" s="203"/>
      <c r="N354" s="203"/>
      <c r="O354" s="203"/>
      <c r="P354" s="203"/>
      <c r="Q354" s="203"/>
      <c r="R354" s="204"/>
      <c r="S354" s="298" t="str">
        <f t="shared" si="21"/>
        <v/>
      </c>
      <c r="T354" s="299" t="str">
        <f t="shared" si="22"/>
        <v/>
      </c>
      <c r="U354" s="282"/>
    </row>
    <row r="355" spans="2:21" ht="24.75" customHeight="1">
      <c r="B355" s="176">
        <v>349</v>
      </c>
      <c r="C355" s="231"/>
      <c r="D355" s="290" t="str">
        <f t="shared" si="23"/>
        <v/>
      </c>
      <c r="E355" s="291">
        <f>IF(D355="",0,+COUNTIF('賃上げ前(1か月目)(様式3-5)'!$D$7:$D$1006,D355))</f>
        <v>0</v>
      </c>
      <c r="F355" s="205"/>
      <c r="G355" s="295" t="str">
        <f t="shared" si="24"/>
        <v/>
      </c>
      <c r="H355" s="202"/>
      <c r="I355" s="202"/>
      <c r="J355" s="203"/>
      <c r="K355" s="203"/>
      <c r="L355" s="203"/>
      <c r="M355" s="203"/>
      <c r="N355" s="203"/>
      <c r="O355" s="203"/>
      <c r="P355" s="203"/>
      <c r="Q355" s="203"/>
      <c r="R355" s="204"/>
      <c r="S355" s="298" t="str">
        <f t="shared" si="21"/>
        <v/>
      </c>
      <c r="T355" s="299" t="str">
        <f t="shared" si="22"/>
        <v/>
      </c>
      <c r="U355" s="282"/>
    </row>
    <row r="356" spans="2:21" ht="24.75" customHeight="1">
      <c r="B356" s="176">
        <v>350</v>
      </c>
      <c r="C356" s="231"/>
      <c r="D356" s="290" t="str">
        <f t="shared" si="23"/>
        <v/>
      </c>
      <c r="E356" s="291">
        <f>IF(D356="",0,+COUNTIF('賃上げ前(1か月目)(様式3-5)'!$D$7:$D$1006,D356))</f>
        <v>0</v>
      </c>
      <c r="F356" s="205"/>
      <c r="G356" s="295" t="str">
        <f t="shared" si="24"/>
        <v/>
      </c>
      <c r="H356" s="202"/>
      <c r="I356" s="202"/>
      <c r="J356" s="203"/>
      <c r="K356" s="203"/>
      <c r="L356" s="203"/>
      <c r="M356" s="203"/>
      <c r="N356" s="203"/>
      <c r="O356" s="203"/>
      <c r="P356" s="203"/>
      <c r="Q356" s="203"/>
      <c r="R356" s="204"/>
      <c r="S356" s="298" t="str">
        <f t="shared" si="21"/>
        <v/>
      </c>
      <c r="T356" s="299" t="str">
        <f t="shared" si="22"/>
        <v/>
      </c>
      <c r="U356" s="282"/>
    </row>
    <row r="357" spans="2:21" ht="24.75" customHeight="1">
      <c r="B357" s="176">
        <v>351</v>
      </c>
      <c r="C357" s="231"/>
      <c r="D357" s="290" t="str">
        <f t="shared" si="23"/>
        <v/>
      </c>
      <c r="E357" s="291">
        <f>IF(D357="",0,+COUNTIF('賃上げ前(1か月目)(様式3-5)'!$D$7:$D$1006,D357))</f>
        <v>0</v>
      </c>
      <c r="F357" s="205"/>
      <c r="G357" s="295" t="str">
        <f t="shared" si="24"/>
        <v/>
      </c>
      <c r="H357" s="202"/>
      <c r="I357" s="202"/>
      <c r="J357" s="203"/>
      <c r="K357" s="203"/>
      <c r="L357" s="203"/>
      <c r="M357" s="203"/>
      <c r="N357" s="203"/>
      <c r="O357" s="203"/>
      <c r="P357" s="203"/>
      <c r="Q357" s="203"/>
      <c r="R357" s="204"/>
      <c r="S357" s="298" t="str">
        <f t="shared" si="21"/>
        <v/>
      </c>
      <c r="T357" s="299" t="str">
        <f t="shared" si="22"/>
        <v/>
      </c>
      <c r="U357" s="282"/>
    </row>
    <row r="358" spans="2:21" ht="24.75" customHeight="1">
      <c r="B358" s="176">
        <v>352</v>
      </c>
      <c r="C358" s="231"/>
      <c r="D358" s="290" t="str">
        <f t="shared" si="23"/>
        <v/>
      </c>
      <c r="E358" s="291">
        <f>IF(D358="",0,+COUNTIF('賃上げ前(1か月目)(様式3-5)'!$D$7:$D$1006,D358))</f>
        <v>0</v>
      </c>
      <c r="F358" s="205"/>
      <c r="G358" s="295" t="str">
        <f t="shared" si="24"/>
        <v/>
      </c>
      <c r="H358" s="202"/>
      <c r="I358" s="202"/>
      <c r="J358" s="203"/>
      <c r="K358" s="203"/>
      <c r="L358" s="203"/>
      <c r="M358" s="203"/>
      <c r="N358" s="203"/>
      <c r="O358" s="203"/>
      <c r="P358" s="203"/>
      <c r="Q358" s="203"/>
      <c r="R358" s="204"/>
      <c r="S358" s="298" t="str">
        <f t="shared" si="21"/>
        <v/>
      </c>
      <c r="T358" s="299" t="str">
        <f t="shared" si="22"/>
        <v/>
      </c>
      <c r="U358" s="282"/>
    </row>
    <row r="359" spans="2:21" ht="24.75" customHeight="1">
      <c r="B359" s="176">
        <v>353</v>
      </c>
      <c r="C359" s="231"/>
      <c r="D359" s="290" t="str">
        <f t="shared" si="23"/>
        <v/>
      </c>
      <c r="E359" s="291">
        <f>IF(D359="",0,+COUNTIF('賃上げ前(1か月目)(様式3-5)'!$D$7:$D$1006,D359))</f>
        <v>0</v>
      </c>
      <c r="F359" s="205"/>
      <c r="G359" s="295" t="str">
        <f t="shared" si="24"/>
        <v/>
      </c>
      <c r="H359" s="202"/>
      <c r="I359" s="202"/>
      <c r="J359" s="203"/>
      <c r="K359" s="203"/>
      <c r="L359" s="203"/>
      <c r="M359" s="203"/>
      <c r="N359" s="203"/>
      <c r="O359" s="203"/>
      <c r="P359" s="203"/>
      <c r="Q359" s="203"/>
      <c r="R359" s="204"/>
      <c r="S359" s="298" t="str">
        <f t="shared" si="21"/>
        <v/>
      </c>
      <c r="T359" s="299" t="str">
        <f t="shared" si="22"/>
        <v/>
      </c>
      <c r="U359" s="282"/>
    </row>
    <row r="360" spans="2:21" ht="24.75" customHeight="1">
      <c r="B360" s="176">
        <v>354</v>
      </c>
      <c r="C360" s="231"/>
      <c r="D360" s="290" t="str">
        <f t="shared" si="23"/>
        <v/>
      </c>
      <c r="E360" s="291">
        <f>IF(D360="",0,+COUNTIF('賃上げ前(1か月目)(様式3-5)'!$D$7:$D$1006,D360))</f>
        <v>0</v>
      </c>
      <c r="F360" s="205"/>
      <c r="G360" s="295" t="str">
        <f t="shared" si="24"/>
        <v/>
      </c>
      <c r="H360" s="202"/>
      <c r="I360" s="202"/>
      <c r="J360" s="203"/>
      <c r="K360" s="203"/>
      <c r="L360" s="203"/>
      <c r="M360" s="203"/>
      <c r="N360" s="203"/>
      <c r="O360" s="203"/>
      <c r="P360" s="203"/>
      <c r="Q360" s="203"/>
      <c r="R360" s="204"/>
      <c r="S360" s="298" t="str">
        <f t="shared" si="21"/>
        <v/>
      </c>
      <c r="T360" s="299" t="str">
        <f t="shared" si="22"/>
        <v/>
      </c>
      <c r="U360" s="282"/>
    </row>
    <row r="361" spans="2:21" ht="24.75" customHeight="1">
      <c r="B361" s="176">
        <v>355</v>
      </c>
      <c r="C361" s="231"/>
      <c r="D361" s="290" t="str">
        <f t="shared" si="23"/>
        <v/>
      </c>
      <c r="E361" s="291">
        <f>IF(D361="",0,+COUNTIF('賃上げ前(1か月目)(様式3-5)'!$D$7:$D$1006,D361))</f>
        <v>0</v>
      </c>
      <c r="F361" s="205"/>
      <c r="G361" s="295" t="str">
        <f t="shared" si="24"/>
        <v/>
      </c>
      <c r="H361" s="202"/>
      <c r="I361" s="202"/>
      <c r="J361" s="203"/>
      <c r="K361" s="203"/>
      <c r="L361" s="203"/>
      <c r="M361" s="203"/>
      <c r="N361" s="203"/>
      <c r="O361" s="203"/>
      <c r="P361" s="203"/>
      <c r="Q361" s="203"/>
      <c r="R361" s="204"/>
      <c r="S361" s="298" t="str">
        <f t="shared" si="21"/>
        <v/>
      </c>
      <c r="T361" s="299" t="str">
        <f t="shared" si="22"/>
        <v/>
      </c>
      <c r="U361" s="282"/>
    </row>
    <row r="362" spans="2:21" ht="24.75" customHeight="1">
      <c r="B362" s="176">
        <v>356</v>
      </c>
      <c r="C362" s="231"/>
      <c r="D362" s="290" t="str">
        <f t="shared" si="23"/>
        <v/>
      </c>
      <c r="E362" s="291">
        <f>IF(D362="",0,+COUNTIF('賃上げ前(1か月目)(様式3-5)'!$D$7:$D$1006,D362))</f>
        <v>0</v>
      </c>
      <c r="F362" s="205"/>
      <c r="G362" s="295" t="str">
        <f t="shared" si="24"/>
        <v/>
      </c>
      <c r="H362" s="202"/>
      <c r="I362" s="202"/>
      <c r="J362" s="203"/>
      <c r="K362" s="203"/>
      <c r="L362" s="203"/>
      <c r="M362" s="203"/>
      <c r="N362" s="203"/>
      <c r="O362" s="203"/>
      <c r="P362" s="203"/>
      <c r="Q362" s="203"/>
      <c r="R362" s="204"/>
      <c r="S362" s="298" t="str">
        <f t="shared" si="21"/>
        <v/>
      </c>
      <c r="T362" s="299" t="str">
        <f t="shared" si="22"/>
        <v/>
      </c>
      <c r="U362" s="282"/>
    </row>
    <row r="363" spans="2:21" ht="24.75" customHeight="1">
      <c r="B363" s="176">
        <v>357</v>
      </c>
      <c r="C363" s="231"/>
      <c r="D363" s="290" t="str">
        <f t="shared" si="23"/>
        <v/>
      </c>
      <c r="E363" s="291">
        <f>IF(D363="",0,+COUNTIF('賃上げ前(1か月目)(様式3-5)'!$D$7:$D$1006,D363))</f>
        <v>0</v>
      </c>
      <c r="F363" s="205"/>
      <c r="G363" s="295" t="str">
        <f t="shared" si="24"/>
        <v/>
      </c>
      <c r="H363" s="202"/>
      <c r="I363" s="202"/>
      <c r="J363" s="203"/>
      <c r="K363" s="203"/>
      <c r="L363" s="203"/>
      <c r="M363" s="203"/>
      <c r="N363" s="203"/>
      <c r="O363" s="203"/>
      <c r="P363" s="203"/>
      <c r="Q363" s="203"/>
      <c r="R363" s="204"/>
      <c r="S363" s="298" t="str">
        <f t="shared" si="21"/>
        <v/>
      </c>
      <c r="T363" s="299" t="str">
        <f t="shared" si="22"/>
        <v/>
      </c>
      <c r="U363" s="282"/>
    </row>
    <row r="364" spans="2:21" ht="24.75" customHeight="1">
      <c r="B364" s="176">
        <v>358</v>
      </c>
      <c r="C364" s="231"/>
      <c r="D364" s="290" t="str">
        <f t="shared" si="23"/>
        <v/>
      </c>
      <c r="E364" s="291">
        <f>IF(D364="",0,+COUNTIF('賃上げ前(1か月目)(様式3-5)'!$D$7:$D$1006,D364))</f>
        <v>0</v>
      </c>
      <c r="F364" s="205"/>
      <c r="G364" s="295" t="str">
        <f t="shared" si="24"/>
        <v/>
      </c>
      <c r="H364" s="202"/>
      <c r="I364" s="202"/>
      <c r="J364" s="203"/>
      <c r="K364" s="203"/>
      <c r="L364" s="203"/>
      <c r="M364" s="203"/>
      <c r="N364" s="203"/>
      <c r="O364" s="203"/>
      <c r="P364" s="203"/>
      <c r="Q364" s="203"/>
      <c r="R364" s="204"/>
      <c r="S364" s="298" t="str">
        <f t="shared" si="21"/>
        <v/>
      </c>
      <c r="T364" s="299" t="str">
        <f t="shared" si="22"/>
        <v/>
      </c>
      <c r="U364" s="282"/>
    </row>
    <row r="365" spans="2:21" ht="24.75" customHeight="1">
      <c r="B365" s="176">
        <v>359</v>
      </c>
      <c r="C365" s="231"/>
      <c r="D365" s="290" t="str">
        <f t="shared" si="23"/>
        <v/>
      </c>
      <c r="E365" s="291">
        <f>IF(D365="",0,+COUNTIF('賃上げ前(1か月目)(様式3-5)'!$D$7:$D$1006,D365))</f>
        <v>0</v>
      </c>
      <c r="F365" s="205"/>
      <c r="G365" s="295" t="str">
        <f t="shared" si="24"/>
        <v/>
      </c>
      <c r="H365" s="202"/>
      <c r="I365" s="202"/>
      <c r="J365" s="203"/>
      <c r="K365" s="203"/>
      <c r="L365" s="203"/>
      <c r="M365" s="203"/>
      <c r="N365" s="203"/>
      <c r="O365" s="203"/>
      <c r="P365" s="203"/>
      <c r="Q365" s="203"/>
      <c r="R365" s="204"/>
      <c r="S365" s="298" t="str">
        <f t="shared" si="21"/>
        <v/>
      </c>
      <c r="T365" s="299" t="str">
        <f t="shared" si="22"/>
        <v/>
      </c>
      <c r="U365" s="282"/>
    </row>
    <row r="366" spans="2:21" ht="24.75" customHeight="1">
      <c r="B366" s="176">
        <v>360</v>
      </c>
      <c r="C366" s="231"/>
      <c r="D366" s="290" t="str">
        <f t="shared" si="23"/>
        <v/>
      </c>
      <c r="E366" s="291">
        <f>IF(D366="",0,+COUNTIF('賃上げ前(1か月目)(様式3-5)'!$D$7:$D$1006,D366))</f>
        <v>0</v>
      </c>
      <c r="F366" s="205"/>
      <c r="G366" s="295" t="str">
        <f t="shared" si="24"/>
        <v/>
      </c>
      <c r="H366" s="202"/>
      <c r="I366" s="202"/>
      <c r="J366" s="203"/>
      <c r="K366" s="203"/>
      <c r="L366" s="203"/>
      <c r="M366" s="203"/>
      <c r="N366" s="203"/>
      <c r="O366" s="203"/>
      <c r="P366" s="203"/>
      <c r="Q366" s="203"/>
      <c r="R366" s="204"/>
      <c r="S366" s="298" t="str">
        <f t="shared" si="21"/>
        <v/>
      </c>
      <c r="T366" s="299" t="str">
        <f t="shared" si="22"/>
        <v/>
      </c>
      <c r="U366" s="282"/>
    </row>
    <row r="367" spans="2:21" ht="24.75" customHeight="1">
      <c r="B367" s="176">
        <v>361</v>
      </c>
      <c r="C367" s="231"/>
      <c r="D367" s="290" t="str">
        <f t="shared" si="23"/>
        <v/>
      </c>
      <c r="E367" s="291">
        <f>IF(D367="",0,+COUNTIF('賃上げ前(1か月目)(様式3-5)'!$D$7:$D$1006,D367))</f>
        <v>0</v>
      </c>
      <c r="F367" s="205"/>
      <c r="G367" s="295" t="str">
        <f t="shared" si="24"/>
        <v/>
      </c>
      <c r="H367" s="202"/>
      <c r="I367" s="202"/>
      <c r="J367" s="203"/>
      <c r="K367" s="203"/>
      <c r="L367" s="203"/>
      <c r="M367" s="203"/>
      <c r="N367" s="203"/>
      <c r="O367" s="203"/>
      <c r="P367" s="203"/>
      <c r="Q367" s="203"/>
      <c r="R367" s="204"/>
      <c r="S367" s="298" t="str">
        <f t="shared" si="21"/>
        <v/>
      </c>
      <c r="T367" s="299" t="str">
        <f t="shared" si="22"/>
        <v/>
      </c>
      <c r="U367" s="282"/>
    </row>
    <row r="368" spans="2:21" ht="24.75" customHeight="1">
      <c r="B368" s="176">
        <v>362</v>
      </c>
      <c r="C368" s="231"/>
      <c r="D368" s="290" t="str">
        <f t="shared" si="23"/>
        <v/>
      </c>
      <c r="E368" s="291">
        <f>IF(D368="",0,+COUNTIF('賃上げ前(1か月目)(様式3-5)'!$D$7:$D$1006,D368))</f>
        <v>0</v>
      </c>
      <c r="F368" s="205"/>
      <c r="G368" s="295" t="str">
        <f t="shared" si="24"/>
        <v/>
      </c>
      <c r="H368" s="202"/>
      <c r="I368" s="202"/>
      <c r="J368" s="203"/>
      <c r="K368" s="203"/>
      <c r="L368" s="203"/>
      <c r="M368" s="203"/>
      <c r="N368" s="203"/>
      <c r="O368" s="203"/>
      <c r="P368" s="203"/>
      <c r="Q368" s="203"/>
      <c r="R368" s="204"/>
      <c r="S368" s="298" t="str">
        <f t="shared" si="21"/>
        <v/>
      </c>
      <c r="T368" s="299" t="str">
        <f t="shared" si="22"/>
        <v/>
      </c>
      <c r="U368" s="282"/>
    </row>
    <row r="369" spans="2:21" ht="24.75" customHeight="1">
      <c r="B369" s="176">
        <v>363</v>
      </c>
      <c r="C369" s="231"/>
      <c r="D369" s="290" t="str">
        <f t="shared" si="23"/>
        <v/>
      </c>
      <c r="E369" s="291">
        <f>IF(D369="",0,+COUNTIF('賃上げ前(1か月目)(様式3-5)'!$D$7:$D$1006,D369))</f>
        <v>0</v>
      </c>
      <c r="F369" s="205"/>
      <c r="G369" s="295" t="str">
        <f t="shared" si="24"/>
        <v/>
      </c>
      <c r="H369" s="202"/>
      <c r="I369" s="202"/>
      <c r="J369" s="203"/>
      <c r="K369" s="203"/>
      <c r="L369" s="203"/>
      <c r="M369" s="203"/>
      <c r="N369" s="203"/>
      <c r="O369" s="203"/>
      <c r="P369" s="203"/>
      <c r="Q369" s="203"/>
      <c r="R369" s="204"/>
      <c r="S369" s="298" t="str">
        <f t="shared" si="21"/>
        <v/>
      </c>
      <c r="T369" s="299" t="str">
        <f t="shared" si="22"/>
        <v/>
      </c>
      <c r="U369" s="282"/>
    </row>
    <row r="370" spans="2:21" ht="24.75" customHeight="1">
      <c r="B370" s="176">
        <v>364</v>
      </c>
      <c r="C370" s="231"/>
      <c r="D370" s="290" t="str">
        <f t="shared" si="23"/>
        <v/>
      </c>
      <c r="E370" s="291">
        <f>IF(D370="",0,+COUNTIF('賃上げ前(1か月目)(様式3-5)'!$D$7:$D$1006,D370))</f>
        <v>0</v>
      </c>
      <c r="F370" s="205"/>
      <c r="G370" s="295" t="str">
        <f t="shared" si="24"/>
        <v/>
      </c>
      <c r="H370" s="202"/>
      <c r="I370" s="202"/>
      <c r="J370" s="203"/>
      <c r="K370" s="203"/>
      <c r="L370" s="203"/>
      <c r="M370" s="203"/>
      <c r="N370" s="203"/>
      <c r="O370" s="203"/>
      <c r="P370" s="203"/>
      <c r="Q370" s="203"/>
      <c r="R370" s="204"/>
      <c r="S370" s="298" t="str">
        <f t="shared" si="21"/>
        <v/>
      </c>
      <c r="T370" s="299" t="str">
        <f t="shared" si="22"/>
        <v/>
      </c>
      <c r="U370" s="282"/>
    </row>
    <row r="371" spans="2:21" ht="24.75" customHeight="1">
      <c r="B371" s="176">
        <v>365</v>
      </c>
      <c r="C371" s="231"/>
      <c r="D371" s="290" t="str">
        <f t="shared" si="23"/>
        <v/>
      </c>
      <c r="E371" s="291">
        <f>IF(D371="",0,+COUNTIF('賃上げ前(1か月目)(様式3-5)'!$D$7:$D$1006,D371))</f>
        <v>0</v>
      </c>
      <c r="F371" s="205"/>
      <c r="G371" s="295" t="str">
        <f t="shared" si="24"/>
        <v/>
      </c>
      <c r="H371" s="202"/>
      <c r="I371" s="202"/>
      <c r="J371" s="203"/>
      <c r="K371" s="203"/>
      <c r="L371" s="203"/>
      <c r="M371" s="203"/>
      <c r="N371" s="203"/>
      <c r="O371" s="203"/>
      <c r="P371" s="203"/>
      <c r="Q371" s="203"/>
      <c r="R371" s="204"/>
      <c r="S371" s="298" t="str">
        <f t="shared" si="21"/>
        <v/>
      </c>
      <c r="T371" s="299" t="str">
        <f t="shared" si="22"/>
        <v/>
      </c>
      <c r="U371" s="282"/>
    </row>
    <row r="372" spans="2:21" ht="24.75" customHeight="1">
      <c r="B372" s="176">
        <v>366</v>
      </c>
      <c r="C372" s="231"/>
      <c r="D372" s="290" t="str">
        <f t="shared" si="23"/>
        <v/>
      </c>
      <c r="E372" s="291">
        <f>IF(D372="",0,+COUNTIF('賃上げ前(1か月目)(様式3-5)'!$D$7:$D$1006,D372))</f>
        <v>0</v>
      </c>
      <c r="F372" s="205"/>
      <c r="G372" s="295" t="str">
        <f t="shared" si="24"/>
        <v/>
      </c>
      <c r="H372" s="202"/>
      <c r="I372" s="202"/>
      <c r="J372" s="203"/>
      <c r="K372" s="203"/>
      <c r="L372" s="203"/>
      <c r="M372" s="203"/>
      <c r="N372" s="203"/>
      <c r="O372" s="203"/>
      <c r="P372" s="203"/>
      <c r="Q372" s="203"/>
      <c r="R372" s="204"/>
      <c r="S372" s="298" t="str">
        <f t="shared" si="21"/>
        <v/>
      </c>
      <c r="T372" s="299" t="str">
        <f t="shared" si="22"/>
        <v/>
      </c>
      <c r="U372" s="282"/>
    </row>
    <row r="373" spans="2:21" ht="24.75" customHeight="1">
      <c r="B373" s="176">
        <v>367</v>
      </c>
      <c r="C373" s="231"/>
      <c r="D373" s="290" t="str">
        <f t="shared" si="23"/>
        <v/>
      </c>
      <c r="E373" s="291">
        <f>IF(D373="",0,+COUNTIF('賃上げ前(1か月目)(様式3-5)'!$D$7:$D$1006,D373))</f>
        <v>0</v>
      </c>
      <c r="F373" s="205"/>
      <c r="G373" s="295" t="str">
        <f t="shared" si="24"/>
        <v/>
      </c>
      <c r="H373" s="202"/>
      <c r="I373" s="202"/>
      <c r="J373" s="203"/>
      <c r="K373" s="203"/>
      <c r="L373" s="203"/>
      <c r="M373" s="203"/>
      <c r="N373" s="203"/>
      <c r="O373" s="203"/>
      <c r="P373" s="203"/>
      <c r="Q373" s="203"/>
      <c r="R373" s="204"/>
      <c r="S373" s="298" t="str">
        <f t="shared" si="21"/>
        <v/>
      </c>
      <c r="T373" s="299" t="str">
        <f t="shared" si="22"/>
        <v/>
      </c>
      <c r="U373" s="282"/>
    </row>
    <row r="374" spans="2:21" ht="24.75" customHeight="1">
      <c r="B374" s="176">
        <v>368</v>
      </c>
      <c r="C374" s="231"/>
      <c r="D374" s="290" t="str">
        <f t="shared" si="23"/>
        <v/>
      </c>
      <c r="E374" s="291">
        <f>IF(D374="",0,+COUNTIF('賃上げ前(1か月目)(様式3-5)'!$D$7:$D$1006,D374))</f>
        <v>0</v>
      </c>
      <c r="F374" s="205"/>
      <c r="G374" s="295" t="str">
        <f t="shared" si="24"/>
        <v/>
      </c>
      <c r="H374" s="202"/>
      <c r="I374" s="202"/>
      <c r="J374" s="203"/>
      <c r="K374" s="203"/>
      <c r="L374" s="203"/>
      <c r="M374" s="203"/>
      <c r="N374" s="203"/>
      <c r="O374" s="203"/>
      <c r="P374" s="203"/>
      <c r="Q374" s="203"/>
      <c r="R374" s="204"/>
      <c r="S374" s="298" t="str">
        <f t="shared" si="21"/>
        <v/>
      </c>
      <c r="T374" s="299" t="str">
        <f t="shared" si="22"/>
        <v/>
      </c>
      <c r="U374" s="282"/>
    </row>
    <row r="375" spans="2:21" ht="24.75" customHeight="1">
      <c r="B375" s="176">
        <v>369</v>
      </c>
      <c r="C375" s="231"/>
      <c r="D375" s="290" t="str">
        <f t="shared" si="23"/>
        <v/>
      </c>
      <c r="E375" s="291">
        <f>IF(D375="",0,+COUNTIF('賃上げ前(1か月目)(様式3-5)'!$D$7:$D$1006,D375))</f>
        <v>0</v>
      </c>
      <c r="F375" s="205"/>
      <c r="G375" s="295" t="str">
        <f t="shared" si="24"/>
        <v/>
      </c>
      <c r="H375" s="202"/>
      <c r="I375" s="202"/>
      <c r="J375" s="203"/>
      <c r="K375" s="203"/>
      <c r="L375" s="203"/>
      <c r="M375" s="203"/>
      <c r="N375" s="203"/>
      <c r="O375" s="203"/>
      <c r="P375" s="203"/>
      <c r="Q375" s="203"/>
      <c r="R375" s="204"/>
      <c r="S375" s="298" t="str">
        <f t="shared" si="21"/>
        <v/>
      </c>
      <c r="T375" s="299" t="str">
        <f t="shared" si="22"/>
        <v/>
      </c>
      <c r="U375" s="282"/>
    </row>
    <row r="376" spans="2:21" ht="24.75" customHeight="1">
      <c r="B376" s="176">
        <v>370</v>
      </c>
      <c r="C376" s="231"/>
      <c r="D376" s="290" t="str">
        <f t="shared" si="23"/>
        <v/>
      </c>
      <c r="E376" s="291">
        <f>IF(D376="",0,+COUNTIF('賃上げ前(1か月目)(様式3-5)'!$D$7:$D$1006,D376))</f>
        <v>0</v>
      </c>
      <c r="F376" s="205"/>
      <c r="G376" s="295" t="str">
        <f t="shared" si="24"/>
        <v/>
      </c>
      <c r="H376" s="202"/>
      <c r="I376" s="202"/>
      <c r="J376" s="203"/>
      <c r="K376" s="203"/>
      <c r="L376" s="203"/>
      <c r="M376" s="203"/>
      <c r="N376" s="203"/>
      <c r="O376" s="203"/>
      <c r="P376" s="203"/>
      <c r="Q376" s="203"/>
      <c r="R376" s="204"/>
      <c r="S376" s="298" t="str">
        <f t="shared" si="21"/>
        <v/>
      </c>
      <c r="T376" s="299" t="str">
        <f t="shared" si="22"/>
        <v/>
      </c>
      <c r="U376" s="282"/>
    </row>
    <row r="377" spans="2:21" ht="24.75" customHeight="1">
      <c r="B377" s="176">
        <v>371</v>
      </c>
      <c r="C377" s="231"/>
      <c r="D377" s="290" t="str">
        <f t="shared" si="23"/>
        <v/>
      </c>
      <c r="E377" s="291">
        <f>IF(D377="",0,+COUNTIF('賃上げ前(1か月目)(様式3-5)'!$D$7:$D$1006,D377))</f>
        <v>0</v>
      </c>
      <c r="F377" s="205"/>
      <c r="G377" s="295" t="str">
        <f t="shared" si="24"/>
        <v/>
      </c>
      <c r="H377" s="202"/>
      <c r="I377" s="202"/>
      <c r="J377" s="203"/>
      <c r="K377" s="203"/>
      <c r="L377" s="203"/>
      <c r="M377" s="203"/>
      <c r="N377" s="203"/>
      <c r="O377" s="203"/>
      <c r="P377" s="203"/>
      <c r="Q377" s="203"/>
      <c r="R377" s="204"/>
      <c r="S377" s="298" t="str">
        <f t="shared" si="21"/>
        <v/>
      </c>
      <c r="T377" s="299" t="str">
        <f t="shared" si="22"/>
        <v/>
      </c>
      <c r="U377" s="282"/>
    </row>
    <row r="378" spans="2:21" ht="24.75" customHeight="1">
      <c r="B378" s="176">
        <v>372</v>
      </c>
      <c r="C378" s="231"/>
      <c r="D378" s="290" t="str">
        <f t="shared" si="23"/>
        <v/>
      </c>
      <c r="E378" s="291">
        <f>IF(D378="",0,+COUNTIF('賃上げ前(1か月目)(様式3-5)'!$D$7:$D$1006,D378))</f>
        <v>0</v>
      </c>
      <c r="F378" s="205"/>
      <c r="G378" s="295" t="str">
        <f t="shared" si="24"/>
        <v/>
      </c>
      <c r="H378" s="202"/>
      <c r="I378" s="202"/>
      <c r="J378" s="203"/>
      <c r="K378" s="203"/>
      <c r="L378" s="203"/>
      <c r="M378" s="203"/>
      <c r="N378" s="203"/>
      <c r="O378" s="203"/>
      <c r="P378" s="203"/>
      <c r="Q378" s="203"/>
      <c r="R378" s="204"/>
      <c r="S378" s="298" t="str">
        <f t="shared" si="21"/>
        <v/>
      </c>
      <c r="T378" s="299" t="str">
        <f t="shared" si="22"/>
        <v/>
      </c>
      <c r="U378" s="282"/>
    </row>
    <row r="379" spans="2:21" ht="24.75" customHeight="1">
      <c r="B379" s="176">
        <v>373</v>
      </c>
      <c r="C379" s="231"/>
      <c r="D379" s="290" t="str">
        <f t="shared" si="23"/>
        <v/>
      </c>
      <c r="E379" s="291">
        <f>IF(D379="",0,+COUNTIF('賃上げ前(1か月目)(様式3-5)'!$D$7:$D$1006,D379))</f>
        <v>0</v>
      </c>
      <c r="F379" s="205"/>
      <c r="G379" s="295" t="str">
        <f t="shared" si="24"/>
        <v/>
      </c>
      <c r="H379" s="202"/>
      <c r="I379" s="202"/>
      <c r="J379" s="203"/>
      <c r="K379" s="203"/>
      <c r="L379" s="203"/>
      <c r="M379" s="203"/>
      <c r="N379" s="203"/>
      <c r="O379" s="203"/>
      <c r="P379" s="203"/>
      <c r="Q379" s="203"/>
      <c r="R379" s="204"/>
      <c r="S379" s="298" t="str">
        <f t="shared" si="21"/>
        <v/>
      </c>
      <c r="T379" s="299" t="str">
        <f t="shared" si="22"/>
        <v/>
      </c>
      <c r="U379" s="282"/>
    </row>
    <row r="380" spans="2:21" ht="24.75" customHeight="1">
      <c r="B380" s="176">
        <v>374</v>
      </c>
      <c r="C380" s="231"/>
      <c r="D380" s="290" t="str">
        <f t="shared" si="23"/>
        <v/>
      </c>
      <c r="E380" s="291">
        <f>IF(D380="",0,+COUNTIF('賃上げ前(1か月目)(様式3-5)'!$D$7:$D$1006,D380))</f>
        <v>0</v>
      </c>
      <c r="F380" s="205"/>
      <c r="G380" s="295" t="str">
        <f t="shared" si="24"/>
        <v/>
      </c>
      <c r="H380" s="202"/>
      <c r="I380" s="202"/>
      <c r="J380" s="203"/>
      <c r="K380" s="203"/>
      <c r="L380" s="203"/>
      <c r="M380" s="203"/>
      <c r="N380" s="203"/>
      <c r="O380" s="203"/>
      <c r="P380" s="203"/>
      <c r="Q380" s="203"/>
      <c r="R380" s="204"/>
      <c r="S380" s="298" t="str">
        <f t="shared" si="21"/>
        <v/>
      </c>
      <c r="T380" s="299" t="str">
        <f t="shared" si="22"/>
        <v/>
      </c>
      <c r="U380" s="282"/>
    </row>
    <row r="381" spans="2:21" ht="24.75" customHeight="1">
      <c r="B381" s="176">
        <v>375</v>
      </c>
      <c r="C381" s="231"/>
      <c r="D381" s="290" t="str">
        <f t="shared" si="23"/>
        <v/>
      </c>
      <c r="E381" s="291">
        <f>IF(D381="",0,+COUNTIF('賃上げ前(1か月目)(様式3-5)'!$D$7:$D$1006,D381))</f>
        <v>0</v>
      </c>
      <c r="F381" s="205"/>
      <c r="G381" s="295" t="str">
        <f t="shared" si="24"/>
        <v/>
      </c>
      <c r="H381" s="202"/>
      <c r="I381" s="202"/>
      <c r="J381" s="203"/>
      <c r="K381" s="203"/>
      <c r="L381" s="203"/>
      <c r="M381" s="203"/>
      <c r="N381" s="203"/>
      <c r="O381" s="203"/>
      <c r="P381" s="203"/>
      <c r="Q381" s="203"/>
      <c r="R381" s="204"/>
      <c r="S381" s="298" t="str">
        <f t="shared" si="21"/>
        <v/>
      </c>
      <c r="T381" s="299" t="str">
        <f t="shared" si="22"/>
        <v/>
      </c>
      <c r="U381" s="282"/>
    </row>
    <row r="382" spans="2:21" ht="24.75" customHeight="1">
      <c r="B382" s="176">
        <v>376</v>
      </c>
      <c r="C382" s="231"/>
      <c r="D382" s="290" t="str">
        <f t="shared" si="23"/>
        <v/>
      </c>
      <c r="E382" s="291">
        <f>IF(D382="",0,+COUNTIF('賃上げ前(1か月目)(様式3-5)'!$D$7:$D$1006,D382))</f>
        <v>0</v>
      </c>
      <c r="F382" s="205"/>
      <c r="G382" s="295" t="str">
        <f t="shared" si="24"/>
        <v/>
      </c>
      <c r="H382" s="202"/>
      <c r="I382" s="202"/>
      <c r="J382" s="203"/>
      <c r="K382" s="203"/>
      <c r="L382" s="203"/>
      <c r="M382" s="203"/>
      <c r="N382" s="203"/>
      <c r="O382" s="203"/>
      <c r="P382" s="203"/>
      <c r="Q382" s="203"/>
      <c r="R382" s="204"/>
      <c r="S382" s="298" t="str">
        <f t="shared" si="21"/>
        <v/>
      </c>
      <c r="T382" s="299" t="str">
        <f t="shared" si="22"/>
        <v/>
      </c>
      <c r="U382" s="282"/>
    </row>
    <row r="383" spans="2:21" ht="24.75" customHeight="1">
      <c r="B383" s="176">
        <v>377</v>
      </c>
      <c r="C383" s="231"/>
      <c r="D383" s="290" t="str">
        <f t="shared" si="23"/>
        <v/>
      </c>
      <c r="E383" s="291">
        <f>IF(D383="",0,+COUNTIF('賃上げ前(1か月目)(様式3-5)'!$D$7:$D$1006,D383))</f>
        <v>0</v>
      </c>
      <c r="F383" s="205"/>
      <c r="G383" s="295" t="str">
        <f t="shared" si="24"/>
        <v/>
      </c>
      <c r="H383" s="202"/>
      <c r="I383" s="202"/>
      <c r="J383" s="203"/>
      <c r="K383" s="203"/>
      <c r="L383" s="203"/>
      <c r="M383" s="203"/>
      <c r="N383" s="203"/>
      <c r="O383" s="203"/>
      <c r="P383" s="203"/>
      <c r="Q383" s="203"/>
      <c r="R383" s="204"/>
      <c r="S383" s="298" t="str">
        <f t="shared" si="21"/>
        <v/>
      </c>
      <c r="T383" s="299" t="str">
        <f t="shared" si="22"/>
        <v/>
      </c>
      <c r="U383" s="282"/>
    </row>
    <row r="384" spans="2:21" ht="24.75" customHeight="1">
      <c r="B384" s="176">
        <v>378</v>
      </c>
      <c r="C384" s="231"/>
      <c r="D384" s="290" t="str">
        <f t="shared" si="23"/>
        <v/>
      </c>
      <c r="E384" s="291">
        <f>IF(D384="",0,+COUNTIF('賃上げ前(1か月目)(様式3-5)'!$D$7:$D$1006,D384))</f>
        <v>0</v>
      </c>
      <c r="F384" s="205"/>
      <c r="G384" s="295" t="str">
        <f t="shared" si="24"/>
        <v/>
      </c>
      <c r="H384" s="202"/>
      <c r="I384" s="202"/>
      <c r="J384" s="203"/>
      <c r="K384" s="203"/>
      <c r="L384" s="203"/>
      <c r="M384" s="203"/>
      <c r="N384" s="203"/>
      <c r="O384" s="203"/>
      <c r="P384" s="203"/>
      <c r="Q384" s="203"/>
      <c r="R384" s="204"/>
      <c r="S384" s="298" t="str">
        <f t="shared" si="21"/>
        <v/>
      </c>
      <c r="T384" s="299" t="str">
        <f t="shared" si="22"/>
        <v/>
      </c>
      <c r="U384" s="282"/>
    </row>
    <row r="385" spans="2:21" ht="24.75" customHeight="1">
      <c r="B385" s="176">
        <v>379</v>
      </c>
      <c r="C385" s="231"/>
      <c r="D385" s="290" t="str">
        <f t="shared" si="23"/>
        <v/>
      </c>
      <c r="E385" s="291">
        <f>IF(D385="",0,+COUNTIF('賃上げ前(1か月目)(様式3-5)'!$D$7:$D$1006,D385))</f>
        <v>0</v>
      </c>
      <c r="F385" s="205"/>
      <c r="G385" s="295" t="str">
        <f t="shared" si="24"/>
        <v/>
      </c>
      <c r="H385" s="202"/>
      <c r="I385" s="202"/>
      <c r="J385" s="203"/>
      <c r="K385" s="203"/>
      <c r="L385" s="203"/>
      <c r="M385" s="203"/>
      <c r="N385" s="203"/>
      <c r="O385" s="203"/>
      <c r="P385" s="203"/>
      <c r="Q385" s="203"/>
      <c r="R385" s="204"/>
      <c r="S385" s="298" t="str">
        <f t="shared" si="21"/>
        <v/>
      </c>
      <c r="T385" s="299" t="str">
        <f t="shared" si="22"/>
        <v/>
      </c>
      <c r="U385" s="282"/>
    </row>
    <row r="386" spans="2:21" ht="24.75" customHeight="1">
      <c r="B386" s="176">
        <v>380</v>
      </c>
      <c r="C386" s="231"/>
      <c r="D386" s="290" t="str">
        <f t="shared" si="23"/>
        <v/>
      </c>
      <c r="E386" s="291">
        <f>IF(D386="",0,+COUNTIF('賃上げ前(1か月目)(様式3-5)'!$D$7:$D$1006,D386))</f>
        <v>0</v>
      </c>
      <c r="F386" s="205"/>
      <c r="G386" s="295" t="str">
        <f t="shared" si="24"/>
        <v/>
      </c>
      <c r="H386" s="202"/>
      <c r="I386" s="202"/>
      <c r="J386" s="203"/>
      <c r="K386" s="203"/>
      <c r="L386" s="203"/>
      <c r="M386" s="203"/>
      <c r="N386" s="203"/>
      <c r="O386" s="203"/>
      <c r="P386" s="203"/>
      <c r="Q386" s="203"/>
      <c r="R386" s="204"/>
      <c r="S386" s="298" t="str">
        <f t="shared" si="21"/>
        <v/>
      </c>
      <c r="T386" s="299" t="str">
        <f t="shared" si="22"/>
        <v/>
      </c>
      <c r="U386" s="282"/>
    </row>
    <row r="387" spans="2:21" ht="24.75" customHeight="1">
      <c r="B387" s="176">
        <v>381</v>
      </c>
      <c r="C387" s="231"/>
      <c r="D387" s="290" t="str">
        <f t="shared" si="23"/>
        <v/>
      </c>
      <c r="E387" s="291">
        <f>IF(D387="",0,+COUNTIF('賃上げ前(1か月目)(様式3-5)'!$D$7:$D$1006,D387))</f>
        <v>0</v>
      </c>
      <c r="F387" s="205"/>
      <c r="G387" s="295" t="str">
        <f t="shared" si="24"/>
        <v/>
      </c>
      <c r="H387" s="202"/>
      <c r="I387" s="202"/>
      <c r="J387" s="203"/>
      <c r="K387" s="203"/>
      <c r="L387" s="203"/>
      <c r="M387" s="203"/>
      <c r="N387" s="203"/>
      <c r="O387" s="203"/>
      <c r="P387" s="203"/>
      <c r="Q387" s="203"/>
      <c r="R387" s="204"/>
      <c r="S387" s="298" t="str">
        <f t="shared" si="21"/>
        <v/>
      </c>
      <c r="T387" s="299" t="str">
        <f t="shared" si="22"/>
        <v/>
      </c>
      <c r="U387" s="282"/>
    </row>
    <row r="388" spans="2:21" ht="24.75" customHeight="1">
      <c r="B388" s="176">
        <v>382</v>
      </c>
      <c r="C388" s="231"/>
      <c r="D388" s="290" t="str">
        <f t="shared" si="23"/>
        <v/>
      </c>
      <c r="E388" s="291">
        <f>IF(D388="",0,+COUNTIF('賃上げ前(1か月目)(様式3-5)'!$D$7:$D$1006,D388))</f>
        <v>0</v>
      </c>
      <c r="F388" s="205"/>
      <c r="G388" s="295" t="str">
        <f t="shared" si="24"/>
        <v/>
      </c>
      <c r="H388" s="202"/>
      <c r="I388" s="202"/>
      <c r="J388" s="203"/>
      <c r="K388" s="203"/>
      <c r="L388" s="203"/>
      <c r="M388" s="203"/>
      <c r="N388" s="203"/>
      <c r="O388" s="203"/>
      <c r="P388" s="203"/>
      <c r="Q388" s="203"/>
      <c r="R388" s="204"/>
      <c r="S388" s="298" t="str">
        <f t="shared" si="21"/>
        <v/>
      </c>
      <c r="T388" s="299" t="str">
        <f t="shared" si="22"/>
        <v/>
      </c>
      <c r="U388" s="282"/>
    </row>
    <row r="389" spans="2:21" ht="24.75" customHeight="1">
      <c r="B389" s="176">
        <v>383</v>
      </c>
      <c r="C389" s="231"/>
      <c r="D389" s="290" t="str">
        <f t="shared" si="23"/>
        <v/>
      </c>
      <c r="E389" s="291">
        <f>IF(D389="",0,+COUNTIF('賃上げ前(1か月目)(様式3-5)'!$D$7:$D$1006,D389))</f>
        <v>0</v>
      </c>
      <c r="F389" s="205"/>
      <c r="G389" s="295" t="str">
        <f t="shared" si="24"/>
        <v/>
      </c>
      <c r="H389" s="202"/>
      <c r="I389" s="202"/>
      <c r="J389" s="203"/>
      <c r="K389" s="203"/>
      <c r="L389" s="203"/>
      <c r="M389" s="203"/>
      <c r="N389" s="203"/>
      <c r="O389" s="203"/>
      <c r="P389" s="203"/>
      <c r="Q389" s="203"/>
      <c r="R389" s="204"/>
      <c r="S389" s="298" t="str">
        <f t="shared" si="21"/>
        <v/>
      </c>
      <c r="T389" s="299" t="str">
        <f t="shared" si="22"/>
        <v/>
      </c>
      <c r="U389" s="282"/>
    </row>
    <row r="390" spans="2:21" ht="24.75" customHeight="1">
      <c r="B390" s="176">
        <v>384</v>
      </c>
      <c r="C390" s="231"/>
      <c r="D390" s="290" t="str">
        <f t="shared" si="23"/>
        <v/>
      </c>
      <c r="E390" s="291">
        <f>IF(D390="",0,+COUNTIF('賃上げ前(1か月目)(様式3-5)'!$D$7:$D$1006,D390))</f>
        <v>0</v>
      </c>
      <c r="F390" s="205"/>
      <c r="G390" s="295" t="str">
        <f t="shared" si="24"/>
        <v/>
      </c>
      <c r="H390" s="202"/>
      <c r="I390" s="202"/>
      <c r="J390" s="203"/>
      <c r="K390" s="203"/>
      <c r="L390" s="203"/>
      <c r="M390" s="203"/>
      <c r="N390" s="203"/>
      <c r="O390" s="203"/>
      <c r="P390" s="203"/>
      <c r="Q390" s="203"/>
      <c r="R390" s="204"/>
      <c r="S390" s="298" t="str">
        <f t="shared" si="21"/>
        <v/>
      </c>
      <c r="T390" s="299" t="str">
        <f t="shared" si="22"/>
        <v/>
      </c>
      <c r="U390" s="282"/>
    </row>
    <row r="391" spans="2:21" ht="24.75" customHeight="1">
      <c r="B391" s="176">
        <v>385</v>
      </c>
      <c r="C391" s="231"/>
      <c r="D391" s="290" t="str">
        <f t="shared" si="23"/>
        <v/>
      </c>
      <c r="E391" s="291">
        <f>IF(D391="",0,+COUNTIF('賃上げ前(1か月目)(様式3-5)'!$D$7:$D$1006,D391))</f>
        <v>0</v>
      </c>
      <c r="F391" s="205"/>
      <c r="G391" s="295" t="str">
        <f t="shared" si="24"/>
        <v/>
      </c>
      <c r="H391" s="202"/>
      <c r="I391" s="202"/>
      <c r="J391" s="203"/>
      <c r="K391" s="203"/>
      <c r="L391" s="203"/>
      <c r="M391" s="203"/>
      <c r="N391" s="203"/>
      <c r="O391" s="203"/>
      <c r="P391" s="203"/>
      <c r="Q391" s="203"/>
      <c r="R391" s="204"/>
      <c r="S391" s="298" t="str">
        <f t="shared" si="21"/>
        <v/>
      </c>
      <c r="T391" s="299" t="str">
        <f t="shared" si="22"/>
        <v/>
      </c>
      <c r="U391" s="282"/>
    </row>
    <row r="392" spans="2:21" ht="24.75" customHeight="1">
      <c r="B392" s="176">
        <v>386</v>
      </c>
      <c r="C392" s="231"/>
      <c r="D392" s="290" t="str">
        <f t="shared" si="23"/>
        <v/>
      </c>
      <c r="E392" s="291">
        <f>IF(D392="",0,+COUNTIF('賃上げ前(1か月目)(様式3-5)'!$D$7:$D$1006,D392))</f>
        <v>0</v>
      </c>
      <c r="F392" s="205"/>
      <c r="G392" s="295" t="str">
        <f t="shared" si="24"/>
        <v/>
      </c>
      <c r="H392" s="202"/>
      <c r="I392" s="202"/>
      <c r="J392" s="203"/>
      <c r="K392" s="203"/>
      <c r="L392" s="203"/>
      <c r="M392" s="203"/>
      <c r="N392" s="203"/>
      <c r="O392" s="203"/>
      <c r="P392" s="203"/>
      <c r="Q392" s="203"/>
      <c r="R392" s="204"/>
      <c r="S392" s="298" t="str">
        <f t="shared" ref="S392:S455" si="25">IF(C392="","",+SUM(H392:R392))</f>
        <v/>
      </c>
      <c r="T392" s="299" t="str">
        <f t="shared" ref="T392:T455" si="26">IF(C392="","",+IF(G392="対象",H392,0))</f>
        <v/>
      </c>
      <c r="U392" s="282"/>
    </row>
    <row r="393" spans="2:21" ht="24.75" customHeight="1">
      <c r="B393" s="176">
        <v>387</v>
      </c>
      <c r="C393" s="231"/>
      <c r="D393" s="290" t="str">
        <f t="shared" ref="D393:D456" si="27">SUBSTITUTE(SUBSTITUTE(C393,"　","")," ","")</f>
        <v/>
      </c>
      <c r="E393" s="291">
        <f>IF(D393="",0,+COUNTIF('賃上げ前(1か月目)(様式3-5)'!$D$7:$D$1006,D393))</f>
        <v>0</v>
      </c>
      <c r="F393" s="205"/>
      <c r="G393" s="295" t="str">
        <f t="shared" ref="G393:G456" si="28">IF(C393="","",+IF(OR(E393&lt;1,F393=""),"除外","対象"))</f>
        <v/>
      </c>
      <c r="H393" s="202"/>
      <c r="I393" s="202"/>
      <c r="J393" s="203"/>
      <c r="K393" s="203"/>
      <c r="L393" s="203"/>
      <c r="M393" s="203"/>
      <c r="N393" s="203"/>
      <c r="O393" s="203"/>
      <c r="P393" s="203"/>
      <c r="Q393" s="203"/>
      <c r="R393" s="204"/>
      <c r="S393" s="298" t="str">
        <f t="shared" si="25"/>
        <v/>
      </c>
      <c r="T393" s="299" t="str">
        <f t="shared" si="26"/>
        <v/>
      </c>
      <c r="U393" s="282"/>
    </row>
    <row r="394" spans="2:21" ht="24.75" customHeight="1">
      <c r="B394" s="176">
        <v>388</v>
      </c>
      <c r="C394" s="231"/>
      <c r="D394" s="290" t="str">
        <f t="shared" si="27"/>
        <v/>
      </c>
      <c r="E394" s="291">
        <f>IF(D394="",0,+COUNTIF('賃上げ前(1か月目)(様式3-5)'!$D$7:$D$1006,D394))</f>
        <v>0</v>
      </c>
      <c r="F394" s="205"/>
      <c r="G394" s="295" t="str">
        <f t="shared" si="28"/>
        <v/>
      </c>
      <c r="H394" s="202"/>
      <c r="I394" s="202"/>
      <c r="J394" s="203"/>
      <c r="K394" s="203"/>
      <c r="L394" s="203"/>
      <c r="M394" s="203"/>
      <c r="N394" s="203"/>
      <c r="O394" s="203"/>
      <c r="P394" s="203"/>
      <c r="Q394" s="203"/>
      <c r="R394" s="204"/>
      <c r="S394" s="298" t="str">
        <f t="shared" si="25"/>
        <v/>
      </c>
      <c r="T394" s="299" t="str">
        <f t="shared" si="26"/>
        <v/>
      </c>
      <c r="U394" s="282"/>
    </row>
    <row r="395" spans="2:21" ht="24.75" customHeight="1">
      <c r="B395" s="176">
        <v>389</v>
      </c>
      <c r="C395" s="231"/>
      <c r="D395" s="290" t="str">
        <f t="shared" si="27"/>
        <v/>
      </c>
      <c r="E395" s="291">
        <f>IF(D395="",0,+COUNTIF('賃上げ前(1か月目)(様式3-5)'!$D$7:$D$1006,D395))</f>
        <v>0</v>
      </c>
      <c r="F395" s="205"/>
      <c r="G395" s="295" t="str">
        <f t="shared" si="28"/>
        <v/>
      </c>
      <c r="H395" s="202"/>
      <c r="I395" s="202"/>
      <c r="J395" s="203"/>
      <c r="K395" s="203"/>
      <c r="L395" s="203"/>
      <c r="M395" s="203"/>
      <c r="N395" s="203"/>
      <c r="O395" s="203"/>
      <c r="P395" s="203"/>
      <c r="Q395" s="203"/>
      <c r="R395" s="204"/>
      <c r="S395" s="298" t="str">
        <f t="shared" si="25"/>
        <v/>
      </c>
      <c r="T395" s="299" t="str">
        <f t="shared" si="26"/>
        <v/>
      </c>
      <c r="U395" s="282"/>
    </row>
    <row r="396" spans="2:21" ht="24.75" customHeight="1">
      <c r="B396" s="176">
        <v>390</v>
      </c>
      <c r="C396" s="231"/>
      <c r="D396" s="290" t="str">
        <f t="shared" si="27"/>
        <v/>
      </c>
      <c r="E396" s="291">
        <f>IF(D396="",0,+COUNTIF('賃上げ前(1か月目)(様式3-5)'!$D$7:$D$1006,D396))</f>
        <v>0</v>
      </c>
      <c r="F396" s="205"/>
      <c r="G396" s="295" t="str">
        <f t="shared" si="28"/>
        <v/>
      </c>
      <c r="H396" s="202"/>
      <c r="I396" s="202"/>
      <c r="J396" s="203"/>
      <c r="K396" s="203"/>
      <c r="L396" s="203"/>
      <c r="M396" s="203"/>
      <c r="N396" s="203"/>
      <c r="O396" s="203"/>
      <c r="P396" s="203"/>
      <c r="Q396" s="203"/>
      <c r="R396" s="204"/>
      <c r="S396" s="298" t="str">
        <f t="shared" si="25"/>
        <v/>
      </c>
      <c r="T396" s="299" t="str">
        <f t="shared" si="26"/>
        <v/>
      </c>
      <c r="U396" s="282"/>
    </row>
    <row r="397" spans="2:21" ht="24.75" customHeight="1">
      <c r="B397" s="176">
        <v>391</v>
      </c>
      <c r="C397" s="231"/>
      <c r="D397" s="290" t="str">
        <f t="shared" si="27"/>
        <v/>
      </c>
      <c r="E397" s="291">
        <f>IF(D397="",0,+COUNTIF('賃上げ前(1か月目)(様式3-5)'!$D$7:$D$1006,D397))</f>
        <v>0</v>
      </c>
      <c r="F397" s="205"/>
      <c r="G397" s="295" t="str">
        <f t="shared" si="28"/>
        <v/>
      </c>
      <c r="H397" s="202"/>
      <c r="I397" s="202"/>
      <c r="J397" s="203"/>
      <c r="K397" s="203"/>
      <c r="L397" s="203"/>
      <c r="M397" s="203"/>
      <c r="N397" s="203"/>
      <c r="O397" s="203"/>
      <c r="P397" s="203"/>
      <c r="Q397" s="203"/>
      <c r="R397" s="204"/>
      <c r="S397" s="298" t="str">
        <f t="shared" si="25"/>
        <v/>
      </c>
      <c r="T397" s="299" t="str">
        <f t="shared" si="26"/>
        <v/>
      </c>
      <c r="U397" s="282"/>
    </row>
    <row r="398" spans="2:21" ht="24.75" customHeight="1">
      <c r="B398" s="176">
        <v>392</v>
      </c>
      <c r="C398" s="231"/>
      <c r="D398" s="290" t="str">
        <f t="shared" si="27"/>
        <v/>
      </c>
      <c r="E398" s="291">
        <f>IF(D398="",0,+COUNTIF('賃上げ前(1か月目)(様式3-5)'!$D$7:$D$1006,D398))</f>
        <v>0</v>
      </c>
      <c r="F398" s="205"/>
      <c r="G398" s="295" t="str">
        <f t="shared" si="28"/>
        <v/>
      </c>
      <c r="H398" s="202"/>
      <c r="I398" s="202"/>
      <c r="J398" s="203"/>
      <c r="K398" s="203"/>
      <c r="L398" s="203"/>
      <c r="M398" s="203"/>
      <c r="N398" s="203"/>
      <c r="O398" s="203"/>
      <c r="P398" s="203"/>
      <c r="Q398" s="203"/>
      <c r="R398" s="204"/>
      <c r="S398" s="298" t="str">
        <f t="shared" si="25"/>
        <v/>
      </c>
      <c r="T398" s="299" t="str">
        <f t="shared" si="26"/>
        <v/>
      </c>
      <c r="U398" s="282"/>
    </row>
    <row r="399" spans="2:21" ht="24.75" customHeight="1">
      <c r="B399" s="176">
        <v>393</v>
      </c>
      <c r="C399" s="231"/>
      <c r="D399" s="290" t="str">
        <f t="shared" si="27"/>
        <v/>
      </c>
      <c r="E399" s="291">
        <f>IF(D399="",0,+COUNTIF('賃上げ前(1か月目)(様式3-5)'!$D$7:$D$1006,D399))</f>
        <v>0</v>
      </c>
      <c r="F399" s="205"/>
      <c r="G399" s="295" t="str">
        <f t="shared" si="28"/>
        <v/>
      </c>
      <c r="H399" s="202"/>
      <c r="I399" s="202"/>
      <c r="J399" s="203"/>
      <c r="K399" s="203"/>
      <c r="L399" s="203"/>
      <c r="M399" s="203"/>
      <c r="N399" s="203"/>
      <c r="O399" s="203"/>
      <c r="P399" s="203"/>
      <c r="Q399" s="203"/>
      <c r="R399" s="204"/>
      <c r="S399" s="298" t="str">
        <f t="shared" si="25"/>
        <v/>
      </c>
      <c r="T399" s="299" t="str">
        <f t="shared" si="26"/>
        <v/>
      </c>
      <c r="U399" s="282"/>
    </row>
    <row r="400" spans="2:21" ht="24.75" customHeight="1">
      <c r="B400" s="176">
        <v>394</v>
      </c>
      <c r="C400" s="231"/>
      <c r="D400" s="290" t="str">
        <f t="shared" si="27"/>
        <v/>
      </c>
      <c r="E400" s="291">
        <f>IF(D400="",0,+COUNTIF('賃上げ前(1か月目)(様式3-5)'!$D$7:$D$1006,D400))</f>
        <v>0</v>
      </c>
      <c r="F400" s="205"/>
      <c r="G400" s="295" t="str">
        <f t="shared" si="28"/>
        <v/>
      </c>
      <c r="H400" s="202"/>
      <c r="I400" s="202"/>
      <c r="J400" s="203"/>
      <c r="K400" s="203"/>
      <c r="L400" s="203"/>
      <c r="M400" s="203"/>
      <c r="N400" s="203"/>
      <c r="O400" s="203"/>
      <c r="P400" s="203"/>
      <c r="Q400" s="203"/>
      <c r="R400" s="204"/>
      <c r="S400" s="298" t="str">
        <f t="shared" si="25"/>
        <v/>
      </c>
      <c r="T400" s="299" t="str">
        <f t="shared" si="26"/>
        <v/>
      </c>
      <c r="U400" s="282"/>
    </row>
    <row r="401" spans="2:21" ht="24.75" customHeight="1">
      <c r="B401" s="176">
        <v>395</v>
      </c>
      <c r="C401" s="231"/>
      <c r="D401" s="290" t="str">
        <f t="shared" si="27"/>
        <v/>
      </c>
      <c r="E401" s="291">
        <f>IF(D401="",0,+COUNTIF('賃上げ前(1か月目)(様式3-5)'!$D$7:$D$1006,D401))</f>
        <v>0</v>
      </c>
      <c r="F401" s="205"/>
      <c r="G401" s="295" t="str">
        <f t="shared" si="28"/>
        <v/>
      </c>
      <c r="H401" s="202"/>
      <c r="I401" s="202"/>
      <c r="J401" s="203"/>
      <c r="K401" s="203"/>
      <c r="L401" s="203"/>
      <c r="M401" s="203"/>
      <c r="N401" s="203"/>
      <c r="O401" s="203"/>
      <c r="P401" s="203"/>
      <c r="Q401" s="203"/>
      <c r="R401" s="204"/>
      <c r="S401" s="298" t="str">
        <f t="shared" si="25"/>
        <v/>
      </c>
      <c r="T401" s="299" t="str">
        <f t="shared" si="26"/>
        <v/>
      </c>
      <c r="U401" s="282"/>
    </row>
    <row r="402" spans="2:21" ht="24.75" customHeight="1">
      <c r="B402" s="176">
        <v>396</v>
      </c>
      <c r="C402" s="231"/>
      <c r="D402" s="290" t="str">
        <f t="shared" si="27"/>
        <v/>
      </c>
      <c r="E402" s="291">
        <f>IF(D402="",0,+COUNTIF('賃上げ前(1か月目)(様式3-5)'!$D$7:$D$1006,D402))</f>
        <v>0</v>
      </c>
      <c r="F402" s="205"/>
      <c r="G402" s="295" t="str">
        <f t="shared" si="28"/>
        <v/>
      </c>
      <c r="H402" s="202"/>
      <c r="I402" s="202"/>
      <c r="J402" s="203"/>
      <c r="K402" s="203"/>
      <c r="L402" s="203"/>
      <c r="M402" s="203"/>
      <c r="N402" s="203"/>
      <c r="O402" s="203"/>
      <c r="P402" s="203"/>
      <c r="Q402" s="203"/>
      <c r="R402" s="204"/>
      <c r="S402" s="298" t="str">
        <f t="shared" si="25"/>
        <v/>
      </c>
      <c r="T402" s="299" t="str">
        <f t="shared" si="26"/>
        <v/>
      </c>
      <c r="U402" s="282"/>
    </row>
    <row r="403" spans="2:21" ht="24.75" customHeight="1">
      <c r="B403" s="176">
        <v>397</v>
      </c>
      <c r="C403" s="231"/>
      <c r="D403" s="290" t="str">
        <f t="shared" si="27"/>
        <v/>
      </c>
      <c r="E403" s="291">
        <f>IF(D403="",0,+COUNTIF('賃上げ前(1か月目)(様式3-5)'!$D$7:$D$1006,D403))</f>
        <v>0</v>
      </c>
      <c r="F403" s="205"/>
      <c r="G403" s="295" t="str">
        <f t="shared" si="28"/>
        <v/>
      </c>
      <c r="H403" s="202"/>
      <c r="I403" s="202"/>
      <c r="J403" s="203"/>
      <c r="K403" s="203"/>
      <c r="L403" s="203"/>
      <c r="M403" s="203"/>
      <c r="N403" s="203"/>
      <c r="O403" s="203"/>
      <c r="P403" s="203"/>
      <c r="Q403" s="203"/>
      <c r="R403" s="204"/>
      <c r="S403" s="298" t="str">
        <f t="shared" si="25"/>
        <v/>
      </c>
      <c r="T403" s="299" t="str">
        <f t="shared" si="26"/>
        <v/>
      </c>
      <c r="U403" s="282"/>
    </row>
    <row r="404" spans="2:21" ht="24.75" customHeight="1">
      <c r="B404" s="176">
        <v>398</v>
      </c>
      <c r="C404" s="231"/>
      <c r="D404" s="290" t="str">
        <f t="shared" si="27"/>
        <v/>
      </c>
      <c r="E404" s="291">
        <f>IF(D404="",0,+COUNTIF('賃上げ前(1か月目)(様式3-5)'!$D$7:$D$1006,D404))</f>
        <v>0</v>
      </c>
      <c r="F404" s="205"/>
      <c r="G404" s="295" t="str">
        <f t="shared" si="28"/>
        <v/>
      </c>
      <c r="H404" s="202"/>
      <c r="I404" s="202"/>
      <c r="J404" s="203"/>
      <c r="K404" s="203"/>
      <c r="L404" s="203"/>
      <c r="M404" s="203"/>
      <c r="N404" s="203"/>
      <c r="O404" s="203"/>
      <c r="P404" s="203"/>
      <c r="Q404" s="203"/>
      <c r="R404" s="204"/>
      <c r="S404" s="298" t="str">
        <f t="shared" si="25"/>
        <v/>
      </c>
      <c r="T404" s="299" t="str">
        <f t="shared" si="26"/>
        <v/>
      </c>
      <c r="U404" s="282"/>
    </row>
    <row r="405" spans="2:21" ht="24.75" customHeight="1">
      <c r="B405" s="176">
        <v>399</v>
      </c>
      <c r="C405" s="231"/>
      <c r="D405" s="290" t="str">
        <f t="shared" si="27"/>
        <v/>
      </c>
      <c r="E405" s="291">
        <f>IF(D405="",0,+COUNTIF('賃上げ前(1か月目)(様式3-5)'!$D$7:$D$1006,D405))</f>
        <v>0</v>
      </c>
      <c r="F405" s="205"/>
      <c r="G405" s="295" t="str">
        <f t="shared" si="28"/>
        <v/>
      </c>
      <c r="H405" s="202"/>
      <c r="I405" s="202"/>
      <c r="J405" s="203"/>
      <c r="K405" s="203"/>
      <c r="L405" s="203"/>
      <c r="M405" s="203"/>
      <c r="N405" s="203"/>
      <c r="O405" s="203"/>
      <c r="P405" s="203"/>
      <c r="Q405" s="203"/>
      <c r="R405" s="204"/>
      <c r="S405" s="298" t="str">
        <f t="shared" si="25"/>
        <v/>
      </c>
      <c r="T405" s="299" t="str">
        <f t="shared" si="26"/>
        <v/>
      </c>
      <c r="U405" s="282"/>
    </row>
    <row r="406" spans="2:21" ht="24.75" customHeight="1">
      <c r="B406" s="176">
        <v>400</v>
      </c>
      <c r="C406" s="231"/>
      <c r="D406" s="290" t="str">
        <f t="shared" si="27"/>
        <v/>
      </c>
      <c r="E406" s="291">
        <f>IF(D406="",0,+COUNTIF('賃上げ前(1か月目)(様式3-5)'!$D$7:$D$1006,D406))</f>
        <v>0</v>
      </c>
      <c r="F406" s="205"/>
      <c r="G406" s="295" t="str">
        <f t="shared" si="28"/>
        <v/>
      </c>
      <c r="H406" s="202"/>
      <c r="I406" s="202"/>
      <c r="J406" s="203"/>
      <c r="K406" s="203"/>
      <c r="L406" s="203"/>
      <c r="M406" s="203"/>
      <c r="N406" s="203"/>
      <c r="O406" s="203"/>
      <c r="P406" s="203"/>
      <c r="Q406" s="203"/>
      <c r="R406" s="204"/>
      <c r="S406" s="298" t="str">
        <f t="shared" si="25"/>
        <v/>
      </c>
      <c r="T406" s="299" t="str">
        <f t="shared" si="26"/>
        <v/>
      </c>
      <c r="U406" s="282"/>
    </row>
    <row r="407" spans="2:21" ht="24.75" customHeight="1">
      <c r="B407" s="176">
        <v>401</v>
      </c>
      <c r="C407" s="231"/>
      <c r="D407" s="290" t="str">
        <f t="shared" si="27"/>
        <v/>
      </c>
      <c r="E407" s="291">
        <f>IF(D407="",0,+COUNTIF('賃上げ前(1か月目)(様式3-5)'!$D$7:$D$1006,D407))</f>
        <v>0</v>
      </c>
      <c r="F407" s="205"/>
      <c r="G407" s="295" t="str">
        <f t="shared" si="28"/>
        <v/>
      </c>
      <c r="H407" s="202"/>
      <c r="I407" s="202"/>
      <c r="J407" s="203"/>
      <c r="K407" s="203"/>
      <c r="L407" s="203"/>
      <c r="M407" s="203"/>
      <c r="N407" s="203"/>
      <c r="O407" s="203"/>
      <c r="P407" s="203"/>
      <c r="Q407" s="203"/>
      <c r="R407" s="204"/>
      <c r="S407" s="298" t="str">
        <f t="shared" si="25"/>
        <v/>
      </c>
      <c r="T407" s="299" t="str">
        <f t="shared" si="26"/>
        <v/>
      </c>
      <c r="U407" s="282"/>
    </row>
    <row r="408" spans="2:21" ht="24.75" customHeight="1">
      <c r="B408" s="176">
        <v>402</v>
      </c>
      <c r="C408" s="231"/>
      <c r="D408" s="290" t="str">
        <f t="shared" si="27"/>
        <v/>
      </c>
      <c r="E408" s="291">
        <f>IF(D408="",0,+COUNTIF('賃上げ前(1か月目)(様式3-5)'!$D$7:$D$1006,D408))</f>
        <v>0</v>
      </c>
      <c r="F408" s="205"/>
      <c r="G408" s="295" t="str">
        <f t="shared" si="28"/>
        <v/>
      </c>
      <c r="H408" s="202"/>
      <c r="I408" s="202"/>
      <c r="J408" s="203"/>
      <c r="K408" s="203"/>
      <c r="L408" s="203"/>
      <c r="M408" s="203"/>
      <c r="N408" s="203"/>
      <c r="O408" s="203"/>
      <c r="P408" s="203"/>
      <c r="Q408" s="203"/>
      <c r="R408" s="204"/>
      <c r="S408" s="298" t="str">
        <f t="shared" si="25"/>
        <v/>
      </c>
      <c r="T408" s="299" t="str">
        <f t="shared" si="26"/>
        <v/>
      </c>
      <c r="U408" s="282"/>
    </row>
    <row r="409" spans="2:21" ht="24.75" customHeight="1">
      <c r="B409" s="176">
        <v>403</v>
      </c>
      <c r="C409" s="231"/>
      <c r="D409" s="290" t="str">
        <f t="shared" si="27"/>
        <v/>
      </c>
      <c r="E409" s="291">
        <f>IF(D409="",0,+COUNTIF('賃上げ前(1か月目)(様式3-5)'!$D$7:$D$1006,D409))</f>
        <v>0</v>
      </c>
      <c r="F409" s="205"/>
      <c r="G409" s="295" t="str">
        <f t="shared" si="28"/>
        <v/>
      </c>
      <c r="H409" s="202"/>
      <c r="I409" s="202"/>
      <c r="J409" s="203"/>
      <c r="K409" s="203"/>
      <c r="L409" s="203"/>
      <c r="M409" s="203"/>
      <c r="N409" s="203"/>
      <c r="O409" s="203"/>
      <c r="P409" s="203"/>
      <c r="Q409" s="203"/>
      <c r="R409" s="204"/>
      <c r="S409" s="298" t="str">
        <f t="shared" si="25"/>
        <v/>
      </c>
      <c r="T409" s="299" t="str">
        <f t="shared" si="26"/>
        <v/>
      </c>
      <c r="U409" s="282"/>
    </row>
    <row r="410" spans="2:21" ht="24.75" customHeight="1">
      <c r="B410" s="176">
        <v>404</v>
      </c>
      <c r="C410" s="231"/>
      <c r="D410" s="290" t="str">
        <f t="shared" si="27"/>
        <v/>
      </c>
      <c r="E410" s="291">
        <f>IF(D410="",0,+COUNTIF('賃上げ前(1か月目)(様式3-5)'!$D$7:$D$1006,D410))</f>
        <v>0</v>
      </c>
      <c r="F410" s="205"/>
      <c r="G410" s="295" t="str">
        <f t="shared" si="28"/>
        <v/>
      </c>
      <c r="H410" s="202"/>
      <c r="I410" s="202"/>
      <c r="J410" s="203"/>
      <c r="K410" s="203"/>
      <c r="L410" s="203"/>
      <c r="M410" s="203"/>
      <c r="N410" s="203"/>
      <c r="O410" s="203"/>
      <c r="P410" s="203"/>
      <c r="Q410" s="203"/>
      <c r="R410" s="204"/>
      <c r="S410" s="298" t="str">
        <f t="shared" si="25"/>
        <v/>
      </c>
      <c r="T410" s="299" t="str">
        <f t="shared" si="26"/>
        <v/>
      </c>
      <c r="U410" s="282"/>
    </row>
    <row r="411" spans="2:21" ht="24.75" customHeight="1">
      <c r="B411" s="176">
        <v>405</v>
      </c>
      <c r="C411" s="231"/>
      <c r="D411" s="290" t="str">
        <f t="shared" si="27"/>
        <v/>
      </c>
      <c r="E411" s="291">
        <f>IF(D411="",0,+COUNTIF('賃上げ前(1か月目)(様式3-5)'!$D$7:$D$1006,D411))</f>
        <v>0</v>
      </c>
      <c r="F411" s="205"/>
      <c r="G411" s="295" t="str">
        <f t="shared" si="28"/>
        <v/>
      </c>
      <c r="H411" s="202"/>
      <c r="I411" s="202"/>
      <c r="J411" s="203"/>
      <c r="K411" s="203"/>
      <c r="L411" s="203"/>
      <c r="M411" s="203"/>
      <c r="N411" s="203"/>
      <c r="O411" s="203"/>
      <c r="P411" s="203"/>
      <c r="Q411" s="203"/>
      <c r="R411" s="204"/>
      <c r="S411" s="298" t="str">
        <f t="shared" si="25"/>
        <v/>
      </c>
      <c r="T411" s="299" t="str">
        <f t="shared" si="26"/>
        <v/>
      </c>
      <c r="U411" s="282"/>
    </row>
    <row r="412" spans="2:21" ht="24.75" customHeight="1">
      <c r="B412" s="176">
        <v>406</v>
      </c>
      <c r="C412" s="231"/>
      <c r="D412" s="290" t="str">
        <f t="shared" si="27"/>
        <v/>
      </c>
      <c r="E412" s="291">
        <f>IF(D412="",0,+COUNTIF('賃上げ前(1か月目)(様式3-5)'!$D$7:$D$1006,D412))</f>
        <v>0</v>
      </c>
      <c r="F412" s="205"/>
      <c r="G412" s="295" t="str">
        <f t="shared" si="28"/>
        <v/>
      </c>
      <c r="H412" s="202"/>
      <c r="I412" s="202"/>
      <c r="J412" s="203"/>
      <c r="K412" s="203"/>
      <c r="L412" s="203"/>
      <c r="M412" s="203"/>
      <c r="N412" s="203"/>
      <c r="O412" s="203"/>
      <c r="P412" s="203"/>
      <c r="Q412" s="203"/>
      <c r="R412" s="204"/>
      <c r="S412" s="298" t="str">
        <f t="shared" si="25"/>
        <v/>
      </c>
      <c r="T412" s="299" t="str">
        <f t="shared" si="26"/>
        <v/>
      </c>
      <c r="U412" s="282"/>
    </row>
    <row r="413" spans="2:21" ht="24.75" customHeight="1">
      <c r="B413" s="176">
        <v>407</v>
      </c>
      <c r="C413" s="231"/>
      <c r="D413" s="290" t="str">
        <f t="shared" si="27"/>
        <v/>
      </c>
      <c r="E413" s="291">
        <f>IF(D413="",0,+COUNTIF('賃上げ前(1か月目)(様式3-5)'!$D$7:$D$1006,D413))</f>
        <v>0</v>
      </c>
      <c r="F413" s="205"/>
      <c r="G413" s="295" t="str">
        <f t="shared" si="28"/>
        <v/>
      </c>
      <c r="H413" s="202"/>
      <c r="I413" s="202"/>
      <c r="J413" s="203"/>
      <c r="K413" s="203"/>
      <c r="L413" s="203"/>
      <c r="M413" s="203"/>
      <c r="N413" s="203"/>
      <c r="O413" s="203"/>
      <c r="P413" s="203"/>
      <c r="Q413" s="203"/>
      <c r="R413" s="204"/>
      <c r="S413" s="298" t="str">
        <f t="shared" si="25"/>
        <v/>
      </c>
      <c r="T413" s="299" t="str">
        <f t="shared" si="26"/>
        <v/>
      </c>
      <c r="U413" s="282"/>
    </row>
    <row r="414" spans="2:21" ht="24.75" customHeight="1">
      <c r="B414" s="176">
        <v>408</v>
      </c>
      <c r="C414" s="231"/>
      <c r="D414" s="290" t="str">
        <f t="shared" si="27"/>
        <v/>
      </c>
      <c r="E414" s="291">
        <f>IF(D414="",0,+COUNTIF('賃上げ前(1か月目)(様式3-5)'!$D$7:$D$1006,D414))</f>
        <v>0</v>
      </c>
      <c r="F414" s="205"/>
      <c r="G414" s="295" t="str">
        <f t="shared" si="28"/>
        <v/>
      </c>
      <c r="H414" s="202"/>
      <c r="I414" s="202"/>
      <c r="J414" s="203"/>
      <c r="K414" s="203"/>
      <c r="L414" s="203"/>
      <c r="M414" s="203"/>
      <c r="N414" s="203"/>
      <c r="O414" s="203"/>
      <c r="P414" s="203"/>
      <c r="Q414" s="203"/>
      <c r="R414" s="204"/>
      <c r="S414" s="298" t="str">
        <f t="shared" si="25"/>
        <v/>
      </c>
      <c r="T414" s="299" t="str">
        <f t="shared" si="26"/>
        <v/>
      </c>
      <c r="U414" s="282"/>
    </row>
    <row r="415" spans="2:21" ht="24.75" customHeight="1">
      <c r="B415" s="176">
        <v>409</v>
      </c>
      <c r="C415" s="231"/>
      <c r="D415" s="290" t="str">
        <f t="shared" si="27"/>
        <v/>
      </c>
      <c r="E415" s="291">
        <f>IF(D415="",0,+COUNTIF('賃上げ前(1か月目)(様式3-5)'!$D$7:$D$1006,D415))</f>
        <v>0</v>
      </c>
      <c r="F415" s="205"/>
      <c r="G415" s="295" t="str">
        <f t="shared" si="28"/>
        <v/>
      </c>
      <c r="H415" s="202"/>
      <c r="I415" s="202"/>
      <c r="J415" s="203"/>
      <c r="K415" s="203"/>
      <c r="L415" s="203"/>
      <c r="M415" s="203"/>
      <c r="N415" s="203"/>
      <c r="O415" s="203"/>
      <c r="P415" s="203"/>
      <c r="Q415" s="203"/>
      <c r="R415" s="204"/>
      <c r="S415" s="298" t="str">
        <f t="shared" si="25"/>
        <v/>
      </c>
      <c r="T415" s="299" t="str">
        <f t="shared" si="26"/>
        <v/>
      </c>
      <c r="U415" s="282"/>
    </row>
    <row r="416" spans="2:21" ht="24.75" customHeight="1">
      <c r="B416" s="176">
        <v>410</v>
      </c>
      <c r="C416" s="231"/>
      <c r="D416" s="290" t="str">
        <f t="shared" si="27"/>
        <v/>
      </c>
      <c r="E416" s="291">
        <f>IF(D416="",0,+COUNTIF('賃上げ前(1か月目)(様式3-5)'!$D$7:$D$1006,D416))</f>
        <v>0</v>
      </c>
      <c r="F416" s="205"/>
      <c r="G416" s="295" t="str">
        <f t="shared" si="28"/>
        <v/>
      </c>
      <c r="H416" s="202"/>
      <c r="I416" s="202"/>
      <c r="J416" s="203"/>
      <c r="K416" s="203"/>
      <c r="L416" s="203"/>
      <c r="M416" s="203"/>
      <c r="N416" s="203"/>
      <c r="O416" s="203"/>
      <c r="P416" s="203"/>
      <c r="Q416" s="203"/>
      <c r="R416" s="204"/>
      <c r="S416" s="298" t="str">
        <f t="shared" si="25"/>
        <v/>
      </c>
      <c r="T416" s="299" t="str">
        <f t="shared" si="26"/>
        <v/>
      </c>
      <c r="U416" s="282"/>
    </row>
    <row r="417" spans="2:21" ht="24.75" customHeight="1">
      <c r="B417" s="176">
        <v>411</v>
      </c>
      <c r="C417" s="231"/>
      <c r="D417" s="290" t="str">
        <f t="shared" si="27"/>
        <v/>
      </c>
      <c r="E417" s="291">
        <f>IF(D417="",0,+COUNTIF('賃上げ前(1か月目)(様式3-5)'!$D$7:$D$1006,D417))</f>
        <v>0</v>
      </c>
      <c r="F417" s="205"/>
      <c r="G417" s="295" t="str">
        <f t="shared" si="28"/>
        <v/>
      </c>
      <c r="H417" s="202"/>
      <c r="I417" s="202"/>
      <c r="J417" s="203"/>
      <c r="K417" s="203"/>
      <c r="L417" s="203"/>
      <c r="M417" s="203"/>
      <c r="N417" s="203"/>
      <c r="O417" s="203"/>
      <c r="P417" s="203"/>
      <c r="Q417" s="203"/>
      <c r="R417" s="204"/>
      <c r="S417" s="298" t="str">
        <f t="shared" si="25"/>
        <v/>
      </c>
      <c r="T417" s="299" t="str">
        <f t="shared" si="26"/>
        <v/>
      </c>
      <c r="U417" s="282"/>
    </row>
    <row r="418" spans="2:21" ht="24.75" customHeight="1">
      <c r="B418" s="176">
        <v>412</v>
      </c>
      <c r="C418" s="231"/>
      <c r="D418" s="290" t="str">
        <f t="shared" si="27"/>
        <v/>
      </c>
      <c r="E418" s="291">
        <f>IF(D418="",0,+COUNTIF('賃上げ前(1か月目)(様式3-5)'!$D$7:$D$1006,D418))</f>
        <v>0</v>
      </c>
      <c r="F418" s="205"/>
      <c r="G418" s="295" t="str">
        <f t="shared" si="28"/>
        <v/>
      </c>
      <c r="H418" s="202"/>
      <c r="I418" s="202"/>
      <c r="J418" s="203"/>
      <c r="K418" s="203"/>
      <c r="L418" s="203"/>
      <c r="M418" s="203"/>
      <c r="N418" s="203"/>
      <c r="O418" s="203"/>
      <c r="P418" s="203"/>
      <c r="Q418" s="203"/>
      <c r="R418" s="204"/>
      <c r="S418" s="298" t="str">
        <f t="shared" si="25"/>
        <v/>
      </c>
      <c r="T418" s="299" t="str">
        <f t="shared" si="26"/>
        <v/>
      </c>
      <c r="U418" s="282"/>
    </row>
    <row r="419" spans="2:21" ht="24.75" customHeight="1">
      <c r="B419" s="176">
        <v>413</v>
      </c>
      <c r="C419" s="231"/>
      <c r="D419" s="290" t="str">
        <f t="shared" si="27"/>
        <v/>
      </c>
      <c r="E419" s="291">
        <f>IF(D419="",0,+COUNTIF('賃上げ前(1か月目)(様式3-5)'!$D$7:$D$1006,D419))</f>
        <v>0</v>
      </c>
      <c r="F419" s="205"/>
      <c r="G419" s="295" t="str">
        <f t="shared" si="28"/>
        <v/>
      </c>
      <c r="H419" s="202"/>
      <c r="I419" s="202"/>
      <c r="J419" s="203"/>
      <c r="K419" s="203"/>
      <c r="L419" s="203"/>
      <c r="M419" s="203"/>
      <c r="N419" s="203"/>
      <c r="O419" s="203"/>
      <c r="P419" s="203"/>
      <c r="Q419" s="203"/>
      <c r="R419" s="204"/>
      <c r="S419" s="298" t="str">
        <f t="shared" si="25"/>
        <v/>
      </c>
      <c r="T419" s="299" t="str">
        <f t="shared" si="26"/>
        <v/>
      </c>
      <c r="U419" s="282"/>
    </row>
    <row r="420" spans="2:21" ht="24.75" customHeight="1">
      <c r="B420" s="176">
        <v>414</v>
      </c>
      <c r="C420" s="231"/>
      <c r="D420" s="290" t="str">
        <f t="shared" si="27"/>
        <v/>
      </c>
      <c r="E420" s="291">
        <f>IF(D420="",0,+COUNTIF('賃上げ前(1か月目)(様式3-5)'!$D$7:$D$1006,D420))</f>
        <v>0</v>
      </c>
      <c r="F420" s="205"/>
      <c r="G420" s="295" t="str">
        <f t="shared" si="28"/>
        <v/>
      </c>
      <c r="H420" s="202"/>
      <c r="I420" s="202"/>
      <c r="J420" s="203"/>
      <c r="K420" s="203"/>
      <c r="L420" s="203"/>
      <c r="M420" s="203"/>
      <c r="N420" s="203"/>
      <c r="O420" s="203"/>
      <c r="P420" s="203"/>
      <c r="Q420" s="203"/>
      <c r="R420" s="204"/>
      <c r="S420" s="298" t="str">
        <f t="shared" si="25"/>
        <v/>
      </c>
      <c r="T420" s="299" t="str">
        <f t="shared" si="26"/>
        <v/>
      </c>
      <c r="U420" s="282"/>
    </row>
    <row r="421" spans="2:21" ht="24.75" customHeight="1">
      <c r="B421" s="176">
        <v>415</v>
      </c>
      <c r="C421" s="231"/>
      <c r="D421" s="290" t="str">
        <f t="shared" si="27"/>
        <v/>
      </c>
      <c r="E421" s="291">
        <f>IF(D421="",0,+COUNTIF('賃上げ前(1か月目)(様式3-5)'!$D$7:$D$1006,D421))</f>
        <v>0</v>
      </c>
      <c r="F421" s="205"/>
      <c r="G421" s="295" t="str">
        <f t="shared" si="28"/>
        <v/>
      </c>
      <c r="H421" s="202"/>
      <c r="I421" s="202"/>
      <c r="J421" s="203"/>
      <c r="K421" s="203"/>
      <c r="L421" s="203"/>
      <c r="M421" s="203"/>
      <c r="N421" s="203"/>
      <c r="O421" s="203"/>
      <c r="P421" s="203"/>
      <c r="Q421" s="203"/>
      <c r="R421" s="204"/>
      <c r="S421" s="298" t="str">
        <f t="shared" si="25"/>
        <v/>
      </c>
      <c r="T421" s="299" t="str">
        <f t="shared" si="26"/>
        <v/>
      </c>
      <c r="U421" s="282"/>
    </row>
    <row r="422" spans="2:21" ht="24.75" customHeight="1">
      <c r="B422" s="176">
        <v>416</v>
      </c>
      <c r="C422" s="231"/>
      <c r="D422" s="290" t="str">
        <f t="shared" si="27"/>
        <v/>
      </c>
      <c r="E422" s="291">
        <f>IF(D422="",0,+COUNTIF('賃上げ前(1か月目)(様式3-5)'!$D$7:$D$1006,D422))</f>
        <v>0</v>
      </c>
      <c r="F422" s="205"/>
      <c r="G422" s="295" t="str">
        <f t="shared" si="28"/>
        <v/>
      </c>
      <c r="H422" s="202"/>
      <c r="I422" s="202"/>
      <c r="J422" s="203"/>
      <c r="K422" s="203"/>
      <c r="L422" s="203"/>
      <c r="M422" s="203"/>
      <c r="N422" s="203"/>
      <c r="O422" s="203"/>
      <c r="P422" s="203"/>
      <c r="Q422" s="203"/>
      <c r="R422" s="204"/>
      <c r="S422" s="298" t="str">
        <f t="shared" si="25"/>
        <v/>
      </c>
      <c r="T422" s="299" t="str">
        <f t="shared" si="26"/>
        <v/>
      </c>
      <c r="U422" s="282"/>
    </row>
    <row r="423" spans="2:21" ht="24.75" customHeight="1">
      <c r="B423" s="176">
        <v>417</v>
      </c>
      <c r="C423" s="231"/>
      <c r="D423" s="290" t="str">
        <f t="shared" si="27"/>
        <v/>
      </c>
      <c r="E423" s="291">
        <f>IF(D423="",0,+COUNTIF('賃上げ前(1か月目)(様式3-5)'!$D$7:$D$1006,D423))</f>
        <v>0</v>
      </c>
      <c r="F423" s="205"/>
      <c r="G423" s="295" t="str">
        <f t="shared" si="28"/>
        <v/>
      </c>
      <c r="H423" s="202"/>
      <c r="I423" s="202"/>
      <c r="J423" s="203"/>
      <c r="K423" s="203"/>
      <c r="L423" s="203"/>
      <c r="M423" s="203"/>
      <c r="N423" s="203"/>
      <c r="O423" s="203"/>
      <c r="P423" s="203"/>
      <c r="Q423" s="203"/>
      <c r="R423" s="204"/>
      <c r="S423" s="298" t="str">
        <f t="shared" si="25"/>
        <v/>
      </c>
      <c r="T423" s="299" t="str">
        <f t="shared" si="26"/>
        <v/>
      </c>
      <c r="U423" s="282"/>
    </row>
    <row r="424" spans="2:21" ht="24.75" customHeight="1">
      <c r="B424" s="176">
        <v>418</v>
      </c>
      <c r="C424" s="231"/>
      <c r="D424" s="290" t="str">
        <f t="shared" si="27"/>
        <v/>
      </c>
      <c r="E424" s="291">
        <f>IF(D424="",0,+COUNTIF('賃上げ前(1か月目)(様式3-5)'!$D$7:$D$1006,D424))</f>
        <v>0</v>
      </c>
      <c r="F424" s="205"/>
      <c r="G424" s="295" t="str">
        <f t="shared" si="28"/>
        <v/>
      </c>
      <c r="H424" s="202"/>
      <c r="I424" s="202"/>
      <c r="J424" s="203"/>
      <c r="K424" s="203"/>
      <c r="L424" s="203"/>
      <c r="M424" s="203"/>
      <c r="N424" s="203"/>
      <c r="O424" s="203"/>
      <c r="P424" s="203"/>
      <c r="Q424" s="203"/>
      <c r="R424" s="204"/>
      <c r="S424" s="298" t="str">
        <f t="shared" si="25"/>
        <v/>
      </c>
      <c r="T424" s="299" t="str">
        <f t="shared" si="26"/>
        <v/>
      </c>
      <c r="U424" s="282"/>
    </row>
    <row r="425" spans="2:21" ht="24.75" customHeight="1">
      <c r="B425" s="176">
        <v>419</v>
      </c>
      <c r="C425" s="231"/>
      <c r="D425" s="290" t="str">
        <f t="shared" si="27"/>
        <v/>
      </c>
      <c r="E425" s="291">
        <f>IF(D425="",0,+COUNTIF('賃上げ前(1か月目)(様式3-5)'!$D$7:$D$1006,D425))</f>
        <v>0</v>
      </c>
      <c r="F425" s="205"/>
      <c r="G425" s="295" t="str">
        <f t="shared" si="28"/>
        <v/>
      </c>
      <c r="H425" s="202"/>
      <c r="I425" s="202"/>
      <c r="J425" s="203"/>
      <c r="K425" s="203"/>
      <c r="L425" s="203"/>
      <c r="M425" s="203"/>
      <c r="N425" s="203"/>
      <c r="O425" s="203"/>
      <c r="P425" s="203"/>
      <c r="Q425" s="203"/>
      <c r="R425" s="204"/>
      <c r="S425" s="298" t="str">
        <f t="shared" si="25"/>
        <v/>
      </c>
      <c r="T425" s="299" t="str">
        <f t="shared" si="26"/>
        <v/>
      </c>
      <c r="U425" s="282"/>
    </row>
    <row r="426" spans="2:21" ht="24.75" customHeight="1">
      <c r="B426" s="176">
        <v>420</v>
      </c>
      <c r="C426" s="231"/>
      <c r="D426" s="290" t="str">
        <f t="shared" si="27"/>
        <v/>
      </c>
      <c r="E426" s="291">
        <f>IF(D426="",0,+COUNTIF('賃上げ前(1か月目)(様式3-5)'!$D$7:$D$1006,D426))</f>
        <v>0</v>
      </c>
      <c r="F426" s="205"/>
      <c r="G426" s="295" t="str">
        <f t="shared" si="28"/>
        <v/>
      </c>
      <c r="H426" s="202"/>
      <c r="I426" s="202"/>
      <c r="J426" s="203"/>
      <c r="K426" s="203"/>
      <c r="L426" s="203"/>
      <c r="M426" s="203"/>
      <c r="N426" s="203"/>
      <c r="O426" s="203"/>
      <c r="P426" s="203"/>
      <c r="Q426" s="203"/>
      <c r="R426" s="204"/>
      <c r="S426" s="298" t="str">
        <f t="shared" si="25"/>
        <v/>
      </c>
      <c r="T426" s="299" t="str">
        <f t="shared" si="26"/>
        <v/>
      </c>
      <c r="U426" s="282"/>
    </row>
    <row r="427" spans="2:21" ht="24.75" customHeight="1">
      <c r="B427" s="176">
        <v>421</v>
      </c>
      <c r="C427" s="231"/>
      <c r="D427" s="290" t="str">
        <f t="shared" si="27"/>
        <v/>
      </c>
      <c r="E427" s="291">
        <f>IF(D427="",0,+COUNTIF('賃上げ前(1か月目)(様式3-5)'!$D$7:$D$1006,D427))</f>
        <v>0</v>
      </c>
      <c r="F427" s="205"/>
      <c r="G427" s="295" t="str">
        <f t="shared" si="28"/>
        <v/>
      </c>
      <c r="H427" s="202"/>
      <c r="I427" s="202"/>
      <c r="J427" s="203"/>
      <c r="K427" s="203"/>
      <c r="L427" s="203"/>
      <c r="M427" s="203"/>
      <c r="N427" s="203"/>
      <c r="O427" s="203"/>
      <c r="P427" s="203"/>
      <c r="Q427" s="203"/>
      <c r="R427" s="204"/>
      <c r="S427" s="298" t="str">
        <f t="shared" si="25"/>
        <v/>
      </c>
      <c r="T427" s="299" t="str">
        <f t="shared" si="26"/>
        <v/>
      </c>
      <c r="U427" s="282"/>
    </row>
    <row r="428" spans="2:21" ht="24.75" customHeight="1">
      <c r="B428" s="176">
        <v>422</v>
      </c>
      <c r="C428" s="231"/>
      <c r="D428" s="290" t="str">
        <f t="shared" si="27"/>
        <v/>
      </c>
      <c r="E428" s="291">
        <f>IF(D428="",0,+COUNTIF('賃上げ前(1か月目)(様式3-5)'!$D$7:$D$1006,D428))</f>
        <v>0</v>
      </c>
      <c r="F428" s="205"/>
      <c r="G428" s="295" t="str">
        <f t="shared" si="28"/>
        <v/>
      </c>
      <c r="H428" s="202"/>
      <c r="I428" s="202"/>
      <c r="J428" s="203"/>
      <c r="K428" s="203"/>
      <c r="L428" s="203"/>
      <c r="M428" s="203"/>
      <c r="N428" s="203"/>
      <c r="O428" s="203"/>
      <c r="P428" s="203"/>
      <c r="Q428" s="203"/>
      <c r="R428" s="204"/>
      <c r="S428" s="298" t="str">
        <f t="shared" si="25"/>
        <v/>
      </c>
      <c r="T428" s="299" t="str">
        <f t="shared" si="26"/>
        <v/>
      </c>
      <c r="U428" s="282"/>
    </row>
    <row r="429" spans="2:21" ht="24.75" customHeight="1">
      <c r="B429" s="176">
        <v>423</v>
      </c>
      <c r="C429" s="231"/>
      <c r="D429" s="290" t="str">
        <f t="shared" si="27"/>
        <v/>
      </c>
      <c r="E429" s="291">
        <f>IF(D429="",0,+COUNTIF('賃上げ前(1か月目)(様式3-5)'!$D$7:$D$1006,D429))</f>
        <v>0</v>
      </c>
      <c r="F429" s="205"/>
      <c r="G429" s="295" t="str">
        <f t="shared" si="28"/>
        <v/>
      </c>
      <c r="H429" s="202"/>
      <c r="I429" s="202"/>
      <c r="J429" s="203"/>
      <c r="K429" s="203"/>
      <c r="L429" s="203"/>
      <c r="M429" s="203"/>
      <c r="N429" s="203"/>
      <c r="O429" s="203"/>
      <c r="P429" s="203"/>
      <c r="Q429" s="203"/>
      <c r="R429" s="204"/>
      <c r="S429" s="298" t="str">
        <f t="shared" si="25"/>
        <v/>
      </c>
      <c r="T429" s="299" t="str">
        <f t="shared" si="26"/>
        <v/>
      </c>
      <c r="U429" s="282"/>
    </row>
    <row r="430" spans="2:21" ht="24.75" customHeight="1">
      <c r="B430" s="176">
        <v>424</v>
      </c>
      <c r="C430" s="231"/>
      <c r="D430" s="290" t="str">
        <f t="shared" si="27"/>
        <v/>
      </c>
      <c r="E430" s="291">
        <f>IF(D430="",0,+COUNTIF('賃上げ前(1か月目)(様式3-5)'!$D$7:$D$1006,D430))</f>
        <v>0</v>
      </c>
      <c r="F430" s="205"/>
      <c r="G430" s="295" t="str">
        <f t="shared" si="28"/>
        <v/>
      </c>
      <c r="H430" s="202"/>
      <c r="I430" s="202"/>
      <c r="J430" s="203"/>
      <c r="K430" s="203"/>
      <c r="L430" s="203"/>
      <c r="M430" s="203"/>
      <c r="N430" s="203"/>
      <c r="O430" s="203"/>
      <c r="P430" s="203"/>
      <c r="Q430" s="203"/>
      <c r="R430" s="204"/>
      <c r="S430" s="298" t="str">
        <f t="shared" si="25"/>
        <v/>
      </c>
      <c r="T430" s="299" t="str">
        <f t="shared" si="26"/>
        <v/>
      </c>
      <c r="U430" s="282"/>
    </row>
    <row r="431" spans="2:21" ht="24.75" customHeight="1">
      <c r="B431" s="176">
        <v>425</v>
      </c>
      <c r="C431" s="231"/>
      <c r="D431" s="290" t="str">
        <f t="shared" si="27"/>
        <v/>
      </c>
      <c r="E431" s="291">
        <f>IF(D431="",0,+COUNTIF('賃上げ前(1か月目)(様式3-5)'!$D$7:$D$1006,D431))</f>
        <v>0</v>
      </c>
      <c r="F431" s="205"/>
      <c r="G431" s="295" t="str">
        <f t="shared" si="28"/>
        <v/>
      </c>
      <c r="H431" s="202"/>
      <c r="I431" s="202"/>
      <c r="J431" s="203"/>
      <c r="K431" s="203"/>
      <c r="L431" s="203"/>
      <c r="M431" s="203"/>
      <c r="N431" s="203"/>
      <c r="O431" s="203"/>
      <c r="P431" s="203"/>
      <c r="Q431" s="203"/>
      <c r="R431" s="204"/>
      <c r="S431" s="298" t="str">
        <f t="shared" si="25"/>
        <v/>
      </c>
      <c r="T431" s="299" t="str">
        <f t="shared" si="26"/>
        <v/>
      </c>
      <c r="U431" s="282"/>
    </row>
    <row r="432" spans="2:21" ht="24.75" customHeight="1">
      <c r="B432" s="176">
        <v>426</v>
      </c>
      <c r="C432" s="231"/>
      <c r="D432" s="290" t="str">
        <f t="shared" si="27"/>
        <v/>
      </c>
      <c r="E432" s="291">
        <f>IF(D432="",0,+COUNTIF('賃上げ前(1か月目)(様式3-5)'!$D$7:$D$1006,D432))</f>
        <v>0</v>
      </c>
      <c r="F432" s="205"/>
      <c r="G432" s="295" t="str">
        <f t="shared" si="28"/>
        <v/>
      </c>
      <c r="H432" s="202"/>
      <c r="I432" s="202"/>
      <c r="J432" s="203"/>
      <c r="K432" s="203"/>
      <c r="L432" s="203"/>
      <c r="M432" s="203"/>
      <c r="N432" s="203"/>
      <c r="O432" s="203"/>
      <c r="P432" s="203"/>
      <c r="Q432" s="203"/>
      <c r="R432" s="204"/>
      <c r="S432" s="298" t="str">
        <f t="shared" si="25"/>
        <v/>
      </c>
      <c r="T432" s="299" t="str">
        <f t="shared" si="26"/>
        <v/>
      </c>
      <c r="U432" s="282"/>
    </row>
    <row r="433" spans="2:21" ht="24.75" customHeight="1">
      <c r="B433" s="176">
        <v>427</v>
      </c>
      <c r="C433" s="231"/>
      <c r="D433" s="290" t="str">
        <f t="shared" si="27"/>
        <v/>
      </c>
      <c r="E433" s="291">
        <f>IF(D433="",0,+COUNTIF('賃上げ前(1か月目)(様式3-5)'!$D$7:$D$1006,D433))</f>
        <v>0</v>
      </c>
      <c r="F433" s="205"/>
      <c r="G433" s="295" t="str">
        <f t="shared" si="28"/>
        <v/>
      </c>
      <c r="H433" s="202"/>
      <c r="I433" s="202"/>
      <c r="J433" s="203"/>
      <c r="K433" s="203"/>
      <c r="L433" s="203"/>
      <c r="M433" s="203"/>
      <c r="N433" s="203"/>
      <c r="O433" s="203"/>
      <c r="P433" s="203"/>
      <c r="Q433" s="203"/>
      <c r="R433" s="204"/>
      <c r="S433" s="298" t="str">
        <f t="shared" si="25"/>
        <v/>
      </c>
      <c r="T433" s="299" t="str">
        <f t="shared" si="26"/>
        <v/>
      </c>
      <c r="U433" s="282"/>
    </row>
    <row r="434" spans="2:21" ht="24.75" customHeight="1">
      <c r="B434" s="176">
        <v>428</v>
      </c>
      <c r="C434" s="231"/>
      <c r="D434" s="290" t="str">
        <f t="shared" si="27"/>
        <v/>
      </c>
      <c r="E434" s="291">
        <f>IF(D434="",0,+COUNTIF('賃上げ前(1か月目)(様式3-5)'!$D$7:$D$1006,D434))</f>
        <v>0</v>
      </c>
      <c r="F434" s="205"/>
      <c r="G434" s="295" t="str">
        <f t="shared" si="28"/>
        <v/>
      </c>
      <c r="H434" s="202"/>
      <c r="I434" s="202"/>
      <c r="J434" s="203"/>
      <c r="K434" s="203"/>
      <c r="L434" s="203"/>
      <c r="M434" s="203"/>
      <c r="N434" s="203"/>
      <c r="O434" s="203"/>
      <c r="P434" s="203"/>
      <c r="Q434" s="203"/>
      <c r="R434" s="204"/>
      <c r="S434" s="298" t="str">
        <f t="shared" si="25"/>
        <v/>
      </c>
      <c r="T434" s="299" t="str">
        <f t="shared" si="26"/>
        <v/>
      </c>
      <c r="U434" s="282"/>
    </row>
    <row r="435" spans="2:21" ht="24.75" customHeight="1">
      <c r="B435" s="176">
        <v>429</v>
      </c>
      <c r="C435" s="231"/>
      <c r="D435" s="290" t="str">
        <f t="shared" si="27"/>
        <v/>
      </c>
      <c r="E435" s="291">
        <f>IF(D435="",0,+COUNTIF('賃上げ前(1か月目)(様式3-5)'!$D$7:$D$1006,D435))</f>
        <v>0</v>
      </c>
      <c r="F435" s="205"/>
      <c r="G435" s="295" t="str">
        <f t="shared" si="28"/>
        <v/>
      </c>
      <c r="H435" s="202"/>
      <c r="I435" s="202"/>
      <c r="J435" s="203"/>
      <c r="K435" s="203"/>
      <c r="L435" s="203"/>
      <c r="M435" s="203"/>
      <c r="N435" s="203"/>
      <c r="O435" s="203"/>
      <c r="P435" s="203"/>
      <c r="Q435" s="203"/>
      <c r="R435" s="204"/>
      <c r="S435" s="298" t="str">
        <f t="shared" si="25"/>
        <v/>
      </c>
      <c r="T435" s="299" t="str">
        <f t="shared" si="26"/>
        <v/>
      </c>
      <c r="U435" s="282"/>
    </row>
    <row r="436" spans="2:21" ht="24.75" customHeight="1">
      <c r="B436" s="176">
        <v>430</v>
      </c>
      <c r="C436" s="231"/>
      <c r="D436" s="290" t="str">
        <f t="shared" si="27"/>
        <v/>
      </c>
      <c r="E436" s="291">
        <f>IF(D436="",0,+COUNTIF('賃上げ前(1か月目)(様式3-5)'!$D$7:$D$1006,D436))</f>
        <v>0</v>
      </c>
      <c r="F436" s="205"/>
      <c r="G436" s="295" t="str">
        <f t="shared" si="28"/>
        <v/>
      </c>
      <c r="H436" s="202"/>
      <c r="I436" s="202"/>
      <c r="J436" s="203"/>
      <c r="K436" s="203"/>
      <c r="L436" s="203"/>
      <c r="M436" s="203"/>
      <c r="N436" s="203"/>
      <c r="O436" s="203"/>
      <c r="P436" s="203"/>
      <c r="Q436" s="203"/>
      <c r="R436" s="204"/>
      <c r="S436" s="298" t="str">
        <f t="shared" si="25"/>
        <v/>
      </c>
      <c r="T436" s="299" t="str">
        <f t="shared" si="26"/>
        <v/>
      </c>
      <c r="U436" s="282"/>
    </row>
    <row r="437" spans="2:21" ht="24.75" customHeight="1">
      <c r="B437" s="176">
        <v>431</v>
      </c>
      <c r="C437" s="231"/>
      <c r="D437" s="290" t="str">
        <f t="shared" si="27"/>
        <v/>
      </c>
      <c r="E437" s="291">
        <f>IF(D437="",0,+COUNTIF('賃上げ前(1か月目)(様式3-5)'!$D$7:$D$1006,D437))</f>
        <v>0</v>
      </c>
      <c r="F437" s="205"/>
      <c r="G437" s="295" t="str">
        <f t="shared" si="28"/>
        <v/>
      </c>
      <c r="H437" s="202"/>
      <c r="I437" s="202"/>
      <c r="J437" s="203"/>
      <c r="K437" s="203"/>
      <c r="L437" s="203"/>
      <c r="M437" s="203"/>
      <c r="N437" s="203"/>
      <c r="O437" s="203"/>
      <c r="P437" s="203"/>
      <c r="Q437" s="203"/>
      <c r="R437" s="204"/>
      <c r="S437" s="298" t="str">
        <f t="shared" si="25"/>
        <v/>
      </c>
      <c r="T437" s="299" t="str">
        <f t="shared" si="26"/>
        <v/>
      </c>
      <c r="U437" s="282"/>
    </row>
    <row r="438" spans="2:21" ht="24.75" customHeight="1">
      <c r="B438" s="176">
        <v>432</v>
      </c>
      <c r="C438" s="231"/>
      <c r="D438" s="290" t="str">
        <f t="shared" si="27"/>
        <v/>
      </c>
      <c r="E438" s="291">
        <f>IF(D438="",0,+COUNTIF('賃上げ前(1か月目)(様式3-5)'!$D$7:$D$1006,D438))</f>
        <v>0</v>
      </c>
      <c r="F438" s="205"/>
      <c r="G438" s="295" t="str">
        <f t="shared" si="28"/>
        <v/>
      </c>
      <c r="H438" s="202"/>
      <c r="I438" s="202"/>
      <c r="J438" s="203"/>
      <c r="K438" s="203"/>
      <c r="L438" s="203"/>
      <c r="M438" s="203"/>
      <c r="N438" s="203"/>
      <c r="O438" s="203"/>
      <c r="P438" s="203"/>
      <c r="Q438" s="203"/>
      <c r="R438" s="204"/>
      <c r="S438" s="298" t="str">
        <f t="shared" si="25"/>
        <v/>
      </c>
      <c r="T438" s="299" t="str">
        <f t="shared" si="26"/>
        <v/>
      </c>
      <c r="U438" s="282"/>
    </row>
    <row r="439" spans="2:21" ht="24.75" customHeight="1">
      <c r="B439" s="176">
        <v>433</v>
      </c>
      <c r="C439" s="231"/>
      <c r="D439" s="290" t="str">
        <f t="shared" si="27"/>
        <v/>
      </c>
      <c r="E439" s="291">
        <f>IF(D439="",0,+COUNTIF('賃上げ前(1か月目)(様式3-5)'!$D$7:$D$1006,D439))</f>
        <v>0</v>
      </c>
      <c r="F439" s="205"/>
      <c r="G439" s="295" t="str">
        <f t="shared" si="28"/>
        <v/>
      </c>
      <c r="H439" s="202"/>
      <c r="I439" s="202"/>
      <c r="J439" s="203"/>
      <c r="K439" s="203"/>
      <c r="L439" s="203"/>
      <c r="M439" s="203"/>
      <c r="N439" s="203"/>
      <c r="O439" s="203"/>
      <c r="P439" s="203"/>
      <c r="Q439" s="203"/>
      <c r="R439" s="204"/>
      <c r="S439" s="298" t="str">
        <f t="shared" si="25"/>
        <v/>
      </c>
      <c r="T439" s="299" t="str">
        <f t="shared" si="26"/>
        <v/>
      </c>
      <c r="U439" s="282"/>
    </row>
    <row r="440" spans="2:21" ht="24.75" customHeight="1">
      <c r="B440" s="176">
        <v>434</v>
      </c>
      <c r="C440" s="231"/>
      <c r="D440" s="290" t="str">
        <f t="shared" si="27"/>
        <v/>
      </c>
      <c r="E440" s="291">
        <f>IF(D440="",0,+COUNTIF('賃上げ前(1か月目)(様式3-5)'!$D$7:$D$1006,D440))</f>
        <v>0</v>
      </c>
      <c r="F440" s="205"/>
      <c r="G440" s="295" t="str">
        <f t="shared" si="28"/>
        <v/>
      </c>
      <c r="H440" s="202"/>
      <c r="I440" s="202"/>
      <c r="J440" s="203"/>
      <c r="K440" s="203"/>
      <c r="L440" s="203"/>
      <c r="M440" s="203"/>
      <c r="N440" s="203"/>
      <c r="O440" s="203"/>
      <c r="P440" s="203"/>
      <c r="Q440" s="203"/>
      <c r="R440" s="204"/>
      <c r="S440" s="298" t="str">
        <f t="shared" si="25"/>
        <v/>
      </c>
      <c r="T440" s="299" t="str">
        <f t="shared" si="26"/>
        <v/>
      </c>
      <c r="U440" s="282"/>
    </row>
    <row r="441" spans="2:21" ht="24.75" customHeight="1">
      <c r="B441" s="176">
        <v>435</v>
      </c>
      <c r="C441" s="231"/>
      <c r="D441" s="290" t="str">
        <f t="shared" si="27"/>
        <v/>
      </c>
      <c r="E441" s="291">
        <f>IF(D441="",0,+COUNTIF('賃上げ前(1か月目)(様式3-5)'!$D$7:$D$1006,D441))</f>
        <v>0</v>
      </c>
      <c r="F441" s="205"/>
      <c r="G441" s="295" t="str">
        <f t="shared" si="28"/>
        <v/>
      </c>
      <c r="H441" s="202"/>
      <c r="I441" s="202"/>
      <c r="J441" s="203"/>
      <c r="K441" s="203"/>
      <c r="L441" s="203"/>
      <c r="M441" s="203"/>
      <c r="N441" s="203"/>
      <c r="O441" s="203"/>
      <c r="P441" s="203"/>
      <c r="Q441" s="203"/>
      <c r="R441" s="204"/>
      <c r="S441" s="298" t="str">
        <f t="shared" si="25"/>
        <v/>
      </c>
      <c r="T441" s="299" t="str">
        <f t="shared" si="26"/>
        <v/>
      </c>
      <c r="U441" s="282"/>
    </row>
    <row r="442" spans="2:21" ht="24.75" customHeight="1">
      <c r="B442" s="176">
        <v>436</v>
      </c>
      <c r="C442" s="231"/>
      <c r="D442" s="290" t="str">
        <f t="shared" si="27"/>
        <v/>
      </c>
      <c r="E442" s="291">
        <f>IF(D442="",0,+COUNTIF('賃上げ前(1か月目)(様式3-5)'!$D$7:$D$1006,D442))</f>
        <v>0</v>
      </c>
      <c r="F442" s="205"/>
      <c r="G442" s="295" t="str">
        <f t="shared" si="28"/>
        <v/>
      </c>
      <c r="H442" s="202"/>
      <c r="I442" s="202"/>
      <c r="J442" s="203"/>
      <c r="K442" s="203"/>
      <c r="L442" s="203"/>
      <c r="M442" s="203"/>
      <c r="N442" s="203"/>
      <c r="O442" s="203"/>
      <c r="P442" s="203"/>
      <c r="Q442" s="203"/>
      <c r="R442" s="204"/>
      <c r="S442" s="298" t="str">
        <f t="shared" si="25"/>
        <v/>
      </c>
      <c r="T442" s="299" t="str">
        <f t="shared" si="26"/>
        <v/>
      </c>
      <c r="U442" s="282"/>
    </row>
    <row r="443" spans="2:21" ht="24.75" customHeight="1">
      <c r="B443" s="176">
        <v>437</v>
      </c>
      <c r="C443" s="231"/>
      <c r="D443" s="290" t="str">
        <f t="shared" si="27"/>
        <v/>
      </c>
      <c r="E443" s="291">
        <f>IF(D443="",0,+COUNTIF('賃上げ前(1か月目)(様式3-5)'!$D$7:$D$1006,D443))</f>
        <v>0</v>
      </c>
      <c r="F443" s="205"/>
      <c r="G443" s="295" t="str">
        <f t="shared" si="28"/>
        <v/>
      </c>
      <c r="H443" s="202"/>
      <c r="I443" s="202"/>
      <c r="J443" s="203"/>
      <c r="K443" s="203"/>
      <c r="L443" s="203"/>
      <c r="M443" s="203"/>
      <c r="N443" s="203"/>
      <c r="O443" s="203"/>
      <c r="P443" s="203"/>
      <c r="Q443" s="203"/>
      <c r="R443" s="204"/>
      <c r="S443" s="298" t="str">
        <f t="shared" si="25"/>
        <v/>
      </c>
      <c r="T443" s="299" t="str">
        <f t="shared" si="26"/>
        <v/>
      </c>
      <c r="U443" s="282"/>
    </row>
    <row r="444" spans="2:21" ht="24.75" customHeight="1">
      <c r="B444" s="176">
        <v>438</v>
      </c>
      <c r="C444" s="231"/>
      <c r="D444" s="290" t="str">
        <f t="shared" si="27"/>
        <v/>
      </c>
      <c r="E444" s="291">
        <f>IF(D444="",0,+COUNTIF('賃上げ前(1か月目)(様式3-5)'!$D$7:$D$1006,D444))</f>
        <v>0</v>
      </c>
      <c r="F444" s="205"/>
      <c r="G444" s="295" t="str">
        <f t="shared" si="28"/>
        <v/>
      </c>
      <c r="H444" s="202"/>
      <c r="I444" s="202"/>
      <c r="J444" s="203"/>
      <c r="K444" s="203"/>
      <c r="L444" s="203"/>
      <c r="M444" s="203"/>
      <c r="N444" s="203"/>
      <c r="O444" s="203"/>
      <c r="P444" s="203"/>
      <c r="Q444" s="203"/>
      <c r="R444" s="204"/>
      <c r="S444" s="298" t="str">
        <f t="shared" si="25"/>
        <v/>
      </c>
      <c r="T444" s="299" t="str">
        <f t="shared" si="26"/>
        <v/>
      </c>
      <c r="U444" s="282"/>
    </row>
    <row r="445" spans="2:21" ht="24.75" customHeight="1">
      <c r="B445" s="176">
        <v>439</v>
      </c>
      <c r="C445" s="231"/>
      <c r="D445" s="290" t="str">
        <f t="shared" si="27"/>
        <v/>
      </c>
      <c r="E445" s="291">
        <f>IF(D445="",0,+COUNTIF('賃上げ前(1か月目)(様式3-5)'!$D$7:$D$1006,D445))</f>
        <v>0</v>
      </c>
      <c r="F445" s="205"/>
      <c r="G445" s="295" t="str">
        <f t="shared" si="28"/>
        <v/>
      </c>
      <c r="H445" s="202"/>
      <c r="I445" s="202"/>
      <c r="J445" s="203"/>
      <c r="K445" s="203"/>
      <c r="L445" s="203"/>
      <c r="M445" s="203"/>
      <c r="N445" s="203"/>
      <c r="O445" s="203"/>
      <c r="P445" s="203"/>
      <c r="Q445" s="203"/>
      <c r="R445" s="204"/>
      <c r="S445" s="298" t="str">
        <f t="shared" si="25"/>
        <v/>
      </c>
      <c r="T445" s="299" t="str">
        <f t="shared" si="26"/>
        <v/>
      </c>
      <c r="U445" s="282"/>
    </row>
    <row r="446" spans="2:21" ht="24.75" customHeight="1">
      <c r="B446" s="176">
        <v>440</v>
      </c>
      <c r="C446" s="231"/>
      <c r="D446" s="290" t="str">
        <f t="shared" si="27"/>
        <v/>
      </c>
      <c r="E446" s="291">
        <f>IF(D446="",0,+COUNTIF('賃上げ前(1か月目)(様式3-5)'!$D$7:$D$1006,D446))</f>
        <v>0</v>
      </c>
      <c r="F446" s="205"/>
      <c r="G446" s="295" t="str">
        <f t="shared" si="28"/>
        <v/>
      </c>
      <c r="H446" s="202"/>
      <c r="I446" s="202"/>
      <c r="J446" s="203"/>
      <c r="K446" s="203"/>
      <c r="L446" s="203"/>
      <c r="M446" s="203"/>
      <c r="N446" s="203"/>
      <c r="O446" s="203"/>
      <c r="P446" s="203"/>
      <c r="Q446" s="203"/>
      <c r="R446" s="204"/>
      <c r="S446" s="298" t="str">
        <f t="shared" si="25"/>
        <v/>
      </c>
      <c r="T446" s="299" t="str">
        <f t="shared" si="26"/>
        <v/>
      </c>
      <c r="U446" s="282"/>
    </row>
    <row r="447" spans="2:21" ht="24.75" customHeight="1">
      <c r="B447" s="176">
        <v>441</v>
      </c>
      <c r="C447" s="231"/>
      <c r="D447" s="290" t="str">
        <f t="shared" si="27"/>
        <v/>
      </c>
      <c r="E447" s="291">
        <f>IF(D447="",0,+COUNTIF('賃上げ前(1か月目)(様式3-5)'!$D$7:$D$1006,D447))</f>
        <v>0</v>
      </c>
      <c r="F447" s="205"/>
      <c r="G447" s="295" t="str">
        <f t="shared" si="28"/>
        <v/>
      </c>
      <c r="H447" s="202"/>
      <c r="I447" s="202"/>
      <c r="J447" s="203"/>
      <c r="K447" s="203"/>
      <c r="L447" s="203"/>
      <c r="M447" s="203"/>
      <c r="N447" s="203"/>
      <c r="O447" s="203"/>
      <c r="P447" s="203"/>
      <c r="Q447" s="203"/>
      <c r="R447" s="204"/>
      <c r="S447" s="298" t="str">
        <f t="shared" si="25"/>
        <v/>
      </c>
      <c r="T447" s="299" t="str">
        <f t="shared" si="26"/>
        <v/>
      </c>
      <c r="U447" s="282"/>
    </row>
    <row r="448" spans="2:21" ht="24.75" customHeight="1">
      <c r="B448" s="176">
        <v>442</v>
      </c>
      <c r="C448" s="231"/>
      <c r="D448" s="290" t="str">
        <f t="shared" si="27"/>
        <v/>
      </c>
      <c r="E448" s="291">
        <f>IF(D448="",0,+COUNTIF('賃上げ前(1か月目)(様式3-5)'!$D$7:$D$1006,D448))</f>
        <v>0</v>
      </c>
      <c r="F448" s="205"/>
      <c r="G448" s="295" t="str">
        <f t="shared" si="28"/>
        <v/>
      </c>
      <c r="H448" s="202"/>
      <c r="I448" s="202"/>
      <c r="J448" s="203"/>
      <c r="K448" s="203"/>
      <c r="L448" s="203"/>
      <c r="M448" s="203"/>
      <c r="N448" s="203"/>
      <c r="O448" s="203"/>
      <c r="P448" s="203"/>
      <c r="Q448" s="203"/>
      <c r="R448" s="204"/>
      <c r="S448" s="298" t="str">
        <f t="shared" si="25"/>
        <v/>
      </c>
      <c r="T448" s="299" t="str">
        <f t="shared" si="26"/>
        <v/>
      </c>
      <c r="U448" s="282"/>
    </row>
    <row r="449" spans="2:21" ht="24.75" customHeight="1">
      <c r="B449" s="176">
        <v>443</v>
      </c>
      <c r="C449" s="231"/>
      <c r="D449" s="290" t="str">
        <f t="shared" si="27"/>
        <v/>
      </c>
      <c r="E449" s="291">
        <f>IF(D449="",0,+COUNTIF('賃上げ前(1か月目)(様式3-5)'!$D$7:$D$1006,D449))</f>
        <v>0</v>
      </c>
      <c r="F449" s="205"/>
      <c r="G449" s="295" t="str">
        <f t="shared" si="28"/>
        <v/>
      </c>
      <c r="H449" s="202"/>
      <c r="I449" s="202"/>
      <c r="J449" s="203"/>
      <c r="K449" s="203"/>
      <c r="L449" s="203"/>
      <c r="M449" s="203"/>
      <c r="N449" s="203"/>
      <c r="O449" s="203"/>
      <c r="P449" s="203"/>
      <c r="Q449" s="203"/>
      <c r="R449" s="204"/>
      <c r="S449" s="298" t="str">
        <f t="shared" si="25"/>
        <v/>
      </c>
      <c r="T449" s="299" t="str">
        <f t="shared" si="26"/>
        <v/>
      </c>
      <c r="U449" s="282"/>
    </row>
    <row r="450" spans="2:21" ht="24.75" customHeight="1">
      <c r="B450" s="176">
        <v>444</v>
      </c>
      <c r="C450" s="231"/>
      <c r="D450" s="290" t="str">
        <f t="shared" si="27"/>
        <v/>
      </c>
      <c r="E450" s="291">
        <f>IF(D450="",0,+COUNTIF('賃上げ前(1か月目)(様式3-5)'!$D$7:$D$1006,D450))</f>
        <v>0</v>
      </c>
      <c r="F450" s="205"/>
      <c r="G450" s="295" t="str">
        <f t="shared" si="28"/>
        <v/>
      </c>
      <c r="H450" s="202"/>
      <c r="I450" s="202"/>
      <c r="J450" s="203"/>
      <c r="K450" s="203"/>
      <c r="L450" s="203"/>
      <c r="M450" s="203"/>
      <c r="N450" s="203"/>
      <c r="O450" s="203"/>
      <c r="P450" s="203"/>
      <c r="Q450" s="203"/>
      <c r="R450" s="204"/>
      <c r="S450" s="298" t="str">
        <f t="shared" si="25"/>
        <v/>
      </c>
      <c r="T450" s="299" t="str">
        <f t="shared" si="26"/>
        <v/>
      </c>
      <c r="U450" s="282"/>
    </row>
    <row r="451" spans="2:21" ht="24.75" customHeight="1">
      <c r="B451" s="176">
        <v>445</v>
      </c>
      <c r="C451" s="231"/>
      <c r="D451" s="290" t="str">
        <f t="shared" si="27"/>
        <v/>
      </c>
      <c r="E451" s="291">
        <f>IF(D451="",0,+COUNTIF('賃上げ前(1か月目)(様式3-5)'!$D$7:$D$1006,D451))</f>
        <v>0</v>
      </c>
      <c r="F451" s="205"/>
      <c r="G451" s="295" t="str">
        <f t="shared" si="28"/>
        <v/>
      </c>
      <c r="H451" s="202"/>
      <c r="I451" s="202"/>
      <c r="J451" s="203"/>
      <c r="K451" s="203"/>
      <c r="L451" s="203"/>
      <c r="M451" s="203"/>
      <c r="N451" s="203"/>
      <c r="O451" s="203"/>
      <c r="P451" s="203"/>
      <c r="Q451" s="203"/>
      <c r="R451" s="204"/>
      <c r="S451" s="298" t="str">
        <f t="shared" si="25"/>
        <v/>
      </c>
      <c r="T451" s="299" t="str">
        <f t="shared" si="26"/>
        <v/>
      </c>
      <c r="U451" s="282"/>
    </row>
    <row r="452" spans="2:21" ht="24.75" customHeight="1">
      <c r="B452" s="176">
        <v>446</v>
      </c>
      <c r="C452" s="231"/>
      <c r="D452" s="290" t="str">
        <f t="shared" si="27"/>
        <v/>
      </c>
      <c r="E452" s="291">
        <f>IF(D452="",0,+COUNTIF('賃上げ前(1か月目)(様式3-5)'!$D$7:$D$1006,D452))</f>
        <v>0</v>
      </c>
      <c r="F452" s="205"/>
      <c r="G452" s="295" t="str">
        <f t="shared" si="28"/>
        <v/>
      </c>
      <c r="H452" s="202"/>
      <c r="I452" s="202"/>
      <c r="J452" s="203"/>
      <c r="K452" s="203"/>
      <c r="L452" s="203"/>
      <c r="M452" s="203"/>
      <c r="N452" s="203"/>
      <c r="O452" s="203"/>
      <c r="P452" s="203"/>
      <c r="Q452" s="203"/>
      <c r="R452" s="204"/>
      <c r="S452" s="298" t="str">
        <f t="shared" si="25"/>
        <v/>
      </c>
      <c r="T452" s="299" t="str">
        <f t="shared" si="26"/>
        <v/>
      </c>
      <c r="U452" s="282"/>
    </row>
    <row r="453" spans="2:21" ht="24.75" customHeight="1">
      <c r="B453" s="176">
        <v>447</v>
      </c>
      <c r="C453" s="231"/>
      <c r="D453" s="290" t="str">
        <f t="shared" si="27"/>
        <v/>
      </c>
      <c r="E453" s="291">
        <f>IF(D453="",0,+COUNTIF('賃上げ前(1か月目)(様式3-5)'!$D$7:$D$1006,D453))</f>
        <v>0</v>
      </c>
      <c r="F453" s="205"/>
      <c r="G453" s="295" t="str">
        <f t="shared" si="28"/>
        <v/>
      </c>
      <c r="H453" s="202"/>
      <c r="I453" s="202"/>
      <c r="J453" s="203"/>
      <c r="K453" s="203"/>
      <c r="L453" s="203"/>
      <c r="M453" s="203"/>
      <c r="N453" s="203"/>
      <c r="O453" s="203"/>
      <c r="P453" s="203"/>
      <c r="Q453" s="203"/>
      <c r="R453" s="204"/>
      <c r="S453" s="298" t="str">
        <f t="shared" si="25"/>
        <v/>
      </c>
      <c r="T453" s="299" t="str">
        <f t="shared" si="26"/>
        <v/>
      </c>
      <c r="U453" s="282"/>
    </row>
    <row r="454" spans="2:21" ht="24.75" customHeight="1">
      <c r="B454" s="176">
        <v>448</v>
      </c>
      <c r="C454" s="231"/>
      <c r="D454" s="290" t="str">
        <f t="shared" si="27"/>
        <v/>
      </c>
      <c r="E454" s="291">
        <f>IF(D454="",0,+COUNTIF('賃上げ前(1か月目)(様式3-5)'!$D$7:$D$1006,D454))</f>
        <v>0</v>
      </c>
      <c r="F454" s="205"/>
      <c r="G454" s="295" t="str">
        <f t="shared" si="28"/>
        <v/>
      </c>
      <c r="H454" s="202"/>
      <c r="I454" s="202"/>
      <c r="J454" s="203"/>
      <c r="K454" s="203"/>
      <c r="L454" s="203"/>
      <c r="M454" s="203"/>
      <c r="N454" s="203"/>
      <c r="O454" s="203"/>
      <c r="P454" s="203"/>
      <c r="Q454" s="203"/>
      <c r="R454" s="204"/>
      <c r="S454" s="298" t="str">
        <f t="shared" si="25"/>
        <v/>
      </c>
      <c r="T454" s="299" t="str">
        <f t="shared" si="26"/>
        <v/>
      </c>
      <c r="U454" s="282"/>
    </row>
    <row r="455" spans="2:21" ht="24.75" customHeight="1">
      <c r="B455" s="176">
        <v>449</v>
      </c>
      <c r="C455" s="231"/>
      <c r="D455" s="290" t="str">
        <f t="shared" si="27"/>
        <v/>
      </c>
      <c r="E455" s="291">
        <f>IF(D455="",0,+COUNTIF('賃上げ前(1か月目)(様式3-5)'!$D$7:$D$1006,D455))</f>
        <v>0</v>
      </c>
      <c r="F455" s="205"/>
      <c r="G455" s="295" t="str">
        <f t="shared" si="28"/>
        <v/>
      </c>
      <c r="H455" s="202"/>
      <c r="I455" s="202"/>
      <c r="J455" s="203"/>
      <c r="K455" s="203"/>
      <c r="L455" s="203"/>
      <c r="M455" s="203"/>
      <c r="N455" s="203"/>
      <c r="O455" s="203"/>
      <c r="P455" s="203"/>
      <c r="Q455" s="203"/>
      <c r="R455" s="204"/>
      <c r="S455" s="298" t="str">
        <f t="shared" si="25"/>
        <v/>
      </c>
      <c r="T455" s="299" t="str">
        <f t="shared" si="26"/>
        <v/>
      </c>
      <c r="U455" s="282"/>
    </row>
    <row r="456" spans="2:21" ht="24.75" customHeight="1">
      <c r="B456" s="176">
        <v>450</v>
      </c>
      <c r="C456" s="231"/>
      <c r="D456" s="290" t="str">
        <f t="shared" si="27"/>
        <v/>
      </c>
      <c r="E456" s="291">
        <f>IF(D456="",0,+COUNTIF('賃上げ前(1か月目)(様式3-5)'!$D$7:$D$1006,D456))</f>
        <v>0</v>
      </c>
      <c r="F456" s="205"/>
      <c r="G456" s="295" t="str">
        <f t="shared" si="28"/>
        <v/>
      </c>
      <c r="H456" s="202"/>
      <c r="I456" s="202"/>
      <c r="J456" s="203"/>
      <c r="K456" s="203"/>
      <c r="L456" s="203"/>
      <c r="M456" s="203"/>
      <c r="N456" s="203"/>
      <c r="O456" s="203"/>
      <c r="P456" s="203"/>
      <c r="Q456" s="203"/>
      <c r="R456" s="204"/>
      <c r="S456" s="298" t="str">
        <f t="shared" ref="S456:S519" si="29">IF(C456="","",+SUM(H456:R456))</f>
        <v/>
      </c>
      <c r="T456" s="299" t="str">
        <f t="shared" ref="T456:T519" si="30">IF(C456="","",+IF(G456="対象",H456,0))</f>
        <v/>
      </c>
      <c r="U456" s="282"/>
    </row>
    <row r="457" spans="2:21" ht="24.75" customHeight="1">
      <c r="B457" s="176">
        <v>451</v>
      </c>
      <c r="C457" s="231"/>
      <c r="D457" s="290" t="str">
        <f t="shared" ref="D457:D520" si="31">SUBSTITUTE(SUBSTITUTE(C457,"　","")," ","")</f>
        <v/>
      </c>
      <c r="E457" s="291">
        <f>IF(D457="",0,+COUNTIF('賃上げ前(1か月目)(様式3-5)'!$D$7:$D$1006,D457))</f>
        <v>0</v>
      </c>
      <c r="F457" s="205"/>
      <c r="G457" s="295" t="str">
        <f t="shared" ref="G457:G520" si="32">IF(C457="","",+IF(OR(E457&lt;1,F457=""),"除外","対象"))</f>
        <v/>
      </c>
      <c r="H457" s="202"/>
      <c r="I457" s="202"/>
      <c r="J457" s="203"/>
      <c r="K457" s="203"/>
      <c r="L457" s="203"/>
      <c r="M457" s="203"/>
      <c r="N457" s="203"/>
      <c r="O457" s="203"/>
      <c r="P457" s="203"/>
      <c r="Q457" s="203"/>
      <c r="R457" s="204"/>
      <c r="S457" s="298" t="str">
        <f t="shared" si="29"/>
        <v/>
      </c>
      <c r="T457" s="299" t="str">
        <f t="shared" si="30"/>
        <v/>
      </c>
      <c r="U457" s="282"/>
    </row>
    <row r="458" spans="2:21" ht="24.75" customHeight="1">
      <c r="B458" s="176">
        <v>452</v>
      </c>
      <c r="C458" s="231"/>
      <c r="D458" s="290" t="str">
        <f t="shared" si="31"/>
        <v/>
      </c>
      <c r="E458" s="291">
        <f>IF(D458="",0,+COUNTIF('賃上げ前(1か月目)(様式3-5)'!$D$7:$D$1006,D458))</f>
        <v>0</v>
      </c>
      <c r="F458" s="205"/>
      <c r="G458" s="295" t="str">
        <f t="shared" si="32"/>
        <v/>
      </c>
      <c r="H458" s="202"/>
      <c r="I458" s="202"/>
      <c r="J458" s="203"/>
      <c r="K458" s="203"/>
      <c r="L458" s="203"/>
      <c r="M458" s="203"/>
      <c r="N458" s="203"/>
      <c r="O458" s="203"/>
      <c r="P458" s="203"/>
      <c r="Q458" s="203"/>
      <c r="R458" s="204"/>
      <c r="S458" s="298" t="str">
        <f t="shared" si="29"/>
        <v/>
      </c>
      <c r="T458" s="299" t="str">
        <f t="shared" si="30"/>
        <v/>
      </c>
      <c r="U458" s="282"/>
    </row>
    <row r="459" spans="2:21" ht="24.75" customHeight="1">
      <c r="B459" s="176">
        <v>453</v>
      </c>
      <c r="C459" s="231"/>
      <c r="D459" s="290" t="str">
        <f t="shared" si="31"/>
        <v/>
      </c>
      <c r="E459" s="291">
        <f>IF(D459="",0,+COUNTIF('賃上げ前(1か月目)(様式3-5)'!$D$7:$D$1006,D459))</f>
        <v>0</v>
      </c>
      <c r="F459" s="205"/>
      <c r="G459" s="295" t="str">
        <f t="shared" si="32"/>
        <v/>
      </c>
      <c r="H459" s="202"/>
      <c r="I459" s="202"/>
      <c r="J459" s="203"/>
      <c r="K459" s="203"/>
      <c r="L459" s="203"/>
      <c r="M459" s="203"/>
      <c r="N459" s="203"/>
      <c r="O459" s="203"/>
      <c r="P459" s="203"/>
      <c r="Q459" s="203"/>
      <c r="R459" s="204"/>
      <c r="S459" s="298" t="str">
        <f t="shared" si="29"/>
        <v/>
      </c>
      <c r="T459" s="299" t="str">
        <f t="shared" si="30"/>
        <v/>
      </c>
      <c r="U459" s="282"/>
    </row>
    <row r="460" spans="2:21" ht="24.75" customHeight="1">
      <c r="B460" s="176">
        <v>454</v>
      </c>
      <c r="C460" s="231"/>
      <c r="D460" s="290" t="str">
        <f t="shared" si="31"/>
        <v/>
      </c>
      <c r="E460" s="291">
        <f>IF(D460="",0,+COUNTIF('賃上げ前(1か月目)(様式3-5)'!$D$7:$D$1006,D460))</f>
        <v>0</v>
      </c>
      <c r="F460" s="205"/>
      <c r="G460" s="295" t="str">
        <f t="shared" si="32"/>
        <v/>
      </c>
      <c r="H460" s="202"/>
      <c r="I460" s="202"/>
      <c r="J460" s="203"/>
      <c r="K460" s="203"/>
      <c r="L460" s="203"/>
      <c r="M460" s="203"/>
      <c r="N460" s="203"/>
      <c r="O460" s="203"/>
      <c r="P460" s="203"/>
      <c r="Q460" s="203"/>
      <c r="R460" s="204"/>
      <c r="S460" s="298" t="str">
        <f t="shared" si="29"/>
        <v/>
      </c>
      <c r="T460" s="299" t="str">
        <f t="shared" si="30"/>
        <v/>
      </c>
      <c r="U460" s="282"/>
    </row>
    <row r="461" spans="2:21" ht="24.75" customHeight="1">
      <c r="B461" s="176">
        <v>455</v>
      </c>
      <c r="C461" s="231"/>
      <c r="D461" s="290" t="str">
        <f t="shared" si="31"/>
        <v/>
      </c>
      <c r="E461" s="291">
        <f>IF(D461="",0,+COUNTIF('賃上げ前(1か月目)(様式3-5)'!$D$7:$D$1006,D461))</f>
        <v>0</v>
      </c>
      <c r="F461" s="205"/>
      <c r="G461" s="295" t="str">
        <f t="shared" si="32"/>
        <v/>
      </c>
      <c r="H461" s="202"/>
      <c r="I461" s="202"/>
      <c r="J461" s="203"/>
      <c r="K461" s="203"/>
      <c r="L461" s="203"/>
      <c r="M461" s="203"/>
      <c r="N461" s="203"/>
      <c r="O461" s="203"/>
      <c r="P461" s="203"/>
      <c r="Q461" s="203"/>
      <c r="R461" s="204"/>
      <c r="S461" s="298" t="str">
        <f t="shared" si="29"/>
        <v/>
      </c>
      <c r="T461" s="299" t="str">
        <f t="shared" si="30"/>
        <v/>
      </c>
      <c r="U461" s="282"/>
    </row>
    <row r="462" spans="2:21" ht="24.75" customHeight="1">
      <c r="B462" s="176">
        <v>456</v>
      </c>
      <c r="C462" s="231"/>
      <c r="D462" s="290" t="str">
        <f t="shared" si="31"/>
        <v/>
      </c>
      <c r="E462" s="291">
        <f>IF(D462="",0,+COUNTIF('賃上げ前(1か月目)(様式3-5)'!$D$7:$D$1006,D462))</f>
        <v>0</v>
      </c>
      <c r="F462" s="205"/>
      <c r="G462" s="295" t="str">
        <f t="shared" si="32"/>
        <v/>
      </c>
      <c r="H462" s="202"/>
      <c r="I462" s="202"/>
      <c r="J462" s="203"/>
      <c r="K462" s="203"/>
      <c r="L462" s="203"/>
      <c r="M462" s="203"/>
      <c r="N462" s="203"/>
      <c r="O462" s="203"/>
      <c r="P462" s="203"/>
      <c r="Q462" s="203"/>
      <c r="R462" s="204"/>
      <c r="S462" s="298" t="str">
        <f t="shared" si="29"/>
        <v/>
      </c>
      <c r="T462" s="299" t="str">
        <f t="shared" si="30"/>
        <v/>
      </c>
      <c r="U462" s="282"/>
    </row>
    <row r="463" spans="2:21" ht="24.75" customHeight="1">
      <c r="B463" s="176">
        <v>457</v>
      </c>
      <c r="C463" s="231"/>
      <c r="D463" s="290" t="str">
        <f t="shared" si="31"/>
        <v/>
      </c>
      <c r="E463" s="291">
        <f>IF(D463="",0,+COUNTIF('賃上げ前(1か月目)(様式3-5)'!$D$7:$D$1006,D463))</f>
        <v>0</v>
      </c>
      <c r="F463" s="205"/>
      <c r="G463" s="295" t="str">
        <f t="shared" si="32"/>
        <v/>
      </c>
      <c r="H463" s="202"/>
      <c r="I463" s="202"/>
      <c r="J463" s="203"/>
      <c r="K463" s="203"/>
      <c r="L463" s="203"/>
      <c r="M463" s="203"/>
      <c r="N463" s="203"/>
      <c r="O463" s="203"/>
      <c r="P463" s="203"/>
      <c r="Q463" s="203"/>
      <c r="R463" s="204"/>
      <c r="S463" s="298" t="str">
        <f t="shared" si="29"/>
        <v/>
      </c>
      <c r="T463" s="299" t="str">
        <f t="shared" si="30"/>
        <v/>
      </c>
      <c r="U463" s="282"/>
    </row>
    <row r="464" spans="2:21" ht="24.75" customHeight="1">
      <c r="B464" s="176">
        <v>458</v>
      </c>
      <c r="C464" s="231"/>
      <c r="D464" s="290" t="str">
        <f t="shared" si="31"/>
        <v/>
      </c>
      <c r="E464" s="291">
        <f>IF(D464="",0,+COUNTIF('賃上げ前(1か月目)(様式3-5)'!$D$7:$D$1006,D464))</f>
        <v>0</v>
      </c>
      <c r="F464" s="205"/>
      <c r="G464" s="295" t="str">
        <f t="shared" si="32"/>
        <v/>
      </c>
      <c r="H464" s="202"/>
      <c r="I464" s="202"/>
      <c r="J464" s="203"/>
      <c r="K464" s="203"/>
      <c r="L464" s="203"/>
      <c r="M464" s="203"/>
      <c r="N464" s="203"/>
      <c r="O464" s="203"/>
      <c r="P464" s="203"/>
      <c r="Q464" s="203"/>
      <c r="R464" s="204"/>
      <c r="S464" s="298" t="str">
        <f t="shared" si="29"/>
        <v/>
      </c>
      <c r="T464" s="299" t="str">
        <f t="shared" si="30"/>
        <v/>
      </c>
      <c r="U464" s="282"/>
    </row>
    <row r="465" spans="2:21" ht="24.75" customHeight="1">
      <c r="B465" s="176">
        <v>459</v>
      </c>
      <c r="C465" s="231"/>
      <c r="D465" s="290" t="str">
        <f t="shared" si="31"/>
        <v/>
      </c>
      <c r="E465" s="291">
        <f>IF(D465="",0,+COUNTIF('賃上げ前(1か月目)(様式3-5)'!$D$7:$D$1006,D465))</f>
        <v>0</v>
      </c>
      <c r="F465" s="205"/>
      <c r="G465" s="295" t="str">
        <f t="shared" si="32"/>
        <v/>
      </c>
      <c r="H465" s="202"/>
      <c r="I465" s="202"/>
      <c r="J465" s="203"/>
      <c r="K465" s="203"/>
      <c r="L465" s="203"/>
      <c r="M465" s="203"/>
      <c r="N465" s="203"/>
      <c r="O465" s="203"/>
      <c r="P465" s="203"/>
      <c r="Q465" s="203"/>
      <c r="R465" s="204"/>
      <c r="S465" s="298" t="str">
        <f t="shared" si="29"/>
        <v/>
      </c>
      <c r="T465" s="299" t="str">
        <f t="shared" si="30"/>
        <v/>
      </c>
      <c r="U465" s="282"/>
    </row>
    <row r="466" spans="2:21" ht="24.75" customHeight="1">
      <c r="B466" s="176">
        <v>460</v>
      </c>
      <c r="C466" s="231"/>
      <c r="D466" s="290" t="str">
        <f t="shared" si="31"/>
        <v/>
      </c>
      <c r="E466" s="291">
        <f>IF(D466="",0,+COUNTIF('賃上げ前(1か月目)(様式3-5)'!$D$7:$D$1006,D466))</f>
        <v>0</v>
      </c>
      <c r="F466" s="205"/>
      <c r="G466" s="295" t="str">
        <f t="shared" si="32"/>
        <v/>
      </c>
      <c r="H466" s="202"/>
      <c r="I466" s="202"/>
      <c r="J466" s="203"/>
      <c r="K466" s="203"/>
      <c r="L466" s="203"/>
      <c r="M466" s="203"/>
      <c r="N466" s="203"/>
      <c r="O466" s="203"/>
      <c r="P466" s="203"/>
      <c r="Q466" s="203"/>
      <c r="R466" s="204"/>
      <c r="S466" s="298" t="str">
        <f t="shared" si="29"/>
        <v/>
      </c>
      <c r="T466" s="299" t="str">
        <f t="shared" si="30"/>
        <v/>
      </c>
      <c r="U466" s="282"/>
    </row>
    <row r="467" spans="2:21" ht="24.75" customHeight="1">
      <c r="B467" s="176">
        <v>461</v>
      </c>
      <c r="C467" s="231"/>
      <c r="D467" s="290" t="str">
        <f t="shared" si="31"/>
        <v/>
      </c>
      <c r="E467" s="291">
        <f>IF(D467="",0,+COUNTIF('賃上げ前(1か月目)(様式3-5)'!$D$7:$D$1006,D467))</f>
        <v>0</v>
      </c>
      <c r="F467" s="205"/>
      <c r="G467" s="295" t="str">
        <f t="shared" si="32"/>
        <v/>
      </c>
      <c r="H467" s="202"/>
      <c r="I467" s="202"/>
      <c r="J467" s="203"/>
      <c r="K467" s="203"/>
      <c r="L467" s="203"/>
      <c r="M467" s="203"/>
      <c r="N467" s="203"/>
      <c r="O467" s="203"/>
      <c r="P467" s="203"/>
      <c r="Q467" s="203"/>
      <c r="R467" s="204"/>
      <c r="S467" s="298" t="str">
        <f t="shared" si="29"/>
        <v/>
      </c>
      <c r="T467" s="299" t="str">
        <f t="shared" si="30"/>
        <v/>
      </c>
      <c r="U467" s="282"/>
    </row>
    <row r="468" spans="2:21" ht="24.75" customHeight="1">
      <c r="B468" s="176">
        <v>462</v>
      </c>
      <c r="C468" s="231"/>
      <c r="D468" s="290" t="str">
        <f t="shared" si="31"/>
        <v/>
      </c>
      <c r="E468" s="291">
        <f>IF(D468="",0,+COUNTIF('賃上げ前(1か月目)(様式3-5)'!$D$7:$D$1006,D468))</f>
        <v>0</v>
      </c>
      <c r="F468" s="205"/>
      <c r="G468" s="295" t="str">
        <f t="shared" si="32"/>
        <v/>
      </c>
      <c r="H468" s="202"/>
      <c r="I468" s="202"/>
      <c r="J468" s="203"/>
      <c r="K468" s="203"/>
      <c r="L468" s="203"/>
      <c r="M468" s="203"/>
      <c r="N468" s="203"/>
      <c r="O468" s="203"/>
      <c r="P468" s="203"/>
      <c r="Q468" s="203"/>
      <c r="R468" s="204"/>
      <c r="S468" s="298" t="str">
        <f t="shared" si="29"/>
        <v/>
      </c>
      <c r="T468" s="299" t="str">
        <f t="shared" si="30"/>
        <v/>
      </c>
      <c r="U468" s="282"/>
    </row>
    <row r="469" spans="2:21" ht="24.75" customHeight="1">
      <c r="B469" s="176">
        <v>463</v>
      </c>
      <c r="C469" s="231"/>
      <c r="D469" s="290" t="str">
        <f t="shared" si="31"/>
        <v/>
      </c>
      <c r="E469" s="291">
        <f>IF(D469="",0,+COUNTIF('賃上げ前(1か月目)(様式3-5)'!$D$7:$D$1006,D469))</f>
        <v>0</v>
      </c>
      <c r="F469" s="205"/>
      <c r="G469" s="295" t="str">
        <f t="shared" si="32"/>
        <v/>
      </c>
      <c r="H469" s="202"/>
      <c r="I469" s="202"/>
      <c r="J469" s="203"/>
      <c r="K469" s="203"/>
      <c r="L469" s="203"/>
      <c r="M469" s="203"/>
      <c r="N469" s="203"/>
      <c r="O469" s="203"/>
      <c r="P469" s="203"/>
      <c r="Q469" s="203"/>
      <c r="R469" s="204"/>
      <c r="S469" s="298" t="str">
        <f t="shared" si="29"/>
        <v/>
      </c>
      <c r="T469" s="299" t="str">
        <f t="shared" si="30"/>
        <v/>
      </c>
      <c r="U469" s="282"/>
    </row>
    <row r="470" spans="2:21" ht="24.75" customHeight="1">
      <c r="B470" s="176">
        <v>464</v>
      </c>
      <c r="C470" s="231"/>
      <c r="D470" s="290" t="str">
        <f t="shared" si="31"/>
        <v/>
      </c>
      <c r="E470" s="291">
        <f>IF(D470="",0,+COUNTIF('賃上げ前(1か月目)(様式3-5)'!$D$7:$D$1006,D470))</f>
        <v>0</v>
      </c>
      <c r="F470" s="205"/>
      <c r="G470" s="295" t="str">
        <f t="shared" si="32"/>
        <v/>
      </c>
      <c r="H470" s="202"/>
      <c r="I470" s="202"/>
      <c r="J470" s="203"/>
      <c r="K470" s="203"/>
      <c r="L470" s="203"/>
      <c r="M470" s="203"/>
      <c r="N470" s="203"/>
      <c r="O470" s="203"/>
      <c r="P470" s="203"/>
      <c r="Q470" s="203"/>
      <c r="R470" s="204"/>
      <c r="S470" s="298" t="str">
        <f t="shared" si="29"/>
        <v/>
      </c>
      <c r="T470" s="299" t="str">
        <f t="shared" si="30"/>
        <v/>
      </c>
      <c r="U470" s="282"/>
    </row>
    <row r="471" spans="2:21" ht="24.75" customHeight="1">
      <c r="B471" s="176">
        <v>465</v>
      </c>
      <c r="C471" s="231"/>
      <c r="D471" s="290" t="str">
        <f t="shared" si="31"/>
        <v/>
      </c>
      <c r="E471" s="291">
        <f>IF(D471="",0,+COUNTIF('賃上げ前(1か月目)(様式3-5)'!$D$7:$D$1006,D471))</f>
        <v>0</v>
      </c>
      <c r="F471" s="205"/>
      <c r="G471" s="295" t="str">
        <f t="shared" si="32"/>
        <v/>
      </c>
      <c r="H471" s="202"/>
      <c r="I471" s="202"/>
      <c r="J471" s="203"/>
      <c r="K471" s="203"/>
      <c r="L471" s="203"/>
      <c r="M471" s="203"/>
      <c r="N471" s="203"/>
      <c r="O471" s="203"/>
      <c r="P471" s="203"/>
      <c r="Q471" s="203"/>
      <c r="R471" s="204"/>
      <c r="S471" s="298" t="str">
        <f t="shared" si="29"/>
        <v/>
      </c>
      <c r="T471" s="299" t="str">
        <f t="shared" si="30"/>
        <v/>
      </c>
      <c r="U471" s="282"/>
    </row>
    <row r="472" spans="2:21" ht="24.75" customHeight="1">
      <c r="B472" s="176">
        <v>466</v>
      </c>
      <c r="C472" s="231"/>
      <c r="D472" s="290" t="str">
        <f t="shared" si="31"/>
        <v/>
      </c>
      <c r="E472" s="291">
        <f>IF(D472="",0,+COUNTIF('賃上げ前(1か月目)(様式3-5)'!$D$7:$D$1006,D472))</f>
        <v>0</v>
      </c>
      <c r="F472" s="205"/>
      <c r="G472" s="295" t="str">
        <f t="shared" si="32"/>
        <v/>
      </c>
      <c r="H472" s="202"/>
      <c r="I472" s="202"/>
      <c r="J472" s="203"/>
      <c r="K472" s="203"/>
      <c r="L472" s="203"/>
      <c r="M472" s="203"/>
      <c r="N472" s="203"/>
      <c r="O472" s="203"/>
      <c r="P472" s="203"/>
      <c r="Q472" s="203"/>
      <c r="R472" s="204"/>
      <c r="S472" s="298" t="str">
        <f t="shared" si="29"/>
        <v/>
      </c>
      <c r="T472" s="299" t="str">
        <f t="shared" si="30"/>
        <v/>
      </c>
      <c r="U472" s="282"/>
    </row>
    <row r="473" spans="2:21" ht="24.75" customHeight="1">
      <c r="B473" s="176">
        <v>467</v>
      </c>
      <c r="C473" s="231"/>
      <c r="D473" s="290" t="str">
        <f t="shared" si="31"/>
        <v/>
      </c>
      <c r="E473" s="291">
        <f>IF(D473="",0,+COUNTIF('賃上げ前(1か月目)(様式3-5)'!$D$7:$D$1006,D473))</f>
        <v>0</v>
      </c>
      <c r="F473" s="205"/>
      <c r="G473" s="295" t="str">
        <f t="shared" si="32"/>
        <v/>
      </c>
      <c r="H473" s="202"/>
      <c r="I473" s="202"/>
      <c r="J473" s="203"/>
      <c r="K473" s="203"/>
      <c r="L473" s="203"/>
      <c r="M473" s="203"/>
      <c r="N473" s="203"/>
      <c r="O473" s="203"/>
      <c r="P473" s="203"/>
      <c r="Q473" s="203"/>
      <c r="R473" s="204"/>
      <c r="S473" s="298" t="str">
        <f t="shared" si="29"/>
        <v/>
      </c>
      <c r="T473" s="299" t="str">
        <f t="shared" si="30"/>
        <v/>
      </c>
      <c r="U473" s="282"/>
    </row>
    <row r="474" spans="2:21" ht="24.75" customHeight="1">
      <c r="B474" s="176">
        <v>468</v>
      </c>
      <c r="C474" s="231"/>
      <c r="D474" s="290" t="str">
        <f t="shared" si="31"/>
        <v/>
      </c>
      <c r="E474" s="291">
        <f>IF(D474="",0,+COUNTIF('賃上げ前(1か月目)(様式3-5)'!$D$7:$D$1006,D474))</f>
        <v>0</v>
      </c>
      <c r="F474" s="205"/>
      <c r="G474" s="295" t="str">
        <f t="shared" si="32"/>
        <v/>
      </c>
      <c r="H474" s="202"/>
      <c r="I474" s="202"/>
      <c r="J474" s="203"/>
      <c r="K474" s="203"/>
      <c r="L474" s="203"/>
      <c r="M474" s="203"/>
      <c r="N474" s="203"/>
      <c r="O474" s="203"/>
      <c r="P474" s="203"/>
      <c r="Q474" s="203"/>
      <c r="R474" s="204"/>
      <c r="S474" s="298" t="str">
        <f t="shared" si="29"/>
        <v/>
      </c>
      <c r="T474" s="299" t="str">
        <f t="shared" si="30"/>
        <v/>
      </c>
      <c r="U474" s="282"/>
    </row>
    <row r="475" spans="2:21" ht="24.75" customHeight="1">
      <c r="B475" s="176">
        <v>469</v>
      </c>
      <c r="C475" s="231"/>
      <c r="D475" s="290" t="str">
        <f t="shared" si="31"/>
        <v/>
      </c>
      <c r="E475" s="291">
        <f>IF(D475="",0,+COUNTIF('賃上げ前(1か月目)(様式3-5)'!$D$7:$D$1006,D475))</f>
        <v>0</v>
      </c>
      <c r="F475" s="205"/>
      <c r="G475" s="295" t="str">
        <f t="shared" si="32"/>
        <v/>
      </c>
      <c r="H475" s="202"/>
      <c r="I475" s="202"/>
      <c r="J475" s="203"/>
      <c r="K475" s="203"/>
      <c r="L475" s="203"/>
      <c r="M475" s="203"/>
      <c r="N475" s="203"/>
      <c r="O475" s="203"/>
      <c r="P475" s="203"/>
      <c r="Q475" s="203"/>
      <c r="R475" s="204"/>
      <c r="S475" s="298" t="str">
        <f t="shared" si="29"/>
        <v/>
      </c>
      <c r="T475" s="299" t="str">
        <f t="shared" si="30"/>
        <v/>
      </c>
      <c r="U475" s="282"/>
    </row>
    <row r="476" spans="2:21" ht="24.75" customHeight="1">
      <c r="B476" s="176">
        <v>470</v>
      </c>
      <c r="C476" s="231"/>
      <c r="D476" s="290" t="str">
        <f t="shared" si="31"/>
        <v/>
      </c>
      <c r="E476" s="291">
        <f>IF(D476="",0,+COUNTIF('賃上げ前(1か月目)(様式3-5)'!$D$7:$D$1006,D476))</f>
        <v>0</v>
      </c>
      <c r="F476" s="205"/>
      <c r="G476" s="295" t="str">
        <f t="shared" si="32"/>
        <v/>
      </c>
      <c r="H476" s="202"/>
      <c r="I476" s="202"/>
      <c r="J476" s="203"/>
      <c r="K476" s="203"/>
      <c r="L476" s="203"/>
      <c r="M476" s="203"/>
      <c r="N476" s="203"/>
      <c r="O476" s="203"/>
      <c r="P476" s="203"/>
      <c r="Q476" s="203"/>
      <c r="R476" s="204"/>
      <c r="S476" s="298" t="str">
        <f t="shared" si="29"/>
        <v/>
      </c>
      <c r="T476" s="299" t="str">
        <f t="shared" si="30"/>
        <v/>
      </c>
      <c r="U476" s="282"/>
    </row>
    <row r="477" spans="2:21" ht="24.75" customHeight="1">
      <c r="B477" s="176">
        <v>471</v>
      </c>
      <c r="C477" s="231"/>
      <c r="D477" s="290" t="str">
        <f t="shared" si="31"/>
        <v/>
      </c>
      <c r="E477" s="291">
        <f>IF(D477="",0,+COUNTIF('賃上げ前(1か月目)(様式3-5)'!$D$7:$D$1006,D477))</f>
        <v>0</v>
      </c>
      <c r="F477" s="205"/>
      <c r="G477" s="295" t="str">
        <f t="shared" si="32"/>
        <v/>
      </c>
      <c r="H477" s="202"/>
      <c r="I477" s="202"/>
      <c r="J477" s="203"/>
      <c r="K477" s="203"/>
      <c r="L477" s="203"/>
      <c r="M477" s="203"/>
      <c r="N477" s="203"/>
      <c r="O477" s="203"/>
      <c r="P477" s="203"/>
      <c r="Q477" s="203"/>
      <c r="R477" s="204"/>
      <c r="S477" s="298" t="str">
        <f t="shared" si="29"/>
        <v/>
      </c>
      <c r="T477" s="299" t="str">
        <f t="shared" si="30"/>
        <v/>
      </c>
      <c r="U477" s="282"/>
    </row>
    <row r="478" spans="2:21" ht="24.75" customHeight="1">
      <c r="B478" s="176">
        <v>472</v>
      </c>
      <c r="C478" s="231"/>
      <c r="D478" s="290" t="str">
        <f t="shared" si="31"/>
        <v/>
      </c>
      <c r="E478" s="291">
        <f>IF(D478="",0,+COUNTIF('賃上げ前(1か月目)(様式3-5)'!$D$7:$D$1006,D478))</f>
        <v>0</v>
      </c>
      <c r="F478" s="205"/>
      <c r="G478" s="295" t="str">
        <f t="shared" si="32"/>
        <v/>
      </c>
      <c r="H478" s="202"/>
      <c r="I478" s="202"/>
      <c r="J478" s="203"/>
      <c r="K478" s="203"/>
      <c r="L478" s="203"/>
      <c r="M478" s="203"/>
      <c r="N478" s="203"/>
      <c r="O478" s="203"/>
      <c r="P478" s="203"/>
      <c r="Q478" s="203"/>
      <c r="R478" s="204"/>
      <c r="S478" s="298" t="str">
        <f t="shared" si="29"/>
        <v/>
      </c>
      <c r="T478" s="299" t="str">
        <f t="shared" si="30"/>
        <v/>
      </c>
      <c r="U478" s="282"/>
    </row>
    <row r="479" spans="2:21" ht="24.75" customHeight="1">
      <c r="B479" s="176">
        <v>473</v>
      </c>
      <c r="C479" s="231"/>
      <c r="D479" s="290" t="str">
        <f t="shared" si="31"/>
        <v/>
      </c>
      <c r="E479" s="291">
        <f>IF(D479="",0,+COUNTIF('賃上げ前(1か月目)(様式3-5)'!$D$7:$D$1006,D479))</f>
        <v>0</v>
      </c>
      <c r="F479" s="205"/>
      <c r="G479" s="295" t="str">
        <f t="shared" si="32"/>
        <v/>
      </c>
      <c r="H479" s="202"/>
      <c r="I479" s="202"/>
      <c r="J479" s="203"/>
      <c r="K479" s="203"/>
      <c r="L479" s="203"/>
      <c r="M479" s="203"/>
      <c r="N479" s="203"/>
      <c r="O479" s="203"/>
      <c r="P479" s="203"/>
      <c r="Q479" s="203"/>
      <c r="R479" s="204"/>
      <c r="S479" s="298" t="str">
        <f t="shared" si="29"/>
        <v/>
      </c>
      <c r="T479" s="299" t="str">
        <f t="shared" si="30"/>
        <v/>
      </c>
      <c r="U479" s="282"/>
    </row>
    <row r="480" spans="2:21" ht="24.75" customHeight="1">
      <c r="B480" s="176">
        <v>474</v>
      </c>
      <c r="C480" s="231"/>
      <c r="D480" s="290" t="str">
        <f t="shared" si="31"/>
        <v/>
      </c>
      <c r="E480" s="291">
        <f>IF(D480="",0,+COUNTIF('賃上げ前(1か月目)(様式3-5)'!$D$7:$D$1006,D480))</f>
        <v>0</v>
      </c>
      <c r="F480" s="205"/>
      <c r="G480" s="295" t="str">
        <f t="shared" si="32"/>
        <v/>
      </c>
      <c r="H480" s="202"/>
      <c r="I480" s="202"/>
      <c r="J480" s="203"/>
      <c r="K480" s="203"/>
      <c r="L480" s="203"/>
      <c r="M480" s="203"/>
      <c r="N480" s="203"/>
      <c r="O480" s="203"/>
      <c r="P480" s="203"/>
      <c r="Q480" s="203"/>
      <c r="R480" s="204"/>
      <c r="S480" s="298" t="str">
        <f t="shared" si="29"/>
        <v/>
      </c>
      <c r="T480" s="299" t="str">
        <f t="shared" si="30"/>
        <v/>
      </c>
      <c r="U480" s="282"/>
    </row>
    <row r="481" spans="2:21" ht="24.75" customHeight="1">
      <c r="B481" s="176">
        <v>475</v>
      </c>
      <c r="C481" s="231"/>
      <c r="D481" s="290" t="str">
        <f t="shared" si="31"/>
        <v/>
      </c>
      <c r="E481" s="291">
        <f>IF(D481="",0,+COUNTIF('賃上げ前(1か月目)(様式3-5)'!$D$7:$D$1006,D481))</f>
        <v>0</v>
      </c>
      <c r="F481" s="205"/>
      <c r="G481" s="295" t="str">
        <f t="shared" si="32"/>
        <v/>
      </c>
      <c r="H481" s="202"/>
      <c r="I481" s="202"/>
      <c r="J481" s="203"/>
      <c r="K481" s="203"/>
      <c r="L481" s="203"/>
      <c r="M481" s="203"/>
      <c r="N481" s="203"/>
      <c r="O481" s="203"/>
      <c r="P481" s="203"/>
      <c r="Q481" s="203"/>
      <c r="R481" s="204"/>
      <c r="S481" s="298" t="str">
        <f t="shared" si="29"/>
        <v/>
      </c>
      <c r="T481" s="299" t="str">
        <f t="shared" si="30"/>
        <v/>
      </c>
      <c r="U481" s="282"/>
    </row>
    <row r="482" spans="2:21" ht="24.75" customHeight="1">
      <c r="B482" s="176">
        <v>476</v>
      </c>
      <c r="C482" s="231"/>
      <c r="D482" s="290" t="str">
        <f t="shared" si="31"/>
        <v/>
      </c>
      <c r="E482" s="291">
        <f>IF(D482="",0,+COUNTIF('賃上げ前(1か月目)(様式3-5)'!$D$7:$D$1006,D482))</f>
        <v>0</v>
      </c>
      <c r="F482" s="205"/>
      <c r="G482" s="295" t="str">
        <f t="shared" si="32"/>
        <v/>
      </c>
      <c r="H482" s="202"/>
      <c r="I482" s="202"/>
      <c r="J482" s="203"/>
      <c r="K482" s="203"/>
      <c r="L482" s="203"/>
      <c r="M482" s="203"/>
      <c r="N482" s="203"/>
      <c r="O482" s="203"/>
      <c r="P482" s="203"/>
      <c r="Q482" s="203"/>
      <c r="R482" s="204"/>
      <c r="S482" s="298" t="str">
        <f t="shared" si="29"/>
        <v/>
      </c>
      <c r="T482" s="299" t="str">
        <f t="shared" si="30"/>
        <v/>
      </c>
      <c r="U482" s="282"/>
    </row>
    <row r="483" spans="2:21" ht="24.75" customHeight="1">
      <c r="B483" s="176">
        <v>477</v>
      </c>
      <c r="C483" s="231"/>
      <c r="D483" s="290" t="str">
        <f t="shared" si="31"/>
        <v/>
      </c>
      <c r="E483" s="291">
        <f>IF(D483="",0,+COUNTIF('賃上げ前(1か月目)(様式3-5)'!$D$7:$D$1006,D483))</f>
        <v>0</v>
      </c>
      <c r="F483" s="205"/>
      <c r="G483" s="295" t="str">
        <f t="shared" si="32"/>
        <v/>
      </c>
      <c r="H483" s="202"/>
      <c r="I483" s="202"/>
      <c r="J483" s="203"/>
      <c r="K483" s="203"/>
      <c r="L483" s="203"/>
      <c r="M483" s="203"/>
      <c r="N483" s="203"/>
      <c r="O483" s="203"/>
      <c r="P483" s="203"/>
      <c r="Q483" s="203"/>
      <c r="R483" s="204"/>
      <c r="S483" s="298" t="str">
        <f t="shared" si="29"/>
        <v/>
      </c>
      <c r="T483" s="299" t="str">
        <f t="shared" si="30"/>
        <v/>
      </c>
      <c r="U483" s="282"/>
    </row>
    <row r="484" spans="2:21" ht="24.75" customHeight="1">
      <c r="B484" s="176">
        <v>478</v>
      </c>
      <c r="C484" s="231"/>
      <c r="D484" s="290" t="str">
        <f t="shared" si="31"/>
        <v/>
      </c>
      <c r="E484" s="291">
        <f>IF(D484="",0,+COUNTIF('賃上げ前(1か月目)(様式3-5)'!$D$7:$D$1006,D484))</f>
        <v>0</v>
      </c>
      <c r="F484" s="205"/>
      <c r="G484" s="295" t="str">
        <f t="shared" si="32"/>
        <v/>
      </c>
      <c r="H484" s="202"/>
      <c r="I484" s="202"/>
      <c r="J484" s="203"/>
      <c r="K484" s="203"/>
      <c r="L484" s="203"/>
      <c r="M484" s="203"/>
      <c r="N484" s="203"/>
      <c r="O484" s="203"/>
      <c r="P484" s="203"/>
      <c r="Q484" s="203"/>
      <c r="R484" s="204"/>
      <c r="S484" s="298" t="str">
        <f t="shared" si="29"/>
        <v/>
      </c>
      <c r="T484" s="299" t="str">
        <f t="shared" si="30"/>
        <v/>
      </c>
      <c r="U484" s="282"/>
    </row>
    <row r="485" spans="2:21" ht="24.75" customHeight="1">
      <c r="B485" s="176">
        <v>479</v>
      </c>
      <c r="C485" s="231"/>
      <c r="D485" s="290" t="str">
        <f t="shared" si="31"/>
        <v/>
      </c>
      <c r="E485" s="291">
        <f>IF(D485="",0,+COUNTIF('賃上げ前(1か月目)(様式3-5)'!$D$7:$D$1006,D485))</f>
        <v>0</v>
      </c>
      <c r="F485" s="205"/>
      <c r="G485" s="295" t="str">
        <f t="shared" si="32"/>
        <v/>
      </c>
      <c r="H485" s="202"/>
      <c r="I485" s="202"/>
      <c r="J485" s="203"/>
      <c r="K485" s="203"/>
      <c r="L485" s="203"/>
      <c r="M485" s="203"/>
      <c r="N485" s="203"/>
      <c r="O485" s="203"/>
      <c r="P485" s="203"/>
      <c r="Q485" s="203"/>
      <c r="R485" s="204"/>
      <c r="S485" s="298" t="str">
        <f t="shared" si="29"/>
        <v/>
      </c>
      <c r="T485" s="299" t="str">
        <f t="shared" si="30"/>
        <v/>
      </c>
      <c r="U485" s="282"/>
    </row>
    <row r="486" spans="2:21" ht="24.75" customHeight="1">
      <c r="B486" s="176">
        <v>480</v>
      </c>
      <c r="C486" s="231"/>
      <c r="D486" s="290" t="str">
        <f t="shared" si="31"/>
        <v/>
      </c>
      <c r="E486" s="291">
        <f>IF(D486="",0,+COUNTIF('賃上げ前(1か月目)(様式3-5)'!$D$7:$D$1006,D486))</f>
        <v>0</v>
      </c>
      <c r="F486" s="205"/>
      <c r="G486" s="295" t="str">
        <f t="shared" si="32"/>
        <v/>
      </c>
      <c r="H486" s="202"/>
      <c r="I486" s="202"/>
      <c r="J486" s="203"/>
      <c r="K486" s="203"/>
      <c r="L486" s="203"/>
      <c r="M486" s="203"/>
      <c r="N486" s="203"/>
      <c r="O486" s="203"/>
      <c r="P486" s="203"/>
      <c r="Q486" s="203"/>
      <c r="R486" s="204"/>
      <c r="S486" s="298" t="str">
        <f t="shared" si="29"/>
        <v/>
      </c>
      <c r="T486" s="299" t="str">
        <f t="shared" si="30"/>
        <v/>
      </c>
      <c r="U486" s="282"/>
    </row>
    <row r="487" spans="2:21" ht="24.75" customHeight="1">
      <c r="B487" s="176">
        <v>481</v>
      </c>
      <c r="C487" s="231"/>
      <c r="D487" s="290" t="str">
        <f t="shared" si="31"/>
        <v/>
      </c>
      <c r="E487" s="291">
        <f>IF(D487="",0,+COUNTIF('賃上げ前(1か月目)(様式3-5)'!$D$7:$D$1006,D487))</f>
        <v>0</v>
      </c>
      <c r="F487" s="205"/>
      <c r="G487" s="295" t="str">
        <f t="shared" si="32"/>
        <v/>
      </c>
      <c r="H487" s="202"/>
      <c r="I487" s="202"/>
      <c r="J487" s="203"/>
      <c r="K487" s="203"/>
      <c r="L487" s="203"/>
      <c r="M487" s="203"/>
      <c r="N487" s="203"/>
      <c r="O487" s="203"/>
      <c r="P487" s="203"/>
      <c r="Q487" s="203"/>
      <c r="R487" s="204"/>
      <c r="S487" s="298" t="str">
        <f t="shared" si="29"/>
        <v/>
      </c>
      <c r="T487" s="299" t="str">
        <f t="shared" si="30"/>
        <v/>
      </c>
      <c r="U487" s="282"/>
    </row>
    <row r="488" spans="2:21" ht="24.75" customHeight="1">
      <c r="B488" s="176">
        <v>482</v>
      </c>
      <c r="C488" s="231"/>
      <c r="D488" s="290" t="str">
        <f t="shared" si="31"/>
        <v/>
      </c>
      <c r="E488" s="291">
        <f>IF(D488="",0,+COUNTIF('賃上げ前(1か月目)(様式3-5)'!$D$7:$D$1006,D488))</f>
        <v>0</v>
      </c>
      <c r="F488" s="205"/>
      <c r="G488" s="295" t="str">
        <f t="shared" si="32"/>
        <v/>
      </c>
      <c r="H488" s="202"/>
      <c r="I488" s="202"/>
      <c r="J488" s="203"/>
      <c r="K488" s="203"/>
      <c r="L488" s="203"/>
      <c r="M488" s="203"/>
      <c r="N488" s="203"/>
      <c r="O488" s="203"/>
      <c r="P488" s="203"/>
      <c r="Q488" s="203"/>
      <c r="R488" s="204"/>
      <c r="S488" s="298" t="str">
        <f t="shared" si="29"/>
        <v/>
      </c>
      <c r="T488" s="299" t="str">
        <f t="shared" si="30"/>
        <v/>
      </c>
      <c r="U488" s="282"/>
    </row>
    <row r="489" spans="2:21" ht="24.75" customHeight="1">
      <c r="B489" s="176">
        <v>483</v>
      </c>
      <c r="C489" s="231"/>
      <c r="D489" s="290" t="str">
        <f t="shared" si="31"/>
        <v/>
      </c>
      <c r="E489" s="291">
        <f>IF(D489="",0,+COUNTIF('賃上げ前(1か月目)(様式3-5)'!$D$7:$D$1006,D489))</f>
        <v>0</v>
      </c>
      <c r="F489" s="205"/>
      <c r="G489" s="295" t="str">
        <f t="shared" si="32"/>
        <v/>
      </c>
      <c r="H489" s="202"/>
      <c r="I489" s="202"/>
      <c r="J489" s="203"/>
      <c r="K489" s="203"/>
      <c r="L489" s="203"/>
      <c r="M489" s="203"/>
      <c r="N489" s="203"/>
      <c r="O489" s="203"/>
      <c r="P489" s="203"/>
      <c r="Q489" s="203"/>
      <c r="R489" s="204"/>
      <c r="S489" s="298" t="str">
        <f t="shared" si="29"/>
        <v/>
      </c>
      <c r="T489" s="299" t="str">
        <f t="shared" si="30"/>
        <v/>
      </c>
      <c r="U489" s="282"/>
    </row>
    <row r="490" spans="2:21" ht="24.75" customHeight="1">
      <c r="B490" s="176">
        <v>484</v>
      </c>
      <c r="C490" s="231"/>
      <c r="D490" s="290" t="str">
        <f t="shared" si="31"/>
        <v/>
      </c>
      <c r="E490" s="291">
        <f>IF(D490="",0,+COUNTIF('賃上げ前(1か月目)(様式3-5)'!$D$7:$D$1006,D490))</f>
        <v>0</v>
      </c>
      <c r="F490" s="205"/>
      <c r="G490" s="295" t="str">
        <f t="shared" si="32"/>
        <v/>
      </c>
      <c r="H490" s="202"/>
      <c r="I490" s="202"/>
      <c r="J490" s="203"/>
      <c r="K490" s="203"/>
      <c r="L490" s="203"/>
      <c r="M490" s="203"/>
      <c r="N490" s="203"/>
      <c r="O490" s="203"/>
      <c r="P490" s="203"/>
      <c r="Q490" s="203"/>
      <c r="R490" s="204"/>
      <c r="S490" s="298" t="str">
        <f t="shared" si="29"/>
        <v/>
      </c>
      <c r="T490" s="299" t="str">
        <f t="shared" si="30"/>
        <v/>
      </c>
      <c r="U490" s="282"/>
    </row>
    <row r="491" spans="2:21" ht="24.75" customHeight="1">
      <c r="B491" s="176">
        <v>485</v>
      </c>
      <c r="C491" s="231"/>
      <c r="D491" s="290" t="str">
        <f t="shared" si="31"/>
        <v/>
      </c>
      <c r="E491" s="291">
        <f>IF(D491="",0,+COUNTIF('賃上げ前(1か月目)(様式3-5)'!$D$7:$D$1006,D491))</f>
        <v>0</v>
      </c>
      <c r="F491" s="205"/>
      <c r="G491" s="295" t="str">
        <f t="shared" si="32"/>
        <v/>
      </c>
      <c r="H491" s="202"/>
      <c r="I491" s="202"/>
      <c r="J491" s="203"/>
      <c r="K491" s="203"/>
      <c r="L491" s="203"/>
      <c r="M491" s="203"/>
      <c r="N491" s="203"/>
      <c r="O491" s="203"/>
      <c r="P491" s="203"/>
      <c r="Q491" s="203"/>
      <c r="R491" s="204"/>
      <c r="S491" s="298" t="str">
        <f t="shared" si="29"/>
        <v/>
      </c>
      <c r="T491" s="299" t="str">
        <f t="shared" si="30"/>
        <v/>
      </c>
      <c r="U491" s="282"/>
    </row>
    <row r="492" spans="2:21" ht="24.75" customHeight="1">
      <c r="B492" s="176">
        <v>486</v>
      </c>
      <c r="C492" s="231"/>
      <c r="D492" s="290" t="str">
        <f t="shared" si="31"/>
        <v/>
      </c>
      <c r="E492" s="291">
        <f>IF(D492="",0,+COUNTIF('賃上げ前(1か月目)(様式3-5)'!$D$7:$D$1006,D492))</f>
        <v>0</v>
      </c>
      <c r="F492" s="205"/>
      <c r="G492" s="295" t="str">
        <f t="shared" si="32"/>
        <v/>
      </c>
      <c r="H492" s="202"/>
      <c r="I492" s="202"/>
      <c r="J492" s="203"/>
      <c r="K492" s="203"/>
      <c r="L492" s="203"/>
      <c r="M492" s="203"/>
      <c r="N492" s="203"/>
      <c r="O492" s="203"/>
      <c r="P492" s="203"/>
      <c r="Q492" s="203"/>
      <c r="R492" s="204"/>
      <c r="S492" s="298" t="str">
        <f t="shared" si="29"/>
        <v/>
      </c>
      <c r="T492" s="299" t="str">
        <f t="shared" si="30"/>
        <v/>
      </c>
      <c r="U492" s="282"/>
    </row>
    <row r="493" spans="2:21" ht="24.75" customHeight="1">
      <c r="B493" s="176">
        <v>487</v>
      </c>
      <c r="C493" s="231"/>
      <c r="D493" s="290" t="str">
        <f t="shared" si="31"/>
        <v/>
      </c>
      <c r="E493" s="291">
        <f>IF(D493="",0,+COUNTIF('賃上げ前(1か月目)(様式3-5)'!$D$7:$D$1006,D493))</f>
        <v>0</v>
      </c>
      <c r="F493" s="205"/>
      <c r="G493" s="295" t="str">
        <f t="shared" si="32"/>
        <v/>
      </c>
      <c r="H493" s="202"/>
      <c r="I493" s="202"/>
      <c r="J493" s="203"/>
      <c r="K493" s="203"/>
      <c r="L493" s="203"/>
      <c r="M493" s="203"/>
      <c r="N493" s="203"/>
      <c r="O493" s="203"/>
      <c r="P493" s="203"/>
      <c r="Q493" s="203"/>
      <c r="R493" s="204"/>
      <c r="S493" s="298" t="str">
        <f t="shared" si="29"/>
        <v/>
      </c>
      <c r="T493" s="299" t="str">
        <f t="shared" si="30"/>
        <v/>
      </c>
      <c r="U493" s="282"/>
    </row>
    <row r="494" spans="2:21" ht="24.75" customHeight="1">
      <c r="B494" s="176">
        <v>488</v>
      </c>
      <c r="C494" s="231"/>
      <c r="D494" s="290" t="str">
        <f t="shared" si="31"/>
        <v/>
      </c>
      <c r="E494" s="291">
        <f>IF(D494="",0,+COUNTIF('賃上げ前(1か月目)(様式3-5)'!$D$7:$D$1006,D494))</f>
        <v>0</v>
      </c>
      <c r="F494" s="205"/>
      <c r="G494" s="295" t="str">
        <f t="shared" si="32"/>
        <v/>
      </c>
      <c r="H494" s="202"/>
      <c r="I494" s="202"/>
      <c r="J494" s="203"/>
      <c r="K494" s="203"/>
      <c r="L494" s="203"/>
      <c r="M494" s="203"/>
      <c r="N494" s="203"/>
      <c r="O494" s="203"/>
      <c r="P494" s="203"/>
      <c r="Q494" s="203"/>
      <c r="R494" s="204"/>
      <c r="S494" s="298" t="str">
        <f t="shared" si="29"/>
        <v/>
      </c>
      <c r="T494" s="299" t="str">
        <f t="shared" si="30"/>
        <v/>
      </c>
      <c r="U494" s="282"/>
    </row>
    <row r="495" spans="2:21" ht="24.75" customHeight="1">
      <c r="B495" s="176">
        <v>489</v>
      </c>
      <c r="C495" s="231"/>
      <c r="D495" s="290" t="str">
        <f t="shared" si="31"/>
        <v/>
      </c>
      <c r="E495" s="291">
        <f>IF(D495="",0,+COUNTIF('賃上げ前(1か月目)(様式3-5)'!$D$7:$D$1006,D495))</f>
        <v>0</v>
      </c>
      <c r="F495" s="205"/>
      <c r="G495" s="295" t="str">
        <f t="shared" si="32"/>
        <v/>
      </c>
      <c r="H495" s="202"/>
      <c r="I495" s="202"/>
      <c r="J495" s="203"/>
      <c r="K495" s="203"/>
      <c r="L495" s="203"/>
      <c r="M495" s="203"/>
      <c r="N495" s="203"/>
      <c r="O495" s="203"/>
      <c r="P495" s="203"/>
      <c r="Q495" s="203"/>
      <c r="R495" s="204"/>
      <c r="S495" s="298" t="str">
        <f t="shared" si="29"/>
        <v/>
      </c>
      <c r="T495" s="299" t="str">
        <f t="shared" si="30"/>
        <v/>
      </c>
      <c r="U495" s="282"/>
    </row>
    <row r="496" spans="2:21" ht="24.75" customHeight="1">
      <c r="B496" s="176">
        <v>490</v>
      </c>
      <c r="C496" s="231"/>
      <c r="D496" s="290" t="str">
        <f t="shared" si="31"/>
        <v/>
      </c>
      <c r="E496" s="291">
        <f>IF(D496="",0,+COUNTIF('賃上げ前(1か月目)(様式3-5)'!$D$7:$D$1006,D496))</f>
        <v>0</v>
      </c>
      <c r="F496" s="205"/>
      <c r="G496" s="295" t="str">
        <f t="shared" si="32"/>
        <v/>
      </c>
      <c r="H496" s="202"/>
      <c r="I496" s="202"/>
      <c r="J496" s="203"/>
      <c r="K496" s="203"/>
      <c r="L496" s="203"/>
      <c r="M496" s="203"/>
      <c r="N496" s="203"/>
      <c r="O496" s="203"/>
      <c r="P496" s="203"/>
      <c r="Q496" s="203"/>
      <c r="R496" s="204"/>
      <c r="S496" s="298" t="str">
        <f t="shared" si="29"/>
        <v/>
      </c>
      <c r="T496" s="299" t="str">
        <f t="shared" si="30"/>
        <v/>
      </c>
      <c r="U496" s="282"/>
    </row>
    <row r="497" spans="2:21" ht="24.75" customHeight="1">
      <c r="B497" s="176">
        <v>491</v>
      </c>
      <c r="C497" s="231"/>
      <c r="D497" s="290" t="str">
        <f t="shared" si="31"/>
        <v/>
      </c>
      <c r="E497" s="291">
        <f>IF(D497="",0,+COUNTIF('賃上げ前(1か月目)(様式3-5)'!$D$7:$D$1006,D497))</f>
        <v>0</v>
      </c>
      <c r="F497" s="205"/>
      <c r="G497" s="295" t="str">
        <f t="shared" si="32"/>
        <v/>
      </c>
      <c r="H497" s="202"/>
      <c r="I497" s="202"/>
      <c r="J497" s="203"/>
      <c r="K497" s="203"/>
      <c r="L497" s="203"/>
      <c r="M497" s="203"/>
      <c r="N497" s="203"/>
      <c r="O497" s="203"/>
      <c r="P497" s="203"/>
      <c r="Q497" s="203"/>
      <c r="R497" s="204"/>
      <c r="S497" s="298" t="str">
        <f t="shared" si="29"/>
        <v/>
      </c>
      <c r="T497" s="299" t="str">
        <f t="shared" si="30"/>
        <v/>
      </c>
      <c r="U497" s="282"/>
    </row>
    <row r="498" spans="2:21" ht="24.75" customHeight="1">
      <c r="B498" s="176">
        <v>492</v>
      </c>
      <c r="C498" s="231"/>
      <c r="D498" s="290" t="str">
        <f t="shared" si="31"/>
        <v/>
      </c>
      <c r="E498" s="291">
        <f>IF(D498="",0,+COUNTIF('賃上げ前(1か月目)(様式3-5)'!$D$7:$D$1006,D498))</f>
        <v>0</v>
      </c>
      <c r="F498" s="205"/>
      <c r="G498" s="295" t="str">
        <f t="shared" si="32"/>
        <v/>
      </c>
      <c r="H498" s="202"/>
      <c r="I498" s="202"/>
      <c r="J498" s="203"/>
      <c r="K498" s="203"/>
      <c r="L498" s="203"/>
      <c r="M498" s="203"/>
      <c r="N498" s="203"/>
      <c r="O498" s="203"/>
      <c r="P498" s="203"/>
      <c r="Q498" s="203"/>
      <c r="R498" s="204"/>
      <c r="S498" s="298" t="str">
        <f t="shared" si="29"/>
        <v/>
      </c>
      <c r="T498" s="299" t="str">
        <f t="shared" si="30"/>
        <v/>
      </c>
      <c r="U498" s="282"/>
    </row>
    <row r="499" spans="2:21" ht="24.75" customHeight="1">
      <c r="B499" s="176">
        <v>493</v>
      </c>
      <c r="C499" s="231"/>
      <c r="D499" s="290" t="str">
        <f t="shared" si="31"/>
        <v/>
      </c>
      <c r="E499" s="291">
        <f>IF(D499="",0,+COUNTIF('賃上げ前(1か月目)(様式3-5)'!$D$7:$D$1006,D499))</f>
        <v>0</v>
      </c>
      <c r="F499" s="205"/>
      <c r="G499" s="295" t="str">
        <f t="shared" si="32"/>
        <v/>
      </c>
      <c r="H499" s="202"/>
      <c r="I499" s="202"/>
      <c r="J499" s="203"/>
      <c r="K499" s="203"/>
      <c r="L499" s="203"/>
      <c r="M499" s="203"/>
      <c r="N499" s="203"/>
      <c r="O499" s="203"/>
      <c r="P499" s="203"/>
      <c r="Q499" s="203"/>
      <c r="R499" s="204"/>
      <c r="S499" s="298" t="str">
        <f t="shared" si="29"/>
        <v/>
      </c>
      <c r="T499" s="299" t="str">
        <f t="shared" si="30"/>
        <v/>
      </c>
      <c r="U499" s="282"/>
    </row>
    <row r="500" spans="2:21" ht="24.75" customHeight="1">
      <c r="B500" s="176">
        <v>494</v>
      </c>
      <c r="C500" s="231"/>
      <c r="D500" s="290" t="str">
        <f t="shared" si="31"/>
        <v/>
      </c>
      <c r="E500" s="291">
        <f>IF(D500="",0,+COUNTIF('賃上げ前(1か月目)(様式3-5)'!$D$7:$D$1006,D500))</f>
        <v>0</v>
      </c>
      <c r="F500" s="205"/>
      <c r="G500" s="295" t="str">
        <f t="shared" si="32"/>
        <v/>
      </c>
      <c r="H500" s="202"/>
      <c r="I500" s="202"/>
      <c r="J500" s="203"/>
      <c r="K500" s="203"/>
      <c r="L500" s="203"/>
      <c r="M500" s="203"/>
      <c r="N500" s="203"/>
      <c r="O500" s="203"/>
      <c r="P500" s="203"/>
      <c r="Q500" s="203"/>
      <c r="R500" s="204"/>
      <c r="S500" s="298" t="str">
        <f t="shared" si="29"/>
        <v/>
      </c>
      <c r="T500" s="299" t="str">
        <f t="shared" si="30"/>
        <v/>
      </c>
      <c r="U500" s="282"/>
    </row>
    <row r="501" spans="2:21" ht="24.75" customHeight="1">
      <c r="B501" s="176">
        <v>495</v>
      </c>
      <c r="C501" s="231"/>
      <c r="D501" s="290" t="str">
        <f t="shared" si="31"/>
        <v/>
      </c>
      <c r="E501" s="291">
        <f>IF(D501="",0,+COUNTIF('賃上げ前(1か月目)(様式3-5)'!$D$7:$D$1006,D501))</f>
        <v>0</v>
      </c>
      <c r="F501" s="205"/>
      <c r="G501" s="295" t="str">
        <f t="shared" si="32"/>
        <v/>
      </c>
      <c r="H501" s="202"/>
      <c r="I501" s="202"/>
      <c r="J501" s="203"/>
      <c r="K501" s="203"/>
      <c r="L501" s="203"/>
      <c r="M501" s="203"/>
      <c r="N501" s="203"/>
      <c r="O501" s="203"/>
      <c r="P501" s="203"/>
      <c r="Q501" s="203"/>
      <c r="R501" s="204"/>
      <c r="S501" s="298" t="str">
        <f t="shared" si="29"/>
        <v/>
      </c>
      <c r="T501" s="299" t="str">
        <f t="shared" si="30"/>
        <v/>
      </c>
      <c r="U501" s="282"/>
    </row>
    <row r="502" spans="2:21" ht="24.75" customHeight="1">
      <c r="B502" s="176">
        <v>496</v>
      </c>
      <c r="C502" s="231"/>
      <c r="D502" s="290" t="str">
        <f t="shared" si="31"/>
        <v/>
      </c>
      <c r="E502" s="291">
        <f>IF(D502="",0,+COUNTIF('賃上げ前(1か月目)(様式3-5)'!$D$7:$D$1006,D502))</f>
        <v>0</v>
      </c>
      <c r="F502" s="205"/>
      <c r="G502" s="295" t="str">
        <f t="shared" si="32"/>
        <v/>
      </c>
      <c r="H502" s="202"/>
      <c r="I502" s="202"/>
      <c r="J502" s="203"/>
      <c r="K502" s="203"/>
      <c r="L502" s="203"/>
      <c r="M502" s="203"/>
      <c r="N502" s="203"/>
      <c r="O502" s="203"/>
      <c r="P502" s="203"/>
      <c r="Q502" s="203"/>
      <c r="R502" s="204"/>
      <c r="S502" s="298" t="str">
        <f t="shared" si="29"/>
        <v/>
      </c>
      <c r="T502" s="299" t="str">
        <f t="shared" si="30"/>
        <v/>
      </c>
      <c r="U502" s="282"/>
    </row>
    <row r="503" spans="2:21" ht="24.75" customHeight="1">
      <c r="B503" s="176">
        <v>497</v>
      </c>
      <c r="C503" s="231"/>
      <c r="D503" s="290" t="str">
        <f t="shared" si="31"/>
        <v/>
      </c>
      <c r="E503" s="291">
        <f>IF(D503="",0,+COUNTIF('賃上げ前(1か月目)(様式3-5)'!$D$7:$D$1006,D503))</f>
        <v>0</v>
      </c>
      <c r="F503" s="205"/>
      <c r="G503" s="295" t="str">
        <f t="shared" si="32"/>
        <v/>
      </c>
      <c r="H503" s="202"/>
      <c r="I503" s="202"/>
      <c r="J503" s="203"/>
      <c r="K503" s="203"/>
      <c r="L503" s="203"/>
      <c r="M503" s="203"/>
      <c r="N503" s="203"/>
      <c r="O503" s="203"/>
      <c r="P503" s="203"/>
      <c r="Q503" s="203"/>
      <c r="R503" s="204"/>
      <c r="S503" s="298" t="str">
        <f t="shared" si="29"/>
        <v/>
      </c>
      <c r="T503" s="299" t="str">
        <f t="shared" si="30"/>
        <v/>
      </c>
      <c r="U503" s="282"/>
    </row>
    <row r="504" spans="2:21" ht="24.75" customHeight="1">
      <c r="B504" s="176">
        <v>498</v>
      </c>
      <c r="C504" s="231"/>
      <c r="D504" s="290" t="str">
        <f t="shared" si="31"/>
        <v/>
      </c>
      <c r="E504" s="291">
        <f>IF(D504="",0,+COUNTIF('賃上げ前(1か月目)(様式3-5)'!$D$7:$D$1006,D504))</f>
        <v>0</v>
      </c>
      <c r="F504" s="205"/>
      <c r="G504" s="295" t="str">
        <f t="shared" si="32"/>
        <v/>
      </c>
      <c r="H504" s="202"/>
      <c r="I504" s="202"/>
      <c r="J504" s="203"/>
      <c r="K504" s="203"/>
      <c r="L504" s="203"/>
      <c r="M504" s="203"/>
      <c r="N504" s="203"/>
      <c r="O504" s="203"/>
      <c r="P504" s="203"/>
      <c r="Q504" s="203"/>
      <c r="R504" s="204"/>
      <c r="S504" s="298" t="str">
        <f t="shared" si="29"/>
        <v/>
      </c>
      <c r="T504" s="299" t="str">
        <f t="shared" si="30"/>
        <v/>
      </c>
      <c r="U504" s="282"/>
    </row>
    <row r="505" spans="2:21" ht="24.75" customHeight="1">
      <c r="B505" s="176">
        <v>499</v>
      </c>
      <c r="C505" s="231"/>
      <c r="D505" s="290" t="str">
        <f t="shared" si="31"/>
        <v/>
      </c>
      <c r="E505" s="291">
        <f>IF(D505="",0,+COUNTIF('賃上げ前(1か月目)(様式3-5)'!$D$7:$D$1006,D505))</f>
        <v>0</v>
      </c>
      <c r="F505" s="205"/>
      <c r="G505" s="295" t="str">
        <f t="shared" si="32"/>
        <v/>
      </c>
      <c r="H505" s="202"/>
      <c r="I505" s="202"/>
      <c r="J505" s="203"/>
      <c r="K505" s="203"/>
      <c r="L505" s="203"/>
      <c r="M505" s="203"/>
      <c r="N505" s="203"/>
      <c r="O505" s="203"/>
      <c r="P505" s="203"/>
      <c r="Q505" s="203"/>
      <c r="R505" s="204"/>
      <c r="S505" s="298" t="str">
        <f t="shared" si="29"/>
        <v/>
      </c>
      <c r="T505" s="299" t="str">
        <f t="shared" si="30"/>
        <v/>
      </c>
      <c r="U505" s="282"/>
    </row>
    <row r="506" spans="2:21" ht="24.75" customHeight="1">
      <c r="B506" s="176">
        <v>500</v>
      </c>
      <c r="C506" s="231"/>
      <c r="D506" s="290" t="str">
        <f t="shared" si="31"/>
        <v/>
      </c>
      <c r="E506" s="291">
        <f>IF(D506="",0,+COUNTIF('賃上げ前(1か月目)(様式3-5)'!$D$7:$D$1006,D506))</f>
        <v>0</v>
      </c>
      <c r="F506" s="205"/>
      <c r="G506" s="295" t="str">
        <f t="shared" si="32"/>
        <v/>
      </c>
      <c r="H506" s="202"/>
      <c r="I506" s="202"/>
      <c r="J506" s="203"/>
      <c r="K506" s="203"/>
      <c r="L506" s="203"/>
      <c r="M506" s="203"/>
      <c r="N506" s="203"/>
      <c r="O506" s="203"/>
      <c r="P506" s="203"/>
      <c r="Q506" s="203"/>
      <c r="R506" s="204"/>
      <c r="S506" s="298" t="str">
        <f t="shared" si="29"/>
        <v/>
      </c>
      <c r="T506" s="299" t="str">
        <f t="shared" si="30"/>
        <v/>
      </c>
      <c r="U506" s="282"/>
    </row>
    <row r="507" spans="2:21" ht="24.75" customHeight="1">
      <c r="B507" s="176">
        <v>501</v>
      </c>
      <c r="C507" s="231"/>
      <c r="D507" s="290" t="str">
        <f t="shared" si="31"/>
        <v/>
      </c>
      <c r="E507" s="291">
        <f>IF(D507="",0,+COUNTIF('賃上げ前(1か月目)(様式3-5)'!$D$7:$D$1006,D507))</f>
        <v>0</v>
      </c>
      <c r="F507" s="205"/>
      <c r="G507" s="295" t="str">
        <f t="shared" si="32"/>
        <v/>
      </c>
      <c r="H507" s="202"/>
      <c r="I507" s="202"/>
      <c r="J507" s="203"/>
      <c r="K507" s="203"/>
      <c r="L507" s="203"/>
      <c r="M507" s="203"/>
      <c r="N507" s="203"/>
      <c r="O507" s="203"/>
      <c r="P507" s="203"/>
      <c r="Q507" s="203"/>
      <c r="R507" s="204"/>
      <c r="S507" s="298" t="str">
        <f t="shared" si="29"/>
        <v/>
      </c>
      <c r="T507" s="299" t="str">
        <f t="shared" si="30"/>
        <v/>
      </c>
      <c r="U507" s="282"/>
    </row>
    <row r="508" spans="2:21" ht="24.75" customHeight="1">
      <c r="B508" s="176">
        <v>502</v>
      </c>
      <c r="C508" s="231"/>
      <c r="D508" s="290" t="str">
        <f t="shared" si="31"/>
        <v/>
      </c>
      <c r="E508" s="291">
        <f>IF(D508="",0,+COUNTIF('賃上げ前(1か月目)(様式3-5)'!$D$7:$D$1006,D508))</f>
        <v>0</v>
      </c>
      <c r="F508" s="205"/>
      <c r="G508" s="295" t="str">
        <f t="shared" si="32"/>
        <v/>
      </c>
      <c r="H508" s="202"/>
      <c r="I508" s="202"/>
      <c r="J508" s="203"/>
      <c r="K508" s="203"/>
      <c r="L508" s="203"/>
      <c r="M508" s="203"/>
      <c r="N508" s="203"/>
      <c r="O508" s="203"/>
      <c r="P508" s="203"/>
      <c r="Q508" s="203"/>
      <c r="R508" s="204"/>
      <c r="S508" s="298" t="str">
        <f t="shared" si="29"/>
        <v/>
      </c>
      <c r="T508" s="299" t="str">
        <f t="shared" si="30"/>
        <v/>
      </c>
      <c r="U508" s="282"/>
    </row>
    <row r="509" spans="2:21" ht="24.75" customHeight="1">
      <c r="B509" s="176">
        <v>503</v>
      </c>
      <c r="C509" s="231"/>
      <c r="D509" s="290" t="str">
        <f t="shared" si="31"/>
        <v/>
      </c>
      <c r="E509" s="291">
        <f>IF(D509="",0,+COUNTIF('賃上げ前(1か月目)(様式3-5)'!$D$7:$D$1006,D509))</f>
        <v>0</v>
      </c>
      <c r="F509" s="205"/>
      <c r="G509" s="295" t="str">
        <f t="shared" si="32"/>
        <v/>
      </c>
      <c r="H509" s="202"/>
      <c r="I509" s="202"/>
      <c r="J509" s="203"/>
      <c r="K509" s="203"/>
      <c r="L509" s="203"/>
      <c r="M509" s="203"/>
      <c r="N509" s="203"/>
      <c r="O509" s="203"/>
      <c r="P509" s="203"/>
      <c r="Q509" s="203"/>
      <c r="R509" s="204"/>
      <c r="S509" s="298" t="str">
        <f t="shared" si="29"/>
        <v/>
      </c>
      <c r="T509" s="299" t="str">
        <f t="shared" si="30"/>
        <v/>
      </c>
      <c r="U509" s="282"/>
    </row>
    <row r="510" spans="2:21" ht="24.75" customHeight="1">
      <c r="B510" s="176">
        <v>504</v>
      </c>
      <c r="C510" s="231"/>
      <c r="D510" s="290" t="str">
        <f t="shared" si="31"/>
        <v/>
      </c>
      <c r="E510" s="291">
        <f>IF(D510="",0,+COUNTIF('賃上げ前(1か月目)(様式3-5)'!$D$7:$D$1006,D510))</f>
        <v>0</v>
      </c>
      <c r="F510" s="205"/>
      <c r="G510" s="295" t="str">
        <f t="shared" si="32"/>
        <v/>
      </c>
      <c r="H510" s="202"/>
      <c r="I510" s="202"/>
      <c r="J510" s="203"/>
      <c r="K510" s="203"/>
      <c r="L510" s="203"/>
      <c r="M510" s="203"/>
      <c r="N510" s="203"/>
      <c r="O510" s="203"/>
      <c r="P510" s="203"/>
      <c r="Q510" s="203"/>
      <c r="R510" s="204"/>
      <c r="S510" s="298" t="str">
        <f t="shared" si="29"/>
        <v/>
      </c>
      <c r="T510" s="299" t="str">
        <f t="shared" si="30"/>
        <v/>
      </c>
      <c r="U510" s="282"/>
    </row>
    <row r="511" spans="2:21" ht="24.75" customHeight="1">
      <c r="B511" s="176">
        <v>505</v>
      </c>
      <c r="C511" s="231"/>
      <c r="D511" s="290" t="str">
        <f t="shared" si="31"/>
        <v/>
      </c>
      <c r="E511" s="291">
        <f>IF(D511="",0,+COUNTIF('賃上げ前(1か月目)(様式3-5)'!$D$7:$D$1006,D511))</f>
        <v>0</v>
      </c>
      <c r="F511" s="205"/>
      <c r="G511" s="295" t="str">
        <f t="shared" si="32"/>
        <v/>
      </c>
      <c r="H511" s="202"/>
      <c r="I511" s="202"/>
      <c r="J511" s="203"/>
      <c r="K511" s="203"/>
      <c r="L511" s="203"/>
      <c r="M511" s="203"/>
      <c r="N511" s="203"/>
      <c r="O511" s="203"/>
      <c r="P511" s="203"/>
      <c r="Q511" s="203"/>
      <c r="R511" s="204"/>
      <c r="S511" s="298" t="str">
        <f t="shared" si="29"/>
        <v/>
      </c>
      <c r="T511" s="299" t="str">
        <f t="shared" si="30"/>
        <v/>
      </c>
      <c r="U511" s="282"/>
    </row>
    <row r="512" spans="2:21" ht="24.75" customHeight="1">
      <c r="B512" s="176">
        <v>506</v>
      </c>
      <c r="C512" s="231"/>
      <c r="D512" s="290" t="str">
        <f t="shared" si="31"/>
        <v/>
      </c>
      <c r="E512" s="291">
        <f>IF(D512="",0,+COUNTIF('賃上げ前(1か月目)(様式3-5)'!$D$7:$D$1006,D512))</f>
        <v>0</v>
      </c>
      <c r="F512" s="205"/>
      <c r="G512" s="295" t="str">
        <f t="shared" si="32"/>
        <v/>
      </c>
      <c r="H512" s="202"/>
      <c r="I512" s="202"/>
      <c r="J512" s="203"/>
      <c r="K512" s="203"/>
      <c r="L512" s="203"/>
      <c r="M512" s="203"/>
      <c r="N512" s="203"/>
      <c r="O512" s="203"/>
      <c r="P512" s="203"/>
      <c r="Q512" s="203"/>
      <c r="R512" s="204"/>
      <c r="S512" s="298" t="str">
        <f t="shared" si="29"/>
        <v/>
      </c>
      <c r="T512" s="299" t="str">
        <f t="shared" si="30"/>
        <v/>
      </c>
      <c r="U512" s="282"/>
    </row>
    <row r="513" spans="2:21" ht="24.75" customHeight="1">
      <c r="B513" s="176">
        <v>507</v>
      </c>
      <c r="C513" s="231"/>
      <c r="D513" s="290" t="str">
        <f t="shared" si="31"/>
        <v/>
      </c>
      <c r="E513" s="291">
        <f>IF(D513="",0,+COUNTIF('賃上げ前(1か月目)(様式3-5)'!$D$7:$D$1006,D513))</f>
        <v>0</v>
      </c>
      <c r="F513" s="205"/>
      <c r="G513" s="295" t="str">
        <f t="shared" si="32"/>
        <v/>
      </c>
      <c r="H513" s="202"/>
      <c r="I513" s="202"/>
      <c r="J513" s="203"/>
      <c r="K513" s="203"/>
      <c r="L513" s="203"/>
      <c r="M513" s="203"/>
      <c r="N513" s="203"/>
      <c r="O513" s="203"/>
      <c r="P513" s="203"/>
      <c r="Q513" s="203"/>
      <c r="R513" s="204"/>
      <c r="S513" s="298" t="str">
        <f t="shared" si="29"/>
        <v/>
      </c>
      <c r="T513" s="299" t="str">
        <f t="shared" si="30"/>
        <v/>
      </c>
      <c r="U513" s="282"/>
    </row>
    <row r="514" spans="2:21" ht="24.75" customHeight="1">
      <c r="B514" s="176">
        <v>508</v>
      </c>
      <c r="C514" s="231"/>
      <c r="D514" s="290" t="str">
        <f t="shared" si="31"/>
        <v/>
      </c>
      <c r="E514" s="291">
        <f>IF(D514="",0,+COUNTIF('賃上げ前(1か月目)(様式3-5)'!$D$7:$D$1006,D514))</f>
        <v>0</v>
      </c>
      <c r="F514" s="205"/>
      <c r="G514" s="295" t="str">
        <f t="shared" si="32"/>
        <v/>
      </c>
      <c r="H514" s="202"/>
      <c r="I514" s="202"/>
      <c r="J514" s="203"/>
      <c r="K514" s="203"/>
      <c r="L514" s="203"/>
      <c r="M514" s="203"/>
      <c r="N514" s="203"/>
      <c r="O514" s="203"/>
      <c r="P514" s="203"/>
      <c r="Q514" s="203"/>
      <c r="R514" s="204"/>
      <c r="S514" s="298" t="str">
        <f t="shared" si="29"/>
        <v/>
      </c>
      <c r="T514" s="299" t="str">
        <f t="shared" si="30"/>
        <v/>
      </c>
      <c r="U514" s="282"/>
    </row>
    <row r="515" spans="2:21" ht="24.75" customHeight="1">
      <c r="B515" s="176">
        <v>509</v>
      </c>
      <c r="C515" s="231"/>
      <c r="D515" s="290" t="str">
        <f t="shared" si="31"/>
        <v/>
      </c>
      <c r="E515" s="291">
        <f>IF(D515="",0,+COUNTIF('賃上げ前(1か月目)(様式3-5)'!$D$7:$D$1006,D515))</f>
        <v>0</v>
      </c>
      <c r="F515" s="205"/>
      <c r="G515" s="295" t="str">
        <f t="shared" si="32"/>
        <v/>
      </c>
      <c r="H515" s="202"/>
      <c r="I515" s="202"/>
      <c r="J515" s="203"/>
      <c r="K515" s="203"/>
      <c r="L515" s="203"/>
      <c r="M515" s="203"/>
      <c r="N515" s="203"/>
      <c r="O515" s="203"/>
      <c r="P515" s="203"/>
      <c r="Q515" s="203"/>
      <c r="R515" s="204"/>
      <c r="S515" s="298" t="str">
        <f t="shared" si="29"/>
        <v/>
      </c>
      <c r="T515" s="299" t="str">
        <f t="shared" si="30"/>
        <v/>
      </c>
      <c r="U515" s="282"/>
    </row>
    <row r="516" spans="2:21" ht="24.75" customHeight="1">
      <c r="B516" s="176">
        <v>510</v>
      </c>
      <c r="C516" s="231"/>
      <c r="D516" s="290" t="str">
        <f t="shared" si="31"/>
        <v/>
      </c>
      <c r="E516" s="291">
        <f>IF(D516="",0,+COUNTIF('賃上げ前(1か月目)(様式3-5)'!$D$7:$D$1006,D516))</f>
        <v>0</v>
      </c>
      <c r="F516" s="205"/>
      <c r="G516" s="295" t="str">
        <f t="shared" si="32"/>
        <v/>
      </c>
      <c r="H516" s="202"/>
      <c r="I516" s="202"/>
      <c r="J516" s="203"/>
      <c r="K516" s="203"/>
      <c r="L516" s="203"/>
      <c r="M516" s="203"/>
      <c r="N516" s="203"/>
      <c r="O516" s="203"/>
      <c r="P516" s="203"/>
      <c r="Q516" s="203"/>
      <c r="R516" s="204"/>
      <c r="S516" s="298" t="str">
        <f t="shared" si="29"/>
        <v/>
      </c>
      <c r="T516" s="299" t="str">
        <f t="shared" si="30"/>
        <v/>
      </c>
      <c r="U516" s="282"/>
    </row>
    <row r="517" spans="2:21" ht="24.75" customHeight="1">
      <c r="B517" s="176">
        <v>511</v>
      </c>
      <c r="C517" s="231"/>
      <c r="D517" s="290" t="str">
        <f t="shared" si="31"/>
        <v/>
      </c>
      <c r="E517" s="291">
        <f>IF(D517="",0,+COUNTIF('賃上げ前(1か月目)(様式3-5)'!$D$7:$D$1006,D517))</f>
        <v>0</v>
      </c>
      <c r="F517" s="205"/>
      <c r="G517" s="295" t="str">
        <f t="shared" si="32"/>
        <v/>
      </c>
      <c r="H517" s="202"/>
      <c r="I517" s="202"/>
      <c r="J517" s="203"/>
      <c r="K517" s="203"/>
      <c r="L517" s="203"/>
      <c r="M517" s="203"/>
      <c r="N517" s="203"/>
      <c r="O517" s="203"/>
      <c r="P517" s="203"/>
      <c r="Q517" s="203"/>
      <c r="R517" s="204"/>
      <c r="S517" s="298" t="str">
        <f t="shared" si="29"/>
        <v/>
      </c>
      <c r="T517" s="299" t="str">
        <f t="shared" si="30"/>
        <v/>
      </c>
      <c r="U517" s="282"/>
    </row>
    <row r="518" spans="2:21" ht="24.75" customHeight="1">
      <c r="B518" s="176">
        <v>512</v>
      </c>
      <c r="C518" s="231"/>
      <c r="D518" s="290" t="str">
        <f t="shared" si="31"/>
        <v/>
      </c>
      <c r="E518" s="291">
        <f>IF(D518="",0,+COUNTIF('賃上げ前(1か月目)(様式3-5)'!$D$7:$D$1006,D518))</f>
        <v>0</v>
      </c>
      <c r="F518" s="205"/>
      <c r="G518" s="295" t="str">
        <f t="shared" si="32"/>
        <v/>
      </c>
      <c r="H518" s="202"/>
      <c r="I518" s="202"/>
      <c r="J518" s="203"/>
      <c r="K518" s="203"/>
      <c r="L518" s="203"/>
      <c r="M518" s="203"/>
      <c r="N518" s="203"/>
      <c r="O518" s="203"/>
      <c r="P518" s="203"/>
      <c r="Q518" s="203"/>
      <c r="R518" s="204"/>
      <c r="S518" s="298" t="str">
        <f t="shared" si="29"/>
        <v/>
      </c>
      <c r="T518" s="299" t="str">
        <f t="shared" si="30"/>
        <v/>
      </c>
      <c r="U518" s="282"/>
    </row>
    <row r="519" spans="2:21" ht="24.75" customHeight="1">
      <c r="B519" s="176">
        <v>513</v>
      </c>
      <c r="C519" s="231"/>
      <c r="D519" s="290" t="str">
        <f t="shared" si="31"/>
        <v/>
      </c>
      <c r="E519" s="291">
        <f>IF(D519="",0,+COUNTIF('賃上げ前(1か月目)(様式3-5)'!$D$7:$D$1006,D519))</f>
        <v>0</v>
      </c>
      <c r="F519" s="205"/>
      <c r="G519" s="295" t="str">
        <f t="shared" si="32"/>
        <v/>
      </c>
      <c r="H519" s="202"/>
      <c r="I519" s="202"/>
      <c r="J519" s="203"/>
      <c r="K519" s="203"/>
      <c r="L519" s="203"/>
      <c r="M519" s="203"/>
      <c r="N519" s="203"/>
      <c r="O519" s="203"/>
      <c r="P519" s="203"/>
      <c r="Q519" s="203"/>
      <c r="R519" s="204"/>
      <c r="S519" s="298" t="str">
        <f t="shared" si="29"/>
        <v/>
      </c>
      <c r="T519" s="299" t="str">
        <f t="shared" si="30"/>
        <v/>
      </c>
      <c r="U519" s="282"/>
    </row>
    <row r="520" spans="2:21" ht="24.75" customHeight="1">
      <c r="B520" s="176">
        <v>514</v>
      </c>
      <c r="C520" s="231"/>
      <c r="D520" s="290" t="str">
        <f t="shared" si="31"/>
        <v/>
      </c>
      <c r="E520" s="291">
        <f>IF(D520="",0,+COUNTIF('賃上げ前(1か月目)(様式3-5)'!$D$7:$D$1006,D520))</f>
        <v>0</v>
      </c>
      <c r="F520" s="205"/>
      <c r="G520" s="295" t="str">
        <f t="shared" si="32"/>
        <v/>
      </c>
      <c r="H520" s="202"/>
      <c r="I520" s="202"/>
      <c r="J520" s="203"/>
      <c r="K520" s="203"/>
      <c r="L520" s="203"/>
      <c r="M520" s="203"/>
      <c r="N520" s="203"/>
      <c r="O520" s="203"/>
      <c r="P520" s="203"/>
      <c r="Q520" s="203"/>
      <c r="R520" s="204"/>
      <c r="S520" s="298" t="str">
        <f t="shared" ref="S520:S583" si="33">IF(C520="","",+SUM(H520:R520))</f>
        <v/>
      </c>
      <c r="T520" s="299" t="str">
        <f t="shared" ref="T520:T582" si="34">IF(C520="","",+IF(G520="対象",H520,0))</f>
        <v/>
      </c>
      <c r="U520" s="282"/>
    </row>
    <row r="521" spans="2:21" ht="24.75" customHeight="1">
      <c r="B521" s="176">
        <v>515</v>
      </c>
      <c r="C521" s="231"/>
      <c r="D521" s="290" t="str">
        <f t="shared" ref="D521:D584" si="35">SUBSTITUTE(SUBSTITUTE(C521,"　","")," ","")</f>
        <v/>
      </c>
      <c r="E521" s="291">
        <f>IF(D521="",0,+COUNTIF('賃上げ前(1か月目)(様式3-5)'!$D$7:$D$1006,D521))</f>
        <v>0</v>
      </c>
      <c r="F521" s="205"/>
      <c r="G521" s="295" t="str">
        <f t="shared" ref="G521:G584" si="36">IF(C521="","",+IF(OR(E521&lt;1,F521=""),"除外","対象"))</f>
        <v/>
      </c>
      <c r="H521" s="202"/>
      <c r="I521" s="202"/>
      <c r="J521" s="203"/>
      <c r="K521" s="203"/>
      <c r="L521" s="203"/>
      <c r="M521" s="203"/>
      <c r="N521" s="203"/>
      <c r="O521" s="203"/>
      <c r="P521" s="203"/>
      <c r="Q521" s="203"/>
      <c r="R521" s="204"/>
      <c r="S521" s="298" t="str">
        <f t="shared" si="33"/>
        <v/>
      </c>
      <c r="T521" s="299" t="str">
        <f t="shared" si="34"/>
        <v/>
      </c>
      <c r="U521" s="282"/>
    </row>
    <row r="522" spans="2:21" ht="24.75" customHeight="1">
      <c r="B522" s="176">
        <v>516</v>
      </c>
      <c r="C522" s="231"/>
      <c r="D522" s="290" t="str">
        <f t="shared" si="35"/>
        <v/>
      </c>
      <c r="E522" s="291">
        <f>IF(D522="",0,+COUNTIF('賃上げ前(1か月目)(様式3-5)'!$D$7:$D$1006,D522))</f>
        <v>0</v>
      </c>
      <c r="F522" s="205"/>
      <c r="G522" s="295" t="str">
        <f t="shared" si="36"/>
        <v/>
      </c>
      <c r="H522" s="202"/>
      <c r="I522" s="202"/>
      <c r="J522" s="203"/>
      <c r="K522" s="203"/>
      <c r="L522" s="203"/>
      <c r="M522" s="203"/>
      <c r="N522" s="203"/>
      <c r="O522" s="203"/>
      <c r="P522" s="203"/>
      <c r="Q522" s="203"/>
      <c r="R522" s="204"/>
      <c r="S522" s="298" t="str">
        <f t="shared" si="33"/>
        <v/>
      </c>
      <c r="T522" s="299" t="str">
        <f t="shared" si="34"/>
        <v/>
      </c>
      <c r="U522" s="282"/>
    </row>
    <row r="523" spans="2:21" ht="24.75" customHeight="1">
      <c r="B523" s="176">
        <v>517</v>
      </c>
      <c r="C523" s="231"/>
      <c r="D523" s="290" t="str">
        <f t="shared" si="35"/>
        <v/>
      </c>
      <c r="E523" s="291">
        <f>IF(D523="",0,+COUNTIF('賃上げ前(1か月目)(様式3-5)'!$D$7:$D$1006,D523))</f>
        <v>0</v>
      </c>
      <c r="F523" s="205"/>
      <c r="G523" s="295" t="str">
        <f t="shared" si="36"/>
        <v/>
      </c>
      <c r="H523" s="202"/>
      <c r="I523" s="202"/>
      <c r="J523" s="203"/>
      <c r="K523" s="203"/>
      <c r="L523" s="203"/>
      <c r="M523" s="203"/>
      <c r="N523" s="203"/>
      <c r="O523" s="203"/>
      <c r="P523" s="203"/>
      <c r="Q523" s="203"/>
      <c r="R523" s="204"/>
      <c r="S523" s="298" t="str">
        <f t="shared" si="33"/>
        <v/>
      </c>
      <c r="T523" s="299" t="str">
        <f t="shared" si="34"/>
        <v/>
      </c>
      <c r="U523" s="282"/>
    </row>
    <row r="524" spans="2:21" ht="24.75" customHeight="1">
      <c r="B524" s="176">
        <v>518</v>
      </c>
      <c r="C524" s="231"/>
      <c r="D524" s="290" t="str">
        <f t="shared" si="35"/>
        <v/>
      </c>
      <c r="E524" s="291">
        <f>IF(D524="",0,+COUNTIF('賃上げ前(1か月目)(様式3-5)'!$D$7:$D$1006,D524))</f>
        <v>0</v>
      </c>
      <c r="F524" s="205"/>
      <c r="G524" s="295" t="str">
        <f t="shared" si="36"/>
        <v/>
      </c>
      <c r="H524" s="202"/>
      <c r="I524" s="202"/>
      <c r="J524" s="203"/>
      <c r="K524" s="203"/>
      <c r="L524" s="203"/>
      <c r="M524" s="203"/>
      <c r="N524" s="203"/>
      <c r="O524" s="203"/>
      <c r="P524" s="203"/>
      <c r="Q524" s="203"/>
      <c r="R524" s="204"/>
      <c r="S524" s="298" t="str">
        <f t="shared" si="33"/>
        <v/>
      </c>
      <c r="T524" s="299" t="str">
        <f t="shared" si="34"/>
        <v/>
      </c>
      <c r="U524" s="282"/>
    </row>
    <row r="525" spans="2:21" ht="24.75" customHeight="1">
      <c r="B525" s="176">
        <v>519</v>
      </c>
      <c r="C525" s="231"/>
      <c r="D525" s="290" t="str">
        <f t="shared" si="35"/>
        <v/>
      </c>
      <c r="E525" s="291">
        <f>IF(D525="",0,+COUNTIF('賃上げ前(1か月目)(様式3-5)'!$D$7:$D$1006,D525))</f>
        <v>0</v>
      </c>
      <c r="F525" s="205"/>
      <c r="G525" s="295" t="str">
        <f t="shared" si="36"/>
        <v/>
      </c>
      <c r="H525" s="202"/>
      <c r="I525" s="202"/>
      <c r="J525" s="203"/>
      <c r="K525" s="203"/>
      <c r="L525" s="203"/>
      <c r="M525" s="203"/>
      <c r="N525" s="203"/>
      <c r="O525" s="203"/>
      <c r="P525" s="203"/>
      <c r="Q525" s="203"/>
      <c r="R525" s="204"/>
      <c r="S525" s="298" t="str">
        <f t="shared" si="33"/>
        <v/>
      </c>
      <c r="T525" s="299" t="str">
        <f t="shared" si="34"/>
        <v/>
      </c>
      <c r="U525" s="282"/>
    </row>
    <row r="526" spans="2:21" ht="24.75" customHeight="1">
      <c r="B526" s="176">
        <v>520</v>
      </c>
      <c r="C526" s="231"/>
      <c r="D526" s="290" t="str">
        <f t="shared" si="35"/>
        <v/>
      </c>
      <c r="E526" s="291">
        <f>IF(D526="",0,+COUNTIF('賃上げ前(1か月目)(様式3-5)'!$D$7:$D$1006,D526))</f>
        <v>0</v>
      </c>
      <c r="F526" s="205"/>
      <c r="G526" s="295" t="str">
        <f t="shared" si="36"/>
        <v/>
      </c>
      <c r="H526" s="202"/>
      <c r="I526" s="202"/>
      <c r="J526" s="203"/>
      <c r="K526" s="203"/>
      <c r="L526" s="203"/>
      <c r="M526" s="203"/>
      <c r="N526" s="203"/>
      <c r="O526" s="203"/>
      <c r="P526" s="203"/>
      <c r="Q526" s="203"/>
      <c r="R526" s="204"/>
      <c r="S526" s="298" t="str">
        <f t="shared" si="33"/>
        <v/>
      </c>
      <c r="T526" s="299" t="str">
        <f t="shared" si="34"/>
        <v/>
      </c>
      <c r="U526" s="282"/>
    </row>
    <row r="527" spans="2:21" ht="24.75" customHeight="1">
      <c r="B527" s="176">
        <v>521</v>
      </c>
      <c r="C527" s="231"/>
      <c r="D527" s="290" t="str">
        <f t="shared" si="35"/>
        <v/>
      </c>
      <c r="E527" s="291">
        <f>IF(D527="",0,+COUNTIF('賃上げ前(1か月目)(様式3-5)'!$D$7:$D$1006,D527))</f>
        <v>0</v>
      </c>
      <c r="F527" s="205"/>
      <c r="G527" s="295" t="str">
        <f t="shared" si="36"/>
        <v/>
      </c>
      <c r="H527" s="202"/>
      <c r="I527" s="202"/>
      <c r="J527" s="203"/>
      <c r="K527" s="203"/>
      <c r="L527" s="203"/>
      <c r="M527" s="203"/>
      <c r="N527" s="203"/>
      <c r="O527" s="203"/>
      <c r="P527" s="203"/>
      <c r="Q527" s="203"/>
      <c r="R527" s="204"/>
      <c r="S527" s="298" t="str">
        <f t="shared" si="33"/>
        <v/>
      </c>
      <c r="T527" s="299" t="str">
        <f t="shared" si="34"/>
        <v/>
      </c>
      <c r="U527" s="282"/>
    </row>
    <row r="528" spans="2:21" ht="24.75" customHeight="1">
      <c r="B528" s="176">
        <v>522</v>
      </c>
      <c r="C528" s="231"/>
      <c r="D528" s="290" t="str">
        <f t="shared" si="35"/>
        <v/>
      </c>
      <c r="E528" s="291">
        <f>IF(D528="",0,+COUNTIF('賃上げ前(1か月目)(様式3-5)'!$D$7:$D$1006,D528))</f>
        <v>0</v>
      </c>
      <c r="F528" s="205"/>
      <c r="G528" s="295" t="str">
        <f t="shared" si="36"/>
        <v/>
      </c>
      <c r="H528" s="202"/>
      <c r="I528" s="202"/>
      <c r="J528" s="203"/>
      <c r="K528" s="203"/>
      <c r="L528" s="203"/>
      <c r="M528" s="203"/>
      <c r="N528" s="203"/>
      <c r="O528" s="203"/>
      <c r="P528" s="203"/>
      <c r="Q528" s="203"/>
      <c r="R528" s="204"/>
      <c r="S528" s="298" t="str">
        <f t="shared" si="33"/>
        <v/>
      </c>
      <c r="T528" s="299" t="str">
        <f t="shared" si="34"/>
        <v/>
      </c>
      <c r="U528" s="282"/>
    </row>
    <row r="529" spans="2:21" ht="24.75" customHeight="1">
      <c r="B529" s="176">
        <v>523</v>
      </c>
      <c r="C529" s="231"/>
      <c r="D529" s="290" t="str">
        <f t="shared" si="35"/>
        <v/>
      </c>
      <c r="E529" s="291">
        <f>IF(D529="",0,+COUNTIF('賃上げ前(1か月目)(様式3-5)'!$D$7:$D$1006,D529))</f>
        <v>0</v>
      </c>
      <c r="F529" s="205"/>
      <c r="G529" s="295" t="str">
        <f t="shared" si="36"/>
        <v/>
      </c>
      <c r="H529" s="202"/>
      <c r="I529" s="202"/>
      <c r="J529" s="203"/>
      <c r="K529" s="203"/>
      <c r="L529" s="203"/>
      <c r="M529" s="203"/>
      <c r="N529" s="203"/>
      <c r="O529" s="203"/>
      <c r="P529" s="203"/>
      <c r="Q529" s="203"/>
      <c r="R529" s="204"/>
      <c r="S529" s="298" t="str">
        <f t="shared" si="33"/>
        <v/>
      </c>
      <c r="T529" s="299" t="str">
        <f t="shared" si="34"/>
        <v/>
      </c>
      <c r="U529" s="282"/>
    </row>
    <row r="530" spans="2:21" ht="24.75" customHeight="1">
      <c r="B530" s="176">
        <v>524</v>
      </c>
      <c r="C530" s="231"/>
      <c r="D530" s="290" t="str">
        <f t="shared" si="35"/>
        <v/>
      </c>
      <c r="E530" s="291">
        <f>IF(D530="",0,+COUNTIF('賃上げ前(1か月目)(様式3-5)'!$D$7:$D$1006,D530))</f>
        <v>0</v>
      </c>
      <c r="F530" s="205"/>
      <c r="G530" s="295" t="str">
        <f t="shared" si="36"/>
        <v/>
      </c>
      <c r="H530" s="202"/>
      <c r="I530" s="202"/>
      <c r="J530" s="203"/>
      <c r="K530" s="203"/>
      <c r="L530" s="203"/>
      <c r="M530" s="203"/>
      <c r="N530" s="203"/>
      <c r="O530" s="203"/>
      <c r="P530" s="203"/>
      <c r="Q530" s="203"/>
      <c r="R530" s="204"/>
      <c r="S530" s="298" t="str">
        <f t="shared" si="33"/>
        <v/>
      </c>
      <c r="T530" s="299" t="str">
        <f t="shared" si="34"/>
        <v/>
      </c>
      <c r="U530" s="282"/>
    </row>
    <row r="531" spans="2:21" ht="24.75" customHeight="1">
      <c r="B531" s="176">
        <v>525</v>
      </c>
      <c r="C531" s="231"/>
      <c r="D531" s="290" t="str">
        <f t="shared" si="35"/>
        <v/>
      </c>
      <c r="E531" s="291">
        <f>IF(D531="",0,+COUNTIF('賃上げ前(1か月目)(様式3-5)'!$D$7:$D$1006,D531))</f>
        <v>0</v>
      </c>
      <c r="F531" s="205"/>
      <c r="G531" s="295" t="str">
        <f t="shared" si="36"/>
        <v/>
      </c>
      <c r="H531" s="202"/>
      <c r="I531" s="202"/>
      <c r="J531" s="203"/>
      <c r="K531" s="203"/>
      <c r="L531" s="203"/>
      <c r="M531" s="203"/>
      <c r="N531" s="203"/>
      <c r="O531" s="203"/>
      <c r="P531" s="203"/>
      <c r="Q531" s="203"/>
      <c r="R531" s="204"/>
      <c r="S531" s="298" t="str">
        <f t="shared" si="33"/>
        <v/>
      </c>
      <c r="T531" s="299" t="str">
        <f t="shared" si="34"/>
        <v/>
      </c>
      <c r="U531" s="282"/>
    </row>
    <row r="532" spans="2:21" ht="24.75" customHeight="1">
      <c r="B532" s="176">
        <v>526</v>
      </c>
      <c r="C532" s="231"/>
      <c r="D532" s="290" t="str">
        <f t="shared" si="35"/>
        <v/>
      </c>
      <c r="E532" s="291">
        <f>IF(D532="",0,+COUNTIF('賃上げ前(1か月目)(様式3-5)'!$D$7:$D$1006,D532))</f>
        <v>0</v>
      </c>
      <c r="F532" s="205"/>
      <c r="G532" s="295" t="str">
        <f t="shared" si="36"/>
        <v/>
      </c>
      <c r="H532" s="202"/>
      <c r="I532" s="202"/>
      <c r="J532" s="203"/>
      <c r="K532" s="203"/>
      <c r="L532" s="203"/>
      <c r="M532" s="203"/>
      <c r="N532" s="203"/>
      <c r="O532" s="203"/>
      <c r="P532" s="203"/>
      <c r="Q532" s="203"/>
      <c r="R532" s="204"/>
      <c r="S532" s="298" t="str">
        <f t="shared" si="33"/>
        <v/>
      </c>
      <c r="T532" s="299" t="str">
        <f t="shared" si="34"/>
        <v/>
      </c>
      <c r="U532" s="282"/>
    </row>
    <row r="533" spans="2:21" ht="24.75" customHeight="1">
      <c r="B533" s="176">
        <v>527</v>
      </c>
      <c r="C533" s="231"/>
      <c r="D533" s="290" t="str">
        <f t="shared" si="35"/>
        <v/>
      </c>
      <c r="E533" s="291">
        <f>IF(D533="",0,+COUNTIF('賃上げ前(1か月目)(様式3-5)'!$D$7:$D$1006,D533))</f>
        <v>0</v>
      </c>
      <c r="F533" s="205"/>
      <c r="G533" s="295" t="str">
        <f t="shared" si="36"/>
        <v/>
      </c>
      <c r="H533" s="202"/>
      <c r="I533" s="202"/>
      <c r="J533" s="203"/>
      <c r="K533" s="203"/>
      <c r="L533" s="203"/>
      <c r="M533" s="203"/>
      <c r="N533" s="203"/>
      <c r="O533" s="203"/>
      <c r="P533" s="203"/>
      <c r="Q533" s="203"/>
      <c r="R533" s="204"/>
      <c r="S533" s="298" t="str">
        <f t="shared" si="33"/>
        <v/>
      </c>
      <c r="T533" s="299" t="str">
        <f t="shared" si="34"/>
        <v/>
      </c>
      <c r="U533" s="282"/>
    </row>
    <row r="534" spans="2:21" ht="24.75" customHeight="1">
      <c r="B534" s="176">
        <v>528</v>
      </c>
      <c r="C534" s="231"/>
      <c r="D534" s="290" t="str">
        <f t="shared" si="35"/>
        <v/>
      </c>
      <c r="E534" s="291">
        <f>IF(D534="",0,+COUNTIF('賃上げ前(1か月目)(様式3-5)'!$D$7:$D$1006,D534))</f>
        <v>0</v>
      </c>
      <c r="F534" s="205"/>
      <c r="G534" s="295" t="str">
        <f t="shared" si="36"/>
        <v/>
      </c>
      <c r="H534" s="202"/>
      <c r="I534" s="202"/>
      <c r="J534" s="203"/>
      <c r="K534" s="203"/>
      <c r="L534" s="203"/>
      <c r="M534" s="203"/>
      <c r="N534" s="203"/>
      <c r="O534" s="203"/>
      <c r="P534" s="203"/>
      <c r="Q534" s="203"/>
      <c r="R534" s="204"/>
      <c r="S534" s="298" t="str">
        <f t="shared" si="33"/>
        <v/>
      </c>
      <c r="T534" s="299" t="str">
        <f t="shared" si="34"/>
        <v/>
      </c>
      <c r="U534" s="282"/>
    </row>
    <row r="535" spans="2:21" ht="24.75" customHeight="1">
      <c r="B535" s="176">
        <v>529</v>
      </c>
      <c r="C535" s="231"/>
      <c r="D535" s="290" t="str">
        <f t="shared" si="35"/>
        <v/>
      </c>
      <c r="E535" s="291">
        <f>IF(D535="",0,+COUNTIF('賃上げ前(1か月目)(様式3-5)'!$D$7:$D$1006,D535))</f>
        <v>0</v>
      </c>
      <c r="F535" s="205"/>
      <c r="G535" s="295" t="str">
        <f t="shared" si="36"/>
        <v/>
      </c>
      <c r="H535" s="202"/>
      <c r="I535" s="202"/>
      <c r="J535" s="203"/>
      <c r="K535" s="203"/>
      <c r="L535" s="203"/>
      <c r="M535" s="203"/>
      <c r="N535" s="203"/>
      <c r="O535" s="203"/>
      <c r="P535" s="203"/>
      <c r="Q535" s="203"/>
      <c r="R535" s="204"/>
      <c r="S535" s="298" t="str">
        <f t="shared" si="33"/>
        <v/>
      </c>
      <c r="T535" s="299" t="str">
        <f t="shared" si="34"/>
        <v/>
      </c>
      <c r="U535" s="282"/>
    </row>
    <row r="536" spans="2:21" ht="24.75" customHeight="1">
      <c r="B536" s="176">
        <v>530</v>
      </c>
      <c r="C536" s="231"/>
      <c r="D536" s="290" t="str">
        <f t="shared" si="35"/>
        <v/>
      </c>
      <c r="E536" s="291">
        <f>IF(D536="",0,+COUNTIF('賃上げ前(1か月目)(様式3-5)'!$D$7:$D$1006,D536))</f>
        <v>0</v>
      </c>
      <c r="F536" s="205"/>
      <c r="G536" s="295" t="str">
        <f t="shared" si="36"/>
        <v/>
      </c>
      <c r="H536" s="202"/>
      <c r="I536" s="202"/>
      <c r="J536" s="203"/>
      <c r="K536" s="203"/>
      <c r="L536" s="203"/>
      <c r="M536" s="203"/>
      <c r="N536" s="203"/>
      <c r="O536" s="203"/>
      <c r="P536" s="203"/>
      <c r="Q536" s="203"/>
      <c r="R536" s="204"/>
      <c r="S536" s="298" t="str">
        <f t="shared" si="33"/>
        <v/>
      </c>
      <c r="T536" s="299" t="str">
        <f t="shared" si="34"/>
        <v/>
      </c>
      <c r="U536" s="282"/>
    </row>
    <row r="537" spans="2:21" ht="24.75" customHeight="1">
      <c r="B537" s="176">
        <v>531</v>
      </c>
      <c r="C537" s="231"/>
      <c r="D537" s="290" t="str">
        <f t="shared" si="35"/>
        <v/>
      </c>
      <c r="E537" s="291">
        <f>IF(D537="",0,+COUNTIF('賃上げ前(1か月目)(様式3-5)'!$D$7:$D$1006,D537))</f>
        <v>0</v>
      </c>
      <c r="F537" s="205"/>
      <c r="G537" s="295" t="str">
        <f t="shared" si="36"/>
        <v/>
      </c>
      <c r="H537" s="202"/>
      <c r="I537" s="202"/>
      <c r="J537" s="203"/>
      <c r="K537" s="203"/>
      <c r="L537" s="203"/>
      <c r="M537" s="203"/>
      <c r="N537" s="203"/>
      <c r="O537" s="203"/>
      <c r="P537" s="203"/>
      <c r="Q537" s="203"/>
      <c r="R537" s="204"/>
      <c r="S537" s="298" t="str">
        <f t="shared" si="33"/>
        <v/>
      </c>
      <c r="T537" s="299" t="str">
        <f t="shared" si="34"/>
        <v/>
      </c>
      <c r="U537" s="282"/>
    </row>
    <row r="538" spans="2:21" ht="24.75" customHeight="1">
      <c r="B538" s="176">
        <v>532</v>
      </c>
      <c r="C538" s="231"/>
      <c r="D538" s="290" t="str">
        <f t="shared" si="35"/>
        <v/>
      </c>
      <c r="E538" s="291">
        <f>IF(D538="",0,+COUNTIF('賃上げ前(1か月目)(様式3-5)'!$D$7:$D$1006,D538))</f>
        <v>0</v>
      </c>
      <c r="F538" s="205"/>
      <c r="G538" s="295" t="str">
        <f t="shared" si="36"/>
        <v/>
      </c>
      <c r="H538" s="202"/>
      <c r="I538" s="202"/>
      <c r="J538" s="203"/>
      <c r="K538" s="203"/>
      <c r="L538" s="203"/>
      <c r="M538" s="203"/>
      <c r="N538" s="203"/>
      <c r="O538" s="203"/>
      <c r="P538" s="203"/>
      <c r="Q538" s="203"/>
      <c r="R538" s="204"/>
      <c r="S538" s="298" t="str">
        <f t="shared" si="33"/>
        <v/>
      </c>
      <c r="T538" s="299" t="str">
        <f t="shared" si="34"/>
        <v/>
      </c>
      <c r="U538" s="282"/>
    </row>
    <row r="539" spans="2:21" ht="24.75" customHeight="1">
      <c r="B539" s="176">
        <v>533</v>
      </c>
      <c r="C539" s="231"/>
      <c r="D539" s="290" t="str">
        <f t="shared" si="35"/>
        <v/>
      </c>
      <c r="E539" s="291">
        <f>IF(D539="",0,+COUNTIF('賃上げ前(1か月目)(様式3-5)'!$D$7:$D$1006,D539))</f>
        <v>0</v>
      </c>
      <c r="F539" s="205"/>
      <c r="G539" s="295" t="str">
        <f t="shared" si="36"/>
        <v/>
      </c>
      <c r="H539" s="202"/>
      <c r="I539" s="202"/>
      <c r="J539" s="203"/>
      <c r="K539" s="203"/>
      <c r="L539" s="203"/>
      <c r="M539" s="203"/>
      <c r="N539" s="203"/>
      <c r="O539" s="203"/>
      <c r="P539" s="203"/>
      <c r="Q539" s="203"/>
      <c r="R539" s="204"/>
      <c r="S539" s="298" t="str">
        <f t="shared" si="33"/>
        <v/>
      </c>
      <c r="T539" s="299" t="str">
        <f t="shared" si="34"/>
        <v/>
      </c>
      <c r="U539" s="282"/>
    </row>
    <row r="540" spans="2:21" ht="24.75" customHeight="1">
      <c r="B540" s="176">
        <v>534</v>
      </c>
      <c r="C540" s="231"/>
      <c r="D540" s="290" t="str">
        <f t="shared" si="35"/>
        <v/>
      </c>
      <c r="E540" s="291">
        <f>IF(D540="",0,+COUNTIF('賃上げ前(1か月目)(様式3-5)'!$D$7:$D$1006,D540))</f>
        <v>0</v>
      </c>
      <c r="F540" s="205"/>
      <c r="G540" s="295" t="str">
        <f t="shared" si="36"/>
        <v/>
      </c>
      <c r="H540" s="202"/>
      <c r="I540" s="202"/>
      <c r="J540" s="203"/>
      <c r="K540" s="203"/>
      <c r="L540" s="203"/>
      <c r="M540" s="203"/>
      <c r="N540" s="203"/>
      <c r="O540" s="203"/>
      <c r="P540" s="203"/>
      <c r="Q540" s="203"/>
      <c r="R540" s="204"/>
      <c r="S540" s="298" t="str">
        <f t="shared" si="33"/>
        <v/>
      </c>
      <c r="T540" s="299" t="str">
        <f t="shared" si="34"/>
        <v/>
      </c>
      <c r="U540" s="282"/>
    </row>
    <row r="541" spans="2:21" ht="24.75" customHeight="1">
      <c r="B541" s="176">
        <v>535</v>
      </c>
      <c r="C541" s="231"/>
      <c r="D541" s="290" t="str">
        <f t="shared" si="35"/>
        <v/>
      </c>
      <c r="E541" s="291">
        <f>IF(D541="",0,+COUNTIF('賃上げ前(1か月目)(様式3-5)'!$D$7:$D$1006,D541))</f>
        <v>0</v>
      </c>
      <c r="F541" s="205"/>
      <c r="G541" s="295" t="str">
        <f t="shared" si="36"/>
        <v/>
      </c>
      <c r="H541" s="202"/>
      <c r="I541" s="202"/>
      <c r="J541" s="203"/>
      <c r="K541" s="203"/>
      <c r="L541" s="203"/>
      <c r="M541" s="203"/>
      <c r="N541" s="203"/>
      <c r="O541" s="203"/>
      <c r="P541" s="203"/>
      <c r="Q541" s="203"/>
      <c r="R541" s="204"/>
      <c r="S541" s="298" t="str">
        <f t="shared" si="33"/>
        <v/>
      </c>
      <c r="T541" s="299" t="str">
        <f t="shared" si="34"/>
        <v/>
      </c>
      <c r="U541" s="282"/>
    </row>
    <row r="542" spans="2:21" ht="24.75" customHeight="1">
      <c r="B542" s="176">
        <v>536</v>
      </c>
      <c r="C542" s="231"/>
      <c r="D542" s="290" t="str">
        <f t="shared" si="35"/>
        <v/>
      </c>
      <c r="E542" s="291">
        <f>IF(D542="",0,+COUNTIF('賃上げ前(1か月目)(様式3-5)'!$D$7:$D$1006,D542))</f>
        <v>0</v>
      </c>
      <c r="F542" s="205"/>
      <c r="G542" s="295" t="str">
        <f t="shared" si="36"/>
        <v/>
      </c>
      <c r="H542" s="202"/>
      <c r="I542" s="202"/>
      <c r="J542" s="203"/>
      <c r="K542" s="203"/>
      <c r="L542" s="203"/>
      <c r="M542" s="203"/>
      <c r="N542" s="203"/>
      <c r="O542" s="203"/>
      <c r="P542" s="203"/>
      <c r="Q542" s="203"/>
      <c r="R542" s="204"/>
      <c r="S542" s="298" t="str">
        <f t="shared" si="33"/>
        <v/>
      </c>
      <c r="T542" s="299" t="str">
        <f t="shared" si="34"/>
        <v/>
      </c>
      <c r="U542" s="282"/>
    </row>
    <row r="543" spans="2:21" ht="24.75" customHeight="1">
      <c r="B543" s="176">
        <v>537</v>
      </c>
      <c r="C543" s="231"/>
      <c r="D543" s="290" t="str">
        <f t="shared" si="35"/>
        <v/>
      </c>
      <c r="E543" s="291">
        <f>IF(D543="",0,+COUNTIF('賃上げ前(1か月目)(様式3-5)'!$D$7:$D$1006,D543))</f>
        <v>0</v>
      </c>
      <c r="F543" s="205"/>
      <c r="G543" s="295" t="str">
        <f t="shared" si="36"/>
        <v/>
      </c>
      <c r="H543" s="202"/>
      <c r="I543" s="202"/>
      <c r="J543" s="203"/>
      <c r="K543" s="203"/>
      <c r="L543" s="203"/>
      <c r="M543" s="203"/>
      <c r="N543" s="203"/>
      <c r="O543" s="203"/>
      <c r="P543" s="203"/>
      <c r="Q543" s="203"/>
      <c r="R543" s="204"/>
      <c r="S543" s="298" t="str">
        <f t="shared" si="33"/>
        <v/>
      </c>
      <c r="T543" s="299" t="str">
        <f t="shared" si="34"/>
        <v/>
      </c>
      <c r="U543" s="282"/>
    </row>
    <row r="544" spans="2:21" ht="24.75" customHeight="1">
      <c r="B544" s="176">
        <v>538</v>
      </c>
      <c r="C544" s="231"/>
      <c r="D544" s="290" t="str">
        <f t="shared" si="35"/>
        <v/>
      </c>
      <c r="E544" s="291">
        <f>IF(D544="",0,+COUNTIF('賃上げ前(1か月目)(様式3-5)'!$D$7:$D$1006,D544))</f>
        <v>0</v>
      </c>
      <c r="F544" s="205"/>
      <c r="G544" s="295" t="str">
        <f t="shared" si="36"/>
        <v/>
      </c>
      <c r="H544" s="202"/>
      <c r="I544" s="202"/>
      <c r="J544" s="203"/>
      <c r="K544" s="203"/>
      <c r="L544" s="203"/>
      <c r="M544" s="203"/>
      <c r="N544" s="203"/>
      <c r="O544" s="203"/>
      <c r="P544" s="203"/>
      <c r="Q544" s="203"/>
      <c r="R544" s="204"/>
      <c r="S544" s="298" t="str">
        <f t="shared" si="33"/>
        <v/>
      </c>
      <c r="T544" s="299" t="str">
        <f t="shared" si="34"/>
        <v/>
      </c>
      <c r="U544" s="282"/>
    </row>
    <row r="545" spans="2:21" ht="24.75" customHeight="1">
      <c r="B545" s="176">
        <v>539</v>
      </c>
      <c r="C545" s="231"/>
      <c r="D545" s="290" t="str">
        <f t="shared" si="35"/>
        <v/>
      </c>
      <c r="E545" s="291">
        <f>IF(D545="",0,+COUNTIF('賃上げ前(1か月目)(様式3-5)'!$D$7:$D$1006,D545))</f>
        <v>0</v>
      </c>
      <c r="F545" s="205"/>
      <c r="G545" s="295" t="str">
        <f t="shared" si="36"/>
        <v/>
      </c>
      <c r="H545" s="202"/>
      <c r="I545" s="202"/>
      <c r="J545" s="203"/>
      <c r="K545" s="203"/>
      <c r="L545" s="203"/>
      <c r="M545" s="203"/>
      <c r="N545" s="203"/>
      <c r="O545" s="203"/>
      <c r="P545" s="203"/>
      <c r="Q545" s="203"/>
      <c r="R545" s="204"/>
      <c r="S545" s="298" t="str">
        <f t="shared" si="33"/>
        <v/>
      </c>
      <c r="T545" s="299" t="str">
        <f t="shared" si="34"/>
        <v/>
      </c>
      <c r="U545" s="282"/>
    </row>
    <row r="546" spans="2:21" ht="24.75" customHeight="1">
      <c r="B546" s="176">
        <v>540</v>
      </c>
      <c r="C546" s="231"/>
      <c r="D546" s="290" t="str">
        <f t="shared" si="35"/>
        <v/>
      </c>
      <c r="E546" s="291">
        <f>IF(D546="",0,+COUNTIF('賃上げ前(1か月目)(様式3-5)'!$D$7:$D$1006,D546))</f>
        <v>0</v>
      </c>
      <c r="F546" s="205"/>
      <c r="G546" s="295" t="str">
        <f t="shared" si="36"/>
        <v/>
      </c>
      <c r="H546" s="202"/>
      <c r="I546" s="202"/>
      <c r="J546" s="203"/>
      <c r="K546" s="203"/>
      <c r="L546" s="203"/>
      <c r="M546" s="203"/>
      <c r="N546" s="203"/>
      <c r="O546" s="203"/>
      <c r="P546" s="203"/>
      <c r="Q546" s="203"/>
      <c r="R546" s="204"/>
      <c r="S546" s="298" t="str">
        <f t="shared" si="33"/>
        <v/>
      </c>
      <c r="T546" s="299" t="str">
        <f t="shared" si="34"/>
        <v/>
      </c>
      <c r="U546" s="282"/>
    </row>
    <row r="547" spans="2:21" ht="24.75" customHeight="1">
      <c r="B547" s="176">
        <v>541</v>
      </c>
      <c r="C547" s="231"/>
      <c r="D547" s="290" t="str">
        <f t="shared" si="35"/>
        <v/>
      </c>
      <c r="E547" s="291">
        <f>IF(D547="",0,+COUNTIF('賃上げ前(1か月目)(様式3-5)'!$D$7:$D$1006,D547))</f>
        <v>0</v>
      </c>
      <c r="F547" s="205"/>
      <c r="G547" s="295" t="str">
        <f t="shared" si="36"/>
        <v/>
      </c>
      <c r="H547" s="202"/>
      <c r="I547" s="202"/>
      <c r="J547" s="203"/>
      <c r="K547" s="203"/>
      <c r="L547" s="203"/>
      <c r="M547" s="203"/>
      <c r="N547" s="203"/>
      <c r="O547" s="203"/>
      <c r="P547" s="203"/>
      <c r="Q547" s="203"/>
      <c r="R547" s="204"/>
      <c r="S547" s="298" t="str">
        <f t="shared" si="33"/>
        <v/>
      </c>
      <c r="T547" s="299" t="str">
        <f t="shared" si="34"/>
        <v/>
      </c>
      <c r="U547" s="282"/>
    </row>
    <row r="548" spans="2:21" ht="24.75" customHeight="1">
      <c r="B548" s="176">
        <v>542</v>
      </c>
      <c r="C548" s="231"/>
      <c r="D548" s="290" t="str">
        <f t="shared" si="35"/>
        <v/>
      </c>
      <c r="E548" s="291">
        <f>IF(D548="",0,+COUNTIF('賃上げ前(1か月目)(様式3-5)'!$D$7:$D$1006,D548))</f>
        <v>0</v>
      </c>
      <c r="F548" s="205"/>
      <c r="G548" s="295" t="str">
        <f t="shared" si="36"/>
        <v/>
      </c>
      <c r="H548" s="202"/>
      <c r="I548" s="202"/>
      <c r="J548" s="203"/>
      <c r="K548" s="203"/>
      <c r="L548" s="203"/>
      <c r="M548" s="203"/>
      <c r="N548" s="203"/>
      <c r="O548" s="203"/>
      <c r="P548" s="203"/>
      <c r="Q548" s="203"/>
      <c r="R548" s="204"/>
      <c r="S548" s="298" t="str">
        <f t="shared" si="33"/>
        <v/>
      </c>
      <c r="T548" s="299" t="str">
        <f t="shared" si="34"/>
        <v/>
      </c>
      <c r="U548" s="282"/>
    </row>
    <row r="549" spans="2:21" ht="24.75" customHeight="1">
      <c r="B549" s="176">
        <v>543</v>
      </c>
      <c r="C549" s="231"/>
      <c r="D549" s="290" t="str">
        <f t="shared" si="35"/>
        <v/>
      </c>
      <c r="E549" s="291">
        <f>IF(D549="",0,+COUNTIF('賃上げ前(1か月目)(様式3-5)'!$D$7:$D$1006,D549))</f>
        <v>0</v>
      </c>
      <c r="F549" s="205"/>
      <c r="G549" s="295" t="str">
        <f t="shared" si="36"/>
        <v/>
      </c>
      <c r="H549" s="202"/>
      <c r="I549" s="202"/>
      <c r="J549" s="203"/>
      <c r="K549" s="203"/>
      <c r="L549" s="203"/>
      <c r="M549" s="203"/>
      <c r="N549" s="203"/>
      <c r="O549" s="203"/>
      <c r="P549" s="203"/>
      <c r="Q549" s="203"/>
      <c r="R549" s="204"/>
      <c r="S549" s="298" t="str">
        <f t="shared" si="33"/>
        <v/>
      </c>
      <c r="T549" s="299" t="str">
        <f t="shared" si="34"/>
        <v/>
      </c>
      <c r="U549" s="282"/>
    </row>
    <row r="550" spans="2:21" ht="24.75" customHeight="1">
      <c r="B550" s="176">
        <v>544</v>
      </c>
      <c r="C550" s="231"/>
      <c r="D550" s="290" t="str">
        <f t="shared" si="35"/>
        <v/>
      </c>
      <c r="E550" s="291">
        <f>IF(D550="",0,+COUNTIF('賃上げ前(1か月目)(様式3-5)'!$D$7:$D$1006,D550))</f>
        <v>0</v>
      </c>
      <c r="F550" s="205"/>
      <c r="G550" s="295" t="str">
        <f t="shared" si="36"/>
        <v/>
      </c>
      <c r="H550" s="202"/>
      <c r="I550" s="202"/>
      <c r="J550" s="203"/>
      <c r="K550" s="203"/>
      <c r="L550" s="203"/>
      <c r="M550" s="203"/>
      <c r="N550" s="203"/>
      <c r="O550" s="203"/>
      <c r="P550" s="203"/>
      <c r="Q550" s="203"/>
      <c r="R550" s="204"/>
      <c r="S550" s="298" t="str">
        <f t="shared" si="33"/>
        <v/>
      </c>
      <c r="T550" s="299" t="str">
        <f t="shared" si="34"/>
        <v/>
      </c>
      <c r="U550" s="282"/>
    </row>
    <row r="551" spans="2:21" ht="24.75" customHeight="1">
      <c r="B551" s="176">
        <v>545</v>
      </c>
      <c r="C551" s="231"/>
      <c r="D551" s="290" t="str">
        <f t="shared" si="35"/>
        <v/>
      </c>
      <c r="E551" s="291">
        <f>IF(D551="",0,+COUNTIF('賃上げ前(1か月目)(様式3-5)'!$D$7:$D$1006,D551))</f>
        <v>0</v>
      </c>
      <c r="F551" s="205"/>
      <c r="G551" s="295" t="str">
        <f t="shared" si="36"/>
        <v/>
      </c>
      <c r="H551" s="202"/>
      <c r="I551" s="202"/>
      <c r="J551" s="203"/>
      <c r="K551" s="203"/>
      <c r="L551" s="203"/>
      <c r="M551" s="203"/>
      <c r="N551" s="203"/>
      <c r="O551" s="203"/>
      <c r="P551" s="203"/>
      <c r="Q551" s="203"/>
      <c r="R551" s="204"/>
      <c r="S551" s="298" t="str">
        <f t="shared" si="33"/>
        <v/>
      </c>
      <c r="T551" s="299" t="str">
        <f t="shared" si="34"/>
        <v/>
      </c>
      <c r="U551" s="282"/>
    </row>
    <row r="552" spans="2:21" ht="24.75" customHeight="1">
      <c r="B552" s="176">
        <v>546</v>
      </c>
      <c r="C552" s="231"/>
      <c r="D552" s="290" t="str">
        <f t="shared" si="35"/>
        <v/>
      </c>
      <c r="E552" s="291">
        <f>IF(D552="",0,+COUNTIF('賃上げ前(1か月目)(様式3-5)'!$D$7:$D$1006,D552))</f>
        <v>0</v>
      </c>
      <c r="F552" s="205"/>
      <c r="G552" s="295" t="str">
        <f t="shared" si="36"/>
        <v/>
      </c>
      <c r="H552" s="202"/>
      <c r="I552" s="202"/>
      <c r="J552" s="203"/>
      <c r="K552" s="203"/>
      <c r="L552" s="203"/>
      <c r="M552" s="203"/>
      <c r="N552" s="203"/>
      <c r="O552" s="203"/>
      <c r="P552" s="203"/>
      <c r="Q552" s="203"/>
      <c r="R552" s="204"/>
      <c r="S552" s="298" t="str">
        <f t="shared" si="33"/>
        <v/>
      </c>
      <c r="T552" s="299" t="str">
        <f t="shared" si="34"/>
        <v/>
      </c>
      <c r="U552" s="282"/>
    </row>
    <row r="553" spans="2:21" ht="24.75" customHeight="1">
      <c r="B553" s="176">
        <v>547</v>
      </c>
      <c r="C553" s="231"/>
      <c r="D553" s="290" t="str">
        <f t="shared" si="35"/>
        <v/>
      </c>
      <c r="E553" s="291">
        <f>IF(D553="",0,+COUNTIF('賃上げ前(1か月目)(様式3-5)'!$D$7:$D$1006,D553))</f>
        <v>0</v>
      </c>
      <c r="F553" s="205"/>
      <c r="G553" s="295" t="str">
        <f t="shared" si="36"/>
        <v/>
      </c>
      <c r="H553" s="202"/>
      <c r="I553" s="202"/>
      <c r="J553" s="203"/>
      <c r="K553" s="203"/>
      <c r="L553" s="203"/>
      <c r="M553" s="203"/>
      <c r="N553" s="203"/>
      <c r="O553" s="203"/>
      <c r="P553" s="203"/>
      <c r="Q553" s="203"/>
      <c r="R553" s="204"/>
      <c r="S553" s="298" t="str">
        <f t="shared" si="33"/>
        <v/>
      </c>
      <c r="T553" s="299" t="str">
        <f t="shared" si="34"/>
        <v/>
      </c>
      <c r="U553" s="282"/>
    </row>
    <row r="554" spans="2:21" ht="24.75" customHeight="1">
      <c r="B554" s="176">
        <v>548</v>
      </c>
      <c r="C554" s="231"/>
      <c r="D554" s="290" t="str">
        <f t="shared" si="35"/>
        <v/>
      </c>
      <c r="E554" s="291">
        <f>IF(D554="",0,+COUNTIF('賃上げ前(1か月目)(様式3-5)'!$D$7:$D$1006,D554))</f>
        <v>0</v>
      </c>
      <c r="F554" s="205"/>
      <c r="G554" s="295" t="str">
        <f t="shared" si="36"/>
        <v/>
      </c>
      <c r="H554" s="202"/>
      <c r="I554" s="202"/>
      <c r="J554" s="203"/>
      <c r="K554" s="203"/>
      <c r="L554" s="203"/>
      <c r="M554" s="203"/>
      <c r="N554" s="203"/>
      <c r="O554" s="203"/>
      <c r="P554" s="203"/>
      <c r="Q554" s="203"/>
      <c r="R554" s="204"/>
      <c r="S554" s="298" t="str">
        <f t="shared" si="33"/>
        <v/>
      </c>
      <c r="T554" s="299" t="str">
        <f t="shared" si="34"/>
        <v/>
      </c>
      <c r="U554" s="282"/>
    </row>
    <row r="555" spans="2:21" ht="24.75" customHeight="1">
      <c r="B555" s="176">
        <v>549</v>
      </c>
      <c r="C555" s="231"/>
      <c r="D555" s="290" t="str">
        <f t="shared" si="35"/>
        <v/>
      </c>
      <c r="E555" s="291">
        <f>IF(D555="",0,+COUNTIF('賃上げ前(1か月目)(様式3-5)'!$D$7:$D$1006,D555))</f>
        <v>0</v>
      </c>
      <c r="F555" s="205"/>
      <c r="G555" s="295" t="str">
        <f t="shared" si="36"/>
        <v/>
      </c>
      <c r="H555" s="202"/>
      <c r="I555" s="202"/>
      <c r="J555" s="203"/>
      <c r="K555" s="203"/>
      <c r="L555" s="203"/>
      <c r="M555" s="203"/>
      <c r="N555" s="203"/>
      <c r="O555" s="203"/>
      <c r="P555" s="203"/>
      <c r="Q555" s="203"/>
      <c r="R555" s="204"/>
      <c r="S555" s="298" t="str">
        <f t="shared" si="33"/>
        <v/>
      </c>
      <c r="T555" s="299" t="str">
        <f t="shared" si="34"/>
        <v/>
      </c>
      <c r="U555" s="282"/>
    </row>
    <row r="556" spans="2:21" ht="24.75" customHeight="1">
      <c r="B556" s="176">
        <v>550</v>
      </c>
      <c r="C556" s="231"/>
      <c r="D556" s="290" t="str">
        <f t="shared" si="35"/>
        <v/>
      </c>
      <c r="E556" s="291">
        <f>IF(D556="",0,+COUNTIF('賃上げ前(1か月目)(様式3-5)'!$D$7:$D$1006,D556))</f>
        <v>0</v>
      </c>
      <c r="F556" s="205"/>
      <c r="G556" s="295" t="str">
        <f t="shared" si="36"/>
        <v/>
      </c>
      <c r="H556" s="202"/>
      <c r="I556" s="202"/>
      <c r="J556" s="203"/>
      <c r="K556" s="203"/>
      <c r="L556" s="203"/>
      <c r="M556" s="203"/>
      <c r="N556" s="203"/>
      <c r="O556" s="203"/>
      <c r="P556" s="203"/>
      <c r="Q556" s="203"/>
      <c r="R556" s="204"/>
      <c r="S556" s="298" t="str">
        <f t="shared" si="33"/>
        <v/>
      </c>
      <c r="T556" s="299" t="str">
        <f t="shared" si="34"/>
        <v/>
      </c>
      <c r="U556" s="282"/>
    </row>
    <row r="557" spans="2:21" ht="24.75" customHeight="1">
      <c r="B557" s="176">
        <v>551</v>
      </c>
      <c r="C557" s="231"/>
      <c r="D557" s="290" t="str">
        <f t="shared" si="35"/>
        <v/>
      </c>
      <c r="E557" s="291">
        <f>IF(D557="",0,+COUNTIF('賃上げ前(1か月目)(様式3-5)'!$D$7:$D$1006,D557))</f>
        <v>0</v>
      </c>
      <c r="F557" s="205"/>
      <c r="G557" s="295" t="str">
        <f t="shared" si="36"/>
        <v/>
      </c>
      <c r="H557" s="202"/>
      <c r="I557" s="202"/>
      <c r="J557" s="203"/>
      <c r="K557" s="203"/>
      <c r="L557" s="203"/>
      <c r="M557" s="203"/>
      <c r="N557" s="203"/>
      <c r="O557" s="203"/>
      <c r="P557" s="203"/>
      <c r="Q557" s="203"/>
      <c r="R557" s="204"/>
      <c r="S557" s="298" t="str">
        <f t="shared" si="33"/>
        <v/>
      </c>
      <c r="T557" s="299" t="str">
        <f t="shared" si="34"/>
        <v/>
      </c>
      <c r="U557" s="282"/>
    </row>
    <row r="558" spans="2:21" ht="24.75" customHeight="1">
      <c r="B558" s="176">
        <v>552</v>
      </c>
      <c r="C558" s="231"/>
      <c r="D558" s="290" t="str">
        <f t="shared" si="35"/>
        <v/>
      </c>
      <c r="E558" s="291">
        <f>IF(D558="",0,+COUNTIF('賃上げ前(1か月目)(様式3-5)'!$D$7:$D$1006,D558))</f>
        <v>0</v>
      </c>
      <c r="F558" s="205"/>
      <c r="G558" s="295" t="str">
        <f t="shared" si="36"/>
        <v/>
      </c>
      <c r="H558" s="202"/>
      <c r="I558" s="202"/>
      <c r="J558" s="203"/>
      <c r="K558" s="203"/>
      <c r="L558" s="203"/>
      <c r="M558" s="203"/>
      <c r="N558" s="203"/>
      <c r="O558" s="203"/>
      <c r="P558" s="203"/>
      <c r="Q558" s="203"/>
      <c r="R558" s="204"/>
      <c r="S558" s="298" t="str">
        <f t="shared" si="33"/>
        <v/>
      </c>
      <c r="T558" s="299" t="str">
        <f t="shared" si="34"/>
        <v/>
      </c>
      <c r="U558" s="282"/>
    </row>
    <row r="559" spans="2:21" ht="24.75" customHeight="1">
      <c r="B559" s="176">
        <v>553</v>
      </c>
      <c r="C559" s="231"/>
      <c r="D559" s="290" t="str">
        <f t="shared" si="35"/>
        <v/>
      </c>
      <c r="E559" s="291">
        <f>IF(D559="",0,+COUNTIF('賃上げ前(1か月目)(様式3-5)'!$D$7:$D$1006,D559))</f>
        <v>0</v>
      </c>
      <c r="F559" s="205"/>
      <c r="G559" s="295" t="str">
        <f t="shared" si="36"/>
        <v/>
      </c>
      <c r="H559" s="202"/>
      <c r="I559" s="202"/>
      <c r="J559" s="203"/>
      <c r="K559" s="203"/>
      <c r="L559" s="203"/>
      <c r="M559" s="203"/>
      <c r="N559" s="203"/>
      <c r="O559" s="203"/>
      <c r="P559" s="203"/>
      <c r="Q559" s="203"/>
      <c r="R559" s="204"/>
      <c r="S559" s="298" t="str">
        <f t="shared" si="33"/>
        <v/>
      </c>
      <c r="T559" s="299" t="str">
        <f t="shared" si="34"/>
        <v/>
      </c>
      <c r="U559" s="282"/>
    </row>
    <row r="560" spans="2:21" ht="24.75" customHeight="1">
      <c r="B560" s="176">
        <v>554</v>
      </c>
      <c r="C560" s="231"/>
      <c r="D560" s="290" t="str">
        <f t="shared" si="35"/>
        <v/>
      </c>
      <c r="E560" s="291">
        <f>IF(D560="",0,+COUNTIF('賃上げ前(1か月目)(様式3-5)'!$D$7:$D$1006,D560))</f>
        <v>0</v>
      </c>
      <c r="F560" s="205"/>
      <c r="G560" s="295" t="str">
        <f t="shared" si="36"/>
        <v/>
      </c>
      <c r="H560" s="202"/>
      <c r="I560" s="202"/>
      <c r="J560" s="203"/>
      <c r="K560" s="203"/>
      <c r="L560" s="203"/>
      <c r="M560" s="203"/>
      <c r="N560" s="203"/>
      <c r="O560" s="203"/>
      <c r="P560" s="203"/>
      <c r="Q560" s="203"/>
      <c r="R560" s="204"/>
      <c r="S560" s="298" t="str">
        <f t="shared" si="33"/>
        <v/>
      </c>
      <c r="T560" s="299" t="str">
        <f t="shared" si="34"/>
        <v/>
      </c>
      <c r="U560" s="282"/>
    </row>
    <row r="561" spans="2:21" ht="24.75" customHeight="1">
      <c r="B561" s="176">
        <v>555</v>
      </c>
      <c r="C561" s="231"/>
      <c r="D561" s="290" t="str">
        <f t="shared" si="35"/>
        <v/>
      </c>
      <c r="E561" s="291">
        <f>IF(D561="",0,+COUNTIF('賃上げ前(1か月目)(様式3-5)'!$D$7:$D$1006,D561))</f>
        <v>0</v>
      </c>
      <c r="F561" s="205"/>
      <c r="G561" s="295" t="str">
        <f t="shared" si="36"/>
        <v/>
      </c>
      <c r="H561" s="202"/>
      <c r="I561" s="202"/>
      <c r="J561" s="203"/>
      <c r="K561" s="203"/>
      <c r="L561" s="203"/>
      <c r="M561" s="203"/>
      <c r="N561" s="203"/>
      <c r="O561" s="203"/>
      <c r="P561" s="203"/>
      <c r="Q561" s="203"/>
      <c r="R561" s="204"/>
      <c r="S561" s="298" t="str">
        <f t="shared" si="33"/>
        <v/>
      </c>
      <c r="T561" s="299" t="str">
        <f t="shared" si="34"/>
        <v/>
      </c>
      <c r="U561" s="282"/>
    </row>
    <row r="562" spans="2:21" ht="24.75" customHeight="1">
      <c r="B562" s="176">
        <v>556</v>
      </c>
      <c r="C562" s="231"/>
      <c r="D562" s="290" t="str">
        <f t="shared" si="35"/>
        <v/>
      </c>
      <c r="E562" s="291">
        <f>IF(D562="",0,+COUNTIF('賃上げ前(1か月目)(様式3-5)'!$D$7:$D$1006,D562))</f>
        <v>0</v>
      </c>
      <c r="F562" s="205"/>
      <c r="G562" s="295" t="str">
        <f t="shared" si="36"/>
        <v/>
      </c>
      <c r="H562" s="202"/>
      <c r="I562" s="202"/>
      <c r="J562" s="203"/>
      <c r="K562" s="203"/>
      <c r="L562" s="203"/>
      <c r="M562" s="203"/>
      <c r="N562" s="203"/>
      <c r="O562" s="203"/>
      <c r="P562" s="203"/>
      <c r="Q562" s="203"/>
      <c r="R562" s="204"/>
      <c r="S562" s="298" t="str">
        <f t="shared" si="33"/>
        <v/>
      </c>
      <c r="T562" s="299" t="str">
        <f t="shared" si="34"/>
        <v/>
      </c>
      <c r="U562" s="282"/>
    </row>
    <row r="563" spans="2:21" ht="24.75" customHeight="1">
      <c r="B563" s="176">
        <v>557</v>
      </c>
      <c r="C563" s="231"/>
      <c r="D563" s="290" t="str">
        <f t="shared" si="35"/>
        <v/>
      </c>
      <c r="E563" s="291">
        <f>IF(D563="",0,+COUNTIF('賃上げ前(1か月目)(様式3-5)'!$D$7:$D$1006,D563))</f>
        <v>0</v>
      </c>
      <c r="F563" s="205"/>
      <c r="G563" s="295" t="str">
        <f t="shared" si="36"/>
        <v/>
      </c>
      <c r="H563" s="202"/>
      <c r="I563" s="202"/>
      <c r="J563" s="203"/>
      <c r="K563" s="203"/>
      <c r="L563" s="203"/>
      <c r="M563" s="203"/>
      <c r="N563" s="203"/>
      <c r="O563" s="203"/>
      <c r="P563" s="203"/>
      <c r="Q563" s="203"/>
      <c r="R563" s="204"/>
      <c r="S563" s="298" t="str">
        <f t="shared" si="33"/>
        <v/>
      </c>
      <c r="T563" s="299" t="str">
        <f t="shared" si="34"/>
        <v/>
      </c>
      <c r="U563" s="282"/>
    </row>
    <row r="564" spans="2:21" ht="24.75" customHeight="1">
      <c r="B564" s="176">
        <v>558</v>
      </c>
      <c r="C564" s="231"/>
      <c r="D564" s="290" t="str">
        <f t="shared" si="35"/>
        <v/>
      </c>
      <c r="E564" s="291">
        <f>IF(D564="",0,+COUNTIF('賃上げ前(1か月目)(様式3-5)'!$D$7:$D$1006,D564))</f>
        <v>0</v>
      </c>
      <c r="F564" s="205"/>
      <c r="G564" s="295" t="str">
        <f t="shared" si="36"/>
        <v/>
      </c>
      <c r="H564" s="202"/>
      <c r="I564" s="202"/>
      <c r="J564" s="203"/>
      <c r="K564" s="203"/>
      <c r="L564" s="203"/>
      <c r="M564" s="203"/>
      <c r="N564" s="203"/>
      <c r="O564" s="203"/>
      <c r="P564" s="203"/>
      <c r="Q564" s="203"/>
      <c r="R564" s="204"/>
      <c r="S564" s="298" t="str">
        <f t="shared" si="33"/>
        <v/>
      </c>
      <c r="T564" s="299" t="str">
        <f t="shared" si="34"/>
        <v/>
      </c>
      <c r="U564" s="282"/>
    </row>
    <row r="565" spans="2:21" ht="24.75" customHeight="1">
      <c r="B565" s="176">
        <v>559</v>
      </c>
      <c r="C565" s="231"/>
      <c r="D565" s="290" t="str">
        <f t="shared" si="35"/>
        <v/>
      </c>
      <c r="E565" s="291">
        <f>IF(D565="",0,+COUNTIF('賃上げ前(1か月目)(様式3-5)'!$D$7:$D$1006,D565))</f>
        <v>0</v>
      </c>
      <c r="F565" s="205"/>
      <c r="G565" s="295" t="str">
        <f t="shared" si="36"/>
        <v/>
      </c>
      <c r="H565" s="202"/>
      <c r="I565" s="202"/>
      <c r="J565" s="203"/>
      <c r="K565" s="203"/>
      <c r="L565" s="203"/>
      <c r="M565" s="203"/>
      <c r="N565" s="203"/>
      <c r="O565" s="203"/>
      <c r="P565" s="203"/>
      <c r="Q565" s="203"/>
      <c r="R565" s="204"/>
      <c r="S565" s="298" t="str">
        <f t="shared" si="33"/>
        <v/>
      </c>
      <c r="T565" s="299" t="str">
        <f t="shared" si="34"/>
        <v/>
      </c>
      <c r="U565" s="282"/>
    </row>
    <row r="566" spans="2:21" ht="24.75" customHeight="1">
      <c r="B566" s="176">
        <v>560</v>
      </c>
      <c r="C566" s="231"/>
      <c r="D566" s="290" t="str">
        <f t="shared" si="35"/>
        <v/>
      </c>
      <c r="E566" s="291">
        <f>IF(D566="",0,+COUNTIF('賃上げ前(1か月目)(様式3-5)'!$D$7:$D$1006,D566))</f>
        <v>0</v>
      </c>
      <c r="F566" s="205"/>
      <c r="G566" s="295" t="str">
        <f t="shared" si="36"/>
        <v/>
      </c>
      <c r="H566" s="202"/>
      <c r="I566" s="202"/>
      <c r="J566" s="203"/>
      <c r="K566" s="203"/>
      <c r="L566" s="203"/>
      <c r="M566" s="203"/>
      <c r="N566" s="203"/>
      <c r="O566" s="203"/>
      <c r="P566" s="203"/>
      <c r="Q566" s="203"/>
      <c r="R566" s="204"/>
      <c r="S566" s="298" t="str">
        <f t="shared" si="33"/>
        <v/>
      </c>
      <c r="T566" s="299" t="str">
        <f t="shared" si="34"/>
        <v/>
      </c>
      <c r="U566" s="282"/>
    </row>
    <row r="567" spans="2:21" ht="24.75" customHeight="1">
      <c r="B567" s="176">
        <v>561</v>
      </c>
      <c r="C567" s="231"/>
      <c r="D567" s="290" t="str">
        <f t="shared" si="35"/>
        <v/>
      </c>
      <c r="E567" s="291">
        <f>IF(D567="",0,+COUNTIF('賃上げ前(1か月目)(様式3-5)'!$D$7:$D$1006,D567))</f>
        <v>0</v>
      </c>
      <c r="F567" s="205"/>
      <c r="G567" s="295" t="str">
        <f t="shared" si="36"/>
        <v/>
      </c>
      <c r="H567" s="202"/>
      <c r="I567" s="202"/>
      <c r="J567" s="203"/>
      <c r="K567" s="203"/>
      <c r="L567" s="203"/>
      <c r="M567" s="203"/>
      <c r="N567" s="203"/>
      <c r="O567" s="203"/>
      <c r="P567" s="203"/>
      <c r="Q567" s="203"/>
      <c r="R567" s="204"/>
      <c r="S567" s="298" t="str">
        <f t="shared" si="33"/>
        <v/>
      </c>
      <c r="T567" s="299" t="str">
        <f t="shared" si="34"/>
        <v/>
      </c>
      <c r="U567" s="282"/>
    </row>
    <row r="568" spans="2:21" ht="24.75" customHeight="1">
      <c r="B568" s="176">
        <v>562</v>
      </c>
      <c r="C568" s="231"/>
      <c r="D568" s="290" t="str">
        <f t="shared" si="35"/>
        <v/>
      </c>
      <c r="E568" s="291">
        <f>IF(D568="",0,+COUNTIF('賃上げ前(1か月目)(様式3-5)'!$D$7:$D$1006,D568))</f>
        <v>0</v>
      </c>
      <c r="F568" s="205"/>
      <c r="G568" s="295" t="str">
        <f t="shared" si="36"/>
        <v/>
      </c>
      <c r="H568" s="202"/>
      <c r="I568" s="202"/>
      <c r="J568" s="203"/>
      <c r="K568" s="203"/>
      <c r="L568" s="203"/>
      <c r="M568" s="203"/>
      <c r="N568" s="203"/>
      <c r="O568" s="203"/>
      <c r="P568" s="203"/>
      <c r="Q568" s="203"/>
      <c r="R568" s="204"/>
      <c r="S568" s="298" t="str">
        <f t="shared" si="33"/>
        <v/>
      </c>
      <c r="T568" s="299" t="str">
        <f t="shared" si="34"/>
        <v/>
      </c>
      <c r="U568" s="282"/>
    </row>
    <row r="569" spans="2:21" ht="24.75" customHeight="1">
      <c r="B569" s="176">
        <v>563</v>
      </c>
      <c r="C569" s="231"/>
      <c r="D569" s="290" t="str">
        <f t="shared" si="35"/>
        <v/>
      </c>
      <c r="E569" s="291">
        <f>IF(D569="",0,+COUNTIF('賃上げ前(1か月目)(様式3-5)'!$D$7:$D$1006,D569))</f>
        <v>0</v>
      </c>
      <c r="F569" s="205"/>
      <c r="G569" s="295" t="str">
        <f t="shared" si="36"/>
        <v/>
      </c>
      <c r="H569" s="202"/>
      <c r="I569" s="202"/>
      <c r="J569" s="203"/>
      <c r="K569" s="203"/>
      <c r="L569" s="203"/>
      <c r="M569" s="203"/>
      <c r="N569" s="203"/>
      <c r="O569" s="203"/>
      <c r="P569" s="203"/>
      <c r="Q569" s="203"/>
      <c r="R569" s="204"/>
      <c r="S569" s="298" t="str">
        <f t="shared" si="33"/>
        <v/>
      </c>
      <c r="T569" s="299" t="str">
        <f t="shared" si="34"/>
        <v/>
      </c>
      <c r="U569" s="282"/>
    </row>
    <row r="570" spans="2:21" ht="24.75" customHeight="1">
      <c r="B570" s="176">
        <v>564</v>
      </c>
      <c r="C570" s="231"/>
      <c r="D570" s="290" t="str">
        <f t="shared" si="35"/>
        <v/>
      </c>
      <c r="E570" s="291">
        <f>IF(D570="",0,+COUNTIF('賃上げ前(1か月目)(様式3-5)'!$D$7:$D$1006,D570))</f>
        <v>0</v>
      </c>
      <c r="F570" s="205"/>
      <c r="G570" s="295" t="str">
        <f t="shared" si="36"/>
        <v/>
      </c>
      <c r="H570" s="202"/>
      <c r="I570" s="202"/>
      <c r="J570" s="203"/>
      <c r="K570" s="203"/>
      <c r="L570" s="203"/>
      <c r="M570" s="203"/>
      <c r="N570" s="203"/>
      <c r="O570" s="203"/>
      <c r="P570" s="203"/>
      <c r="Q570" s="203"/>
      <c r="R570" s="204"/>
      <c r="S570" s="298" t="str">
        <f t="shared" si="33"/>
        <v/>
      </c>
      <c r="T570" s="299" t="str">
        <f t="shared" si="34"/>
        <v/>
      </c>
      <c r="U570" s="282"/>
    </row>
    <row r="571" spans="2:21" ht="24.75" customHeight="1">
      <c r="B571" s="176">
        <v>565</v>
      </c>
      <c r="C571" s="231"/>
      <c r="D571" s="290" t="str">
        <f t="shared" si="35"/>
        <v/>
      </c>
      <c r="E571" s="291">
        <f>IF(D571="",0,+COUNTIF('賃上げ前(1か月目)(様式3-5)'!$D$7:$D$1006,D571))</f>
        <v>0</v>
      </c>
      <c r="F571" s="205"/>
      <c r="G571" s="295" t="str">
        <f t="shared" si="36"/>
        <v/>
      </c>
      <c r="H571" s="202"/>
      <c r="I571" s="202"/>
      <c r="J571" s="203"/>
      <c r="K571" s="203"/>
      <c r="L571" s="203"/>
      <c r="M571" s="203"/>
      <c r="N571" s="203"/>
      <c r="O571" s="203"/>
      <c r="P571" s="203"/>
      <c r="Q571" s="203"/>
      <c r="R571" s="204"/>
      <c r="S571" s="298" t="str">
        <f t="shared" si="33"/>
        <v/>
      </c>
      <c r="T571" s="299" t="str">
        <f t="shared" si="34"/>
        <v/>
      </c>
      <c r="U571" s="282"/>
    </row>
    <row r="572" spans="2:21" ht="24.75" customHeight="1">
      <c r="B572" s="176">
        <v>566</v>
      </c>
      <c r="C572" s="231"/>
      <c r="D572" s="290" t="str">
        <f t="shared" si="35"/>
        <v/>
      </c>
      <c r="E572" s="291">
        <f>IF(D572="",0,+COUNTIF('賃上げ前(1か月目)(様式3-5)'!$D$7:$D$1006,D572))</f>
        <v>0</v>
      </c>
      <c r="F572" s="205"/>
      <c r="G572" s="295" t="str">
        <f t="shared" si="36"/>
        <v/>
      </c>
      <c r="H572" s="202"/>
      <c r="I572" s="202"/>
      <c r="J572" s="203"/>
      <c r="K572" s="203"/>
      <c r="L572" s="203"/>
      <c r="M572" s="203"/>
      <c r="N572" s="203"/>
      <c r="O572" s="203"/>
      <c r="P572" s="203"/>
      <c r="Q572" s="203"/>
      <c r="R572" s="204"/>
      <c r="S572" s="298" t="str">
        <f t="shared" si="33"/>
        <v/>
      </c>
      <c r="T572" s="299" t="str">
        <f t="shared" si="34"/>
        <v/>
      </c>
      <c r="U572" s="282"/>
    </row>
    <row r="573" spans="2:21" ht="24.75" customHeight="1">
      <c r="B573" s="176">
        <v>567</v>
      </c>
      <c r="C573" s="231"/>
      <c r="D573" s="290" t="str">
        <f t="shared" si="35"/>
        <v/>
      </c>
      <c r="E573" s="291">
        <f>IF(D573="",0,+COUNTIF('賃上げ前(1か月目)(様式3-5)'!$D$7:$D$1006,D573))</f>
        <v>0</v>
      </c>
      <c r="F573" s="205"/>
      <c r="G573" s="295" t="str">
        <f t="shared" si="36"/>
        <v/>
      </c>
      <c r="H573" s="202"/>
      <c r="I573" s="202"/>
      <c r="J573" s="203"/>
      <c r="K573" s="203"/>
      <c r="L573" s="203"/>
      <c r="M573" s="203"/>
      <c r="N573" s="203"/>
      <c r="O573" s="203"/>
      <c r="P573" s="203"/>
      <c r="Q573" s="203"/>
      <c r="R573" s="204"/>
      <c r="S573" s="298" t="str">
        <f t="shared" si="33"/>
        <v/>
      </c>
      <c r="T573" s="299" t="str">
        <f t="shared" si="34"/>
        <v/>
      </c>
      <c r="U573" s="282"/>
    </row>
    <row r="574" spans="2:21" ht="24.75" customHeight="1">
      <c r="B574" s="176">
        <v>568</v>
      </c>
      <c r="C574" s="231"/>
      <c r="D574" s="290" t="str">
        <f t="shared" si="35"/>
        <v/>
      </c>
      <c r="E574" s="291">
        <f>IF(D574="",0,+COUNTIF('賃上げ前(1か月目)(様式3-5)'!$D$7:$D$1006,D574))</f>
        <v>0</v>
      </c>
      <c r="F574" s="205"/>
      <c r="G574" s="295" t="str">
        <f t="shared" si="36"/>
        <v/>
      </c>
      <c r="H574" s="202"/>
      <c r="I574" s="202"/>
      <c r="J574" s="203"/>
      <c r="K574" s="203"/>
      <c r="L574" s="203"/>
      <c r="M574" s="203"/>
      <c r="N574" s="203"/>
      <c r="O574" s="203"/>
      <c r="P574" s="203"/>
      <c r="Q574" s="203"/>
      <c r="R574" s="204"/>
      <c r="S574" s="298" t="str">
        <f t="shared" si="33"/>
        <v/>
      </c>
      <c r="T574" s="299" t="str">
        <f t="shared" si="34"/>
        <v/>
      </c>
      <c r="U574" s="282"/>
    </row>
    <row r="575" spans="2:21" ht="24.75" customHeight="1">
      <c r="B575" s="176">
        <v>569</v>
      </c>
      <c r="C575" s="231"/>
      <c r="D575" s="290" t="str">
        <f t="shared" si="35"/>
        <v/>
      </c>
      <c r="E575" s="291">
        <f>IF(D575="",0,+COUNTIF('賃上げ前(1か月目)(様式3-5)'!$D$7:$D$1006,D575))</f>
        <v>0</v>
      </c>
      <c r="F575" s="205"/>
      <c r="G575" s="295" t="str">
        <f t="shared" si="36"/>
        <v/>
      </c>
      <c r="H575" s="202"/>
      <c r="I575" s="202"/>
      <c r="J575" s="203"/>
      <c r="K575" s="203"/>
      <c r="L575" s="203"/>
      <c r="M575" s="203"/>
      <c r="N575" s="203"/>
      <c r="O575" s="203"/>
      <c r="P575" s="203"/>
      <c r="Q575" s="203"/>
      <c r="R575" s="204"/>
      <c r="S575" s="298" t="str">
        <f t="shared" si="33"/>
        <v/>
      </c>
      <c r="T575" s="299" t="str">
        <f t="shared" si="34"/>
        <v/>
      </c>
      <c r="U575" s="282"/>
    </row>
    <row r="576" spans="2:21" ht="24.75" customHeight="1">
      <c r="B576" s="176">
        <v>570</v>
      </c>
      <c r="C576" s="231"/>
      <c r="D576" s="290" t="str">
        <f t="shared" si="35"/>
        <v/>
      </c>
      <c r="E576" s="291">
        <f>IF(D576="",0,+COUNTIF('賃上げ前(1か月目)(様式3-5)'!$D$7:$D$1006,D576))</f>
        <v>0</v>
      </c>
      <c r="F576" s="205"/>
      <c r="G576" s="295" t="str">
        <f t="shared" si="36"/>
        <v/>
      </c>
      <c r="H576" s="202"/>
      <c r="I576" s="202"/>
      <c r="J576" s="203"/>
      <c r="K576" s="203"/>
      <c r="L576" s="203"/>
      <c r="M576" s="203"/>
      <c r="N576" s="203"/>
      <c r="O576" s="203"/>
      <c r="P576" s="203"/>
      <c r="Q576" s="203"/>
      <c r="R576" s="204"/>
      <c r="S576" s="298" t="str">
        <f t="shared" si="33"/>
        <v/>
      </c>
      <c r="T576" s="299" t="str">
        <f t="shared" si="34"/>
        <v/>
      </c>
      <c r="U576" s="282"/>
    </row>
    <row r="577" spans="2:21" ht="24.75" customHeight="1">
      <c r="B577" s="176">
        <v>571</v>
      </c>
      <c r="C577" s="231"/>
      <c r="D577" s="290" t="str">
        <f t="shared" si="35"/>
        <v/>
      </c>
      <c r="E577" s="291">
        <f>IF(D577="",0,+COUNTIF('賃上げ前(1か月目)(様式3-5)'!$D$7:$D$1006,D577))</f>
        <v>0</v>
      </c>
      <c r="F577" s="205"/>
      <c r="G577" s="295" t="str">
        <f t="shared" si="36"/>
        <v/>
      </c>
      <c r="H577" s="202"/>
      <c r="I577" s="202"/>
      <c r="J577" s="203"/>
      <c r="K577" s="203"/>
      <c r="L577" s="203"/>
      <c r="M577" s="203"/>
      <c r="N577" s="203"/>
      <c r="O577" s="203"/>
      <c r="P577" s="203"/>
      <c r="Q577" s="203"/>
      <c r="R577" s="204"/>
      <c r="S577" s="298" t="str">
        <f t="shared" si="33"/>
        <v/>
      </c>
      <c r="T577" s="299" t="str">
        <f t="shared" si="34"/>
        <v/>
      </c>
      <c r="U577" s="282"/>
    </row>
    <row r="578" spans="2:21" ht="24.75" customHeight="1">
      <c r="B578" s="176">
        <v>572</v>
      </c>
      <c r="C578" s="231"/>
      <c r="D578" s="290" t="str">
        <f t="shared" si="35"/>
        <v/>
      </c>
      <c r="E578" s="291">
        <f>IF(D578="",0,+COUNTIF('賃上げ前(1か月目)(様式3-5)'!$D$7:$D$1006,D578))</f>
        <v>0</v>
      </c>
      <c r="F578" s="205"/>
      <c r="G578" s="295" t="str">
        <f t="shared" si="36"/>
        <v/>
      </c>
      <c r="H578" s="202"/>
      <c r="I578" s="202"/>
      <c r="J578" s="203"/>
      <c r="K578" s="203"/>
      <c r="L578" s="203"/>
      <c r="M578" s="203"/>
      <c r="N578" s="203"/>
      <c r="O578" s="203"/>
      <c r="P578" s="203"/>
      <c r="Q578" s="203"/>
      <c r="R578" s="204"/>
      <c r="S578" s="298" t="str">
        <f t="shared" si="33"/>
        <v/>
      </c>
      <c r="T578" s="299" t="str">
        <f t="shared" si="34"/>
        <v/>
      </c>
      <c r="U578" s="282"/>
    </row>
    <row r="579" spans="2:21" ht="24.75" customHeight="1">
      <c r="B579" s="176">
        <v>573</v>
      </c>
      <c r="C579" s="231"/>
      <c r="D579" s="290" t="str">
        <f t="shared" si="35"/>
        <v/>
      </c>
      <c r="E579" s="291">
        <f>IF(D579="",0,+COUNTIF('賃上げ前(1か月目)(様式3-5)'!$D$7:$D$1006,D579))</f>
        <v>0</v>
      </c>
      <c r="F579" s="205"/>
      <c r="G579" s="295" t="str">
        <f t="shared" si="36"/>
        <v/>
      </c>
      <c r="H579" s="202"/>
      <c r="I579" s="202"/>
      <c r="J579" s="203"/>
      <c r="K579" s="203"/>
      <c r="L579" s="203"/>
      <c r="M579" s="203"/>
      <c r="N579" s="203"/>
      <c r="O579" s="203"/>
      <c r="P579" s="203"/>
      <c r="Q579" s="203"/>
      <c r="R579" s="204"/>
      <c r="S579" s="298" t="str">
        <f t="shared" si="33"/>
        <v/>
      </c>
      <c r="T579" s="299" t="str">
        <f t="shared" si="34"/>
        <v/>
      </c>
      <c r="U579" s="282"/>
    </row>
    <row r="580" spans="2:21" ht="24.75" customHeight="1">
      <c r="B580" s="176">
        <v>574</v>
      </c>
      <c r="C580" s="231"/>
      <c r="D580" s="290" t="str">
        <f t="shared" si="35"/>
        <v/>
      </c>
      <c r="E580" s="291">
        <f>IF(D580="",0,+COUNTIF('賃上げ前(1か月目)(様式3-5)'!$D$7:$D$1006,D580))</f>
        <v>0</v>
      </c>
      <c r="F580" s="205"/>
      <c r="G580" s="295" t="str">
        <f t="shared" si="36"/>
        <v/>
      </c>
      <c r="H580" s="202"/>
      <c r="I580" s="202"/>
      <c r="J580" s="203"/>
      <c r="K580" s="203"/>
      <c r="L580" s="203"/>
      <c r="M580" s="203"/>
      <c r="N580" s="203"/>
      <c r="O580" s="203"/>
      <c r="P580" s="203"/>
      <c r="Q580" s="203"/>
      <c r="R580" s="204"/>
      <c r="S580" s="298" t="str">
        <f t="shared" si="33"/>
        <v/>
      </c>
      <c r="T580" s="299" t="str">
        <f t="shared" si="34"/>
        <v/>
      </c>
      <c r="U580" s="282"/>
    </row>
    <row r="581" spans="2:21" ht="24.75" customHeight="1">
      <c r="B581" s="176">
        <v>575</v>
      </c>
      <c r="C581" s="231"/>
      <c r="D581" s="290" t="str">
        <f t="shared" si="35"/>
        <v/>
      </c>
      <c r="E581" s="291">
        <f>IF(D581="",0,+COUNTIF('賃上げ前(1か月目)(様式3-5)'!$D$7:$D$1006,D581))</f>
        <v>0</v>
      </c>
      <c r="F581" s="205"/>
      <c r="G581" s="295" t="str">
        <f t="shared" si="36"/>
        <v/>
      </c>
      <c r="H581" s="202"/>
      <c r="I581" s="202"/>
      <c r="J581" s="203"/>
      <c r="K581" s="203"/>
      <c r="L581" s="203"/>
      <c r="M581" s="203"/>
      <c r="N581" s="203"/>
      <c r="O581" s="203"/>
      <c r="P581" s="203"/>
      <c r="Q581" s="203"/>
      <c r="R581" s="204"/>
      <c r="S581" s="298" t="str">
        <f t="shared" si="33"/>
        <v/>
      </c>
      <c r="T581" s="299" t="str">
        <f t="shared" si="34"/>
        <v/>
      </c>
      <c r="U581" s="282"/>
    </row>
    <row r="582" spans="2:21" ht="24.75" customHeight="1">
      <c r="B582" s="176">
        <v>576</v>
      </c>
      <c r="C582" s="231"/>
      <c r="D582" s="290" t="str">
        <f t="shared" si="35"/>
        <v/>
      </c>
      <c r="E582" s="291">
        <f>IF(D582="",0,+COUNTIF('賃上げ前(1か月目)(様式3-5)'!$D$7:$D$1006,D582))</f>
        <v>0</v>
      </c>
      <c r="F582" s="205"/>
      <c r="G582" s="295" t="str">
        <f t="shared" si="36"/>
        <v/>
      </c>
      <c r="H582" s="202"/>
      <c r="I582" s="202"/>
      <c r="J582" s="203"/>
      <c r="K582" s="203"/>
      <c r="L582" s="203"/>
      <c r="M582" s="203"/>
      <c r="N582" s="203"/>
      <c r="O582" s="203"/>
      <c r="P582" s="203"/>
      <c r="Q582" s="203"/>
      <c r="R582" s="204"/>
      <c r="S582" s="298" t="str">
        <f t="shared" si="33"/>
        <v/>
      </c>
      <c r="T582" s="299" t="str">
        <f t="shared" si="34"/>
        <v/>
      </c>
      <c r="U582" s="282"/>
    </row>
    <row r="583" spans="2:21" ht="24.75" customHeight="1">
      <c r="B583" s="176">
        <v>577</v>
      </c>
      <c r="C583" s="231"/>
      <c r="D583" s="290" t="str">
        <f t="shared" si="35"/>
        <v/>
      </c>
      <c r="E583" s="291">
        <f>IF(D583="",0,+COUNTIF('賃上げ前(1か月目)(様式3-5)'!$D$7:$D$1006,D583))</f>
        <v>0</v>
      </c>
      <c r="F583" s="205"/>
      <c r="G583" s="295" t="str">
        <f t="shared" si="36"/>
        <v/>
      </c>
      <c r="H583" s="202"/>
      <c r="I583" s="202"/>
      <c r="J583" s="203"/>
      <c r="K583" s="203"/>
      <c r="L583" s="203"/>
      <c r="M583" s="203"/>
      <c r="N583" s="203"/>
      <c r="O583" s="203"/>
      <c r="P583" s="203"/>
      <c r="Q583" s="203"/>
      <c r="R583" s="204"/>
      <c r="S583" s="298" t="str">
        <f t="shared" si="33"/>
        <v/>
      </c>
      <c r="T583" s="299" t="str">
        <f t="shared" ref="T583" si="37">IF(C583="","",+IF(G583="対象",H583,0))</f>
        <v/>
      </c>
      <c r="U583" s="282"/>
    </row>
    <row r="584" spans="2:21" ht="24.75" customHeight="1">
      <c r="B584" s="176">
        <v>578</v>
      </c>
      <c r="C584" s="231"/>
      <c r="D584" s="290" t="str">
        <f t="shared" si="35"/>
        <v/>
      </c>
      <c r="E584" s="291">
        <f>IF(D584="",0,+COUNTIF('賃上げ前(1か月目)(様式3-5)'!$D$7:$D$1006,D584))</f>
        <v>0</v>
      </c>
      <c r="F584" s="205"/>
      <c r="G584" s="295" t="str">
        <f t="shared" si="36"/>
        <v/>
      </c>
      <c r="H584" s="202"/>
      <c r="I584" s="202"/>
      <c r="J584" s="203"/>
      <c r="K584" s="203"/>
      <c r="L584" s="203"/>
      <c r="M584" s="203"/>
      <c r="N584" s="203"/>
      <c r="O584" s="203"/>
      <c r="P584" s="203"/>
      <c r="Q584" s="203"/>
      <c r="R584" s="204"/>
      <c r="S584" s="298" t="str">
        <f t="shared" ref="S584:S647" si="38">IF(C584="","",+SUM(H584:R584))</f>
        <v/>
      </c>
      <c r="T584" s="299" t="str">
        <f t="shared" ref="T584:T647" si="39">IF(C584="","",+IF(G584="対象",H584,0))</f>
        <v/>
      </c>
      <c r="U584" s="282"/>
    </row>
    <row r="585" spans="2:21" ht="24.75" customHeight="1">
      <c r="B585" s="176">
        <v>579</v>
      </c>
      <c r="C585" s="231"/>
      <c r="D585" s="290" t="str">
        <f t="shared" ref="D585:D648" si="40">SUBSTITUTE(SUBSTITUTE(C585,"　","")," ","")</f>
        <v/>
      </c>
      <c r="E585" s="291">
        <f>IF(D585="",0,+COUNTIF('賃上げ前(1か月目)(様式3-5)'!$D$7:$D$1006,D585))</f>
        <v>0</v>
      </c>
      <c r="F585" s="205"/>
      <c r="G585" s="295" t="str">
        <f t="shared" ref="G585:G648" si="41">IF(C585="","",+IF(OR(E585&lt;1,F585=""),"除外","対象"))</f>
        <v/>
      </c>
      <c r="H585" s="202"/>
      <c r="I585" s="202"/>
      <c r="J585" s="203"/>
      <c r="K585" s="203"/>
      <c r="L585" s="203"/>
      <c r="M585" s="203"/>
      <c r="N585" s="203"/>
      <c r="O585" s="203"/>
      <c r="P585" s="203"/>
      <c r="Q585" s="203"/>
      <c r="R585" s="204"/>
      <c r="S585" s="298" t="str">
        <f t="shared" si="38"/>
        <v/>
      </c>
      <c r="T585" s="299" t="str">
        <f t="shared" si="39"/>
        <v/>
      </c>
      <c r="U585" s="282"/>
    </row>
    <row r="586" spans="2:21" ht="24.75" customHeight="1">
      <c r="B586" s="176">
        <v>580</v>
      </c>
      <c r="C586" s="231"/>
      <c r="D586" s="290" t="str">
        <f t="shared" si="40"/>
        <v/>
      </c>
      <c r="E586" s="291">
        <f>IF(D586="",0,+COUNTIF('賃上げ前(1か月目)(様式3-5)'!$D$7:$D$1006,D586))</f>
        <v>0</v>
      </c>
      <c r="F586" s="205"/>
      <c r="G586" s="295" t="str">
        <f t="shared" si="41"/>
        <v/>
      </c>
      <c r="H586" s="202"/>
      <c r="I586" s="202"/>
      <c r="J586" s="203"/>
      <c r="K586" s="203"/>
      <c r="L586" s="203"/>
      <c r="M586" s="203"/>
      <c r="N586" s="203"/>
      <c r="O586" s="203"/>
      <c r="P586" s="203"/>
      <c r="Q586" s="203"/>
      <c r="R586" s="204"/>
      <c r="S586" s="298" t="str">
        <f t="shared" si="38"/>
        <v/>
      </c>
      <c r="T586" s="299" t="str">
        <f t="shared" si="39"/>
        <v/>
      </c>
      <c r="U586" s="282"/>
    </row>
    <row r="587" spans="2:21" ht="24.75" customHeight="1">
      <c r="B587" s="176">
        <v>581</v>
      </c>
      <c r="C587" s="231"/>
      <c r="D587" s="290" t="str">
        <f t="shared" si="40"/>
        <v/>
      </c>
      <c r="E587" s="291">
        <f>IF(D587="",0,+COUNTIF('賃上げ前(1か月目)(様式3-5)'!$D$7:$D$1006,D587))</f>
        <v>0</v>
      </c>
      <c r="F587" s="205"/>
      <c r="G587" s="295" t="str">
        <f t="shared" si="41"/>
        <v/>
      </c>
      <c r="H587" s="202"/>
      <c r="I587" s="202"/>
      <c r="J587" s="203"/>
      <c r="K587" s="203"/>
      <c r="L587" s="203"/>
      <c r="M587" s="203"/>
      <c r="N587" s="203"/>
      <c r="O587" s="203"/>
      <c r="P587" s="203"/>
      <c r="Q587" s="203"/>
      <c r="R587" s="204"/>
      <c r="S587" s="298" t="str">
        <f t="shared" si="38"/>
        <v/>
      </c>
      <c r="T587" s="299" t="str">
        <f t="shared" si="39"/>
        <v/>
      </c>
      <c r="U587" s="282"/>
    </row>
    <row r="588" spans="2:21" ht="24.75" customHeight="1">
      <c r="B588" s="176">
        <v>582</v>
      </c>
      <c r="C588" s="231"/>
      <c r="D588" s="290" t="str">
        <f t="shared" si="40"/>
        <v/>
      </c>
      <c r="E588" s="291">
        <f>IF(D588="",0,+COUNTIF('賃上げ前(1か月目)(様式3-5)'!$D$7:$D$1006,D588))</f>
        <v>0</v>
      </c>
      <c r="F588" s="205"/>
      <c r="G588" s="295" t="str">
        <f t="shared" si="41"/>
        <v/>
      </c>
      <c r="H588" s="202"/>
      <c r="I588" s="202"/>
      <c r="J588" s="203"/>
      <c r="K588" s="203"/>
      <c r="L588" s="203"/>
      <c r="M588" s="203"/>
      <c r="N588" s="203"/>
      <c r="O588" s="203"/>
      <c r="P588" s="203"/>
      <c r="Q588" s="203"/>
      <c r="R588" s="204"/>
      <c r="S588" s="298" t="str">
        <f t="shared" si="38"/>
        <v/>
      </c>
      <c r="T588" s="299" t="str">
        <f t="shared" si="39"/>
        <v/>
      </c>
      <c r="U588" s="282"/>
    </row>
    <row r="589" spans="2:21" ht="24.75" customHeight="1">
      <c r="B589" s="176">
        <v>583</v>
      </c>
      <c r="C589" s="231"/>
      <c r="D589" s="290" t="str">
        <f t="shared" si="40"/>
        <v/>
      </c>
      <c r="E589" s="291">
        <f>IF(D589="",0,+COUNTIF('賃上げ前(1か月目)(様式3-5)'!$D$7:$D$1006,D589))</f>
        <v>0</v>
      </c>
      <c r="F589" s="205"/>
      <c r="G589" s="295" t="str">
        <f t="shared" si="41"/>
        <v/>
      </c>
      <c r="H589" s="202"/>
      <c r="I589" s="202"/>
      <c r="J589" s="203"/>
      <c r="K589" s="203"/>
      <c r="L589" s="203"/>
      <c r="M589" s="203"/>
      <c r="N589" s="203"/>
      <c r="O589" s="203"/>
      <c r="P589" s="203"/>
      <c r="Q589" s="203"/>
      <c r="R589" s="204"/>
      <c r="S589" s="298" t="str">
        <f t="shared" si="38"/>
        <v/>
      </c>
      <c r="T589" s="299" t="str">
        <f t="shared" si="39"/>
        <v/>
      </c>
      <c r="U589" s="282"/>
    </row>
    <row r="590" spans="2:21" ht="24.75" customHeight="1">
      <c r="B590" s="176">
        <v>584</v>
      </c>
      <c r="C590" s="231"/>
      <c r="D590" s="290" t="str">
        <f t="shared" si="40"/>
        <v/>
      </c>
      <c r="E590" s="291">
        <f>IF(D590="",0,+COUNTIF('賃上げ前(1か月目)(様式3-5)'!$D$7:$D$1006,D590))</f>
        <v>0</v>
      </c>
      <c r="F590" s="205"/>
      <c r="G590" s="295" t="str">
        <f t="shared" si="41"/>
        <v/>
      </c>
      <c r="H590" s="202"/>
      <c r="I590" s="202"/>
      <c r="J590" s="203"/>
      <c r="K590" s="203"/>
      <c r="L590" s="203"/>
      <c r="M590" s="203"/>
      <c r="N590" s="203"/>
      <c r="O590" s="203"/>
      <c r="P590" s="203"/>
      <c r="Q590" s="203"/>
      <c r="R590" s="204"/>
      <c r="S590" s="298" t="str">
        <f t="shared" si="38"/>
        <v/>
      </c>
      <c r="T590" s="299" t="str">
        <f t="shared" si="39"/>
        <v/>
      </c>
      <c r="U590" s="282"/>
    </row>
    <row r="591" spans="2:21" ht="24.75" customHeight="1">
      <c r="B591" s="176">
        <v>585</v>
      </c>
      <c r="C591" s="231"/>
      <c r="D591" s="290" t="str">
        <f t="shared" si="40"/>
        <v/>
      </c>
      <c r="E591" s="291">
        <f>IF(D591="",0,+COUNTIF('賃上げ前(1か月目)(様式3-5)'!$D$7:$D$1006,D591))</f>
        <v>0</v>
      </c>
      <c r="F591" s="205"/>
      <c r="G591" s="295" t="str">
        <f t="shared" si="41"/>
        <v/>
      </c>
      <c r="H591" s="202"/>
      <c r="I591" s="202"/>
      <c r="J591" s="203"/>
      <c r="K591" s="203"/>
      <c r="L591" s="203"/>
      <c r="M591" s="203"/>
      <c r="N591" s="203"/>
      <c r="O591" s="203"/>
      <c r="P591" s="203"/>
      <c r="Q591" s="203"/>
      <c r="R591" s="204"/>
      <c r="S591" s="298" t="str">
        <f t="shared" si="38"/>
        <v/>
      </c>
      <c r="T591" s="299" t="str">
        <f t="shared" si="39"/>
        <v/>
      </c>
      <c r="U591" s="282"/>
    </row>
    <row r="592" spans="2:21" ht="24.75" customHeight="1">
      <c r="B592" s="176">
        <v>586</v>
      </c>
      <c r="C592" s="231"/>
      <c r="D592" s="290" t="str">
        <f t="shared" si="40"/>
        <v/>
      </c>
      <c r="E592" s="291">
        <f>IF(D592="",0,+COUNTIF('賃上げ前(1か月目)(様式3-5)'!$D$7:$D$1006,D592))</f>
        <v>0</v>
      </c>
      <c r="F592" s="205"/>
      <c r="G592" s="295" t="str">
        <f t="shared" si="41"/>
        <v/>
      </c>
      <c r="H592" s="202"/>
      <c r="I592" s="202"/>
      <c r="J592" s="203"/>
      <c r="K592" s="203"/>
      <c r="L592" s="203"/>
      <c r="M592" s="203"/>
      <c r="N592" s="203"/>
      <c r="O592" s="203"/>
      <c r="P592" s="203"/>
      <c r="Q592" s="203"/>
      <c r="R592" s="204"/>
      <c r="S592" s="298" t="str">
        <f t="shared" si="38"/>
        <v/>
      </c>
      <c r="T592" s="299" t="str">
        <f t="shared" si="39"/>
        <v/>
      </c>
      <c r="U592" s="282"/>
    </row>
    <row r="593" spans="2:21" ht="24.75" customHeight="1">
      <c r="B593" s="176">
        <v>587</v>
      </c>
      <c r="C593" s="231"/>
      <c r="D593" s="290" t="str">
        <f t="shared" si="40"/>
        <v/>
      </c>
      <c r="E593" s="291">
        <f>IF(D593="",0,+COUNTIF('賃上げ前(1か月目)(様式3-5)'!$D$7:$D$1006,D593))</f>
        <v>0</v>
      </c>
      <c r="F593" s="205"/>
      <c r="G593" s="295" t="str">
        <f t="shared" si="41"/>
        <v/>
      </c>
      <c r="H593" s="202"/>
      <c r="I593" s="202"/>
      <c r="J593" s="203"/>
      <c r="K593" s="203"/>
      <c r="L593" s="203"/>
      <c r="M593" s="203"/>
      <c r="N593" s="203"/>
      <c r="O593" s="203"/>
      <c r="P593" s="203"/>
      <c r="Q593" s="203"/>
      <c r="R593" s="204"/>
      <c r="S593" s="298" t="str">
        <f t="shared" si="38"/>
        <v/>
      </c>
      <c r="T593" s="299" t="str">
        <f t="shared" si="39"/>
        <v/>
      </c>
      <c r="U593" s="282"/>
    </row>
    <row r="594" spans="2:21" ht="24.75" customHeight="1">
      <c r="B594" s="176">
        <v>588</v>
      </c>
      <c r="C594" s="231"/>
      <c r="D594" s="290" t="str">
        <f t="shared" si="40"/>
        <v/>
      </c>
      <c r="E594" s="291">
        <f>IF(D594="",0,+COUNTIF('賃上げ前(1か月目)(様式3-5)'!$D$7:$D$1006,D594))</f>
        <v>0</v>
      </c>
      <c r="F594" s="205"/>
      <c r="G594" s="295" t="str">
        <f t="shared" si="41"/>
        <v/>
      </c>
      <c r="H594" s="202"/>
      <c r="I594" s="202"/>
      <c r="J594" s="203"/>
      <c r="K594" s="203"/>
      <c r="L594" s="203"/>
      <c r="M594" s="203"/>
      <c r="N594" s="203"/>
      <c r="O594" s="203"/>
      <c r="P594" s="203"/>
      <c r="Q594" s="203"/>
      <c r="R594" s="204"/>
      <c r="S594" s="298" t="str">
        <f t="shared" si="38"/>
        <v/>
      </c>
      <c r="T594" s="299" t="str">
        <f t="shared" si="39"/>
        <v/>
      </c>
      <c r="U594" s="282"/>
    </row>
    <row r="595" spans="2:21" ht="24.75" customHeight="1">
      <c r="B595" s="176">
        <v>589</v>
      </c>
      <c r="C595" s="231"/>
      <c r="D595" s="290" t="str">
        <f t="shared" si="40"/>
        <v/>
      </c>
      <c r="E595" s="291">
        <f>IF(D595="",0,+COUNTIF('賃上げ前(1か月目)(様式3-5)'!$D$7:$D$1006,D595))</f>
        <v>0</v>
      </c>
      <c r="F595" s="205"/>
      <c r="G595" s="295" t="str">
        <f t="shared" si="41"/>
        <v/>
      </c>
      <c r="H595" s="202"/>
      <c r="I595" s="202"/>
      <c r="J595" s="203"/>
      <c r="K595" s="203"/>
      <c r="L595" s="203"/>
      <c r="M595" s="203"/>
      <c r="N595" s="203"/>
      <c r="O595" s="203"/>
      <c r="P595" s="203"/>
      <c r="Q595" s="203"/>
      <c r="R595" s="204"/>
      <c r="S595" s="298" t="str">
        <f t="shared" si="38"/>
        <v/>
      </c>
      <c r="T595" s="299" t="str">
        <f t="shared" si="39"/>
        <v/>
      </c>
      <c r="U595" s="282"/>
    </row>
    <row r="596" spans="2:21" ht="24.75" customHeight="1">
      <c r="B596" s="176">
        <v>590</v>
      </c>
      <c r="C596" s="231"/>
      <c r="D596" s="290" t="str">
        <f t="shared" si="40"/>
        <v/>
      </c>
      <c r="E596" s="291">
        <f>IF(D596="",0,+COUNTIF('賃上げ前(1か月目)(様式3-5)'!$D$7:$D$1006,D596))</f>
        <v>0</v>
      </c>
      <c r="F596" s="205"/>
      <c r="G596" s="295" t="str">
        <f t="shared" si="41"/>
        <v/>
      </c>
      <c r="H596" s="202"/>
      <c r="I596" s="202"/>
      <c r="J596" s="203"/>
      <c r="K596" s="203"/>
      <c r="L596" s="203"/>
      <c r="M596" s="203"/>
      <c r="N596" s="203"/>
      <c r="O596" s="203"/>
      <c r="P596" s="203"/>
      <c r="Q596" s="203"/>
      <c r="R596" s="204"/>
      <c r="S596" s="298" t="str">
        <f t="shared" si="38"/>
        <v/>
      </c>
      <c r="T596" s="299" t="str">
        <f t="shared" si="39"/>
        <v/>
      </c>
      <c r="U596" s="282"/>
    </row>
    <row r="597" spans="2:21" ht="24.75" customHeight="1">
      <c r="B597" s="176">
        <v>591</v>
      </c>
      <c r="C597" s="231"/>
      <c r="D597" s="290" t="str">
        <f t="shared" si="40"/>
        <v/>
      </c>
      <c r="E597" s="291">
        <f>IF(D597="",0,+COUNTIF('賃上げ前(1か月目)(様式3-5)'!$D$7:$D$1006,D597))</f>
        <v>0</v>
      </c>
      <c r="F597" s="205"/>
      <c r="G597" s="295" t="str">
        <f t="shared" si="41"/>
        <v/>
      </c>
      <c r="H597" s="202"/>
      <c r="I597" s="202"/>
      <c r="J597" s="203"/>
      <c r="K597" s="203"/>
      <c r="L597" s="203"/>
      <c r="M597" s="203"/>
      <c r="N597" s="203"/>
      <c r="O597" s="203"/>
      <c r="P597" s="203"/>
      <c r="Q597" s="203"/>
      <c r="R597" s="204"/>
      <c r="S597" s="298" t="str">
        <f t="shared" si="38"/>
        <v/>
      </c>
      <c r="T597" s="299" t="str">
        <f t="shared" si="39"/>
        <v/>
      </c>
      <c r="U597" s="282"/>
    </row>
    <row r="598" spans="2:21" ht="24.75" customHeight="1">
      <c r="B598" s="176">
        <v>592</v>
      </c>
      <c r="C598" s="231"/>
      <c r="D598" s="290" t="str">
        <f t="shared" si="40"/>
        <v/>
      </c>
      <c r="E598" s="291">
        <f>IF(D598="",0,+COUNTIF('賃上げ前(1か月目)(様式3-5)'!$D$7:$D$1006,D598))</f>
        <v>0</v>
      </c>
      <c r="F598" s="205"/>
      <c r="G598" s="295" t="str">
        <f t="shared" si="41"/>
        <v/>
      </c>
      <c r="H598" s="202"/>
      <c r="I598" s="202"/>
      <c r="J598" s="203"/>
      <c r="K598" s="203"/>
      <c r="L598" s="203"/>
      <c r="M598" s="203"/>
      <c r="N598" s="203"/>
      <c r="O598" s="203"/>
      <c r="P598" s="203"/>
      <c r="Q598" s="203"/>
      <c r="R598" s="204"/>
      <c r="S598" s="298" t="str">
        <f t="shared" si="38"/>
        <v/>
      </c>
      <c r="T598" s="299" t="str">
        <f t="shared" si="39"/>
        <v/>
      </c>
      <c r="U598" s="282"/>
    </row>
    <row r="599" spans="2:21" ht="24.75" customHeight="1">
      <c r="B599" s="176">
        <v>593</v>
      </c>
      <c r="C599" s="231"/>
      <c r="D599" s="290" t="str">
        <f t="shared" si="40"/>
        <v/>
      </c>
      <c r="E599" s="291">
        <f>IF(D599="",0,+COUNTIF('賃上げ前(1か月目)(様式3-5)'!$D$7:$D$1006,D599))</f>
        <v>0</v>
      </c>
      <c r="F599" s="205"/>
      <c r="G599" s="295" t="str">
        <f t="shared" si="41"/>
        <v/>
      </c>
      <c r="H599" s="202"/>
      <c r="I599" s="202"/>
      <c r="J599" s="203"/>
      <c r="K599" s="203"/>
      <c r="L599" s="203"/>
      <c r="M599" s="203"/>
      <c r="N599" s="203"/>
      <c r="O599" s="203"/>
      <c r="P599" s="203"/>
      <c r="Q599" s="203"/>
      <c r="R599" s="204"/>
      <c r="S599" s="298" t="str">
        <f t="shared" si="38"/>
        <v/>
      </c>
      <c r="T599" s="299" t="str">
        <f t="shared" si="39"/>
        <v/>
      </c>
      <c r="U599" s="282"/>
    </row>
    <row r="600" spans="2:21" ht="24.75" customHeight="1">
      <c r="B600" s="176">
        <v>594</v>
      </c>
      <c r="C600" s="231"/>
      <c r="D600" s="290" t="str">
        <f t="shared" si="40"/>
        <v/>
      </c>
      <c r="E600" s="291">
        <f>IF(D600="",0,+COUNTIF('賃上げ前(1か月目)(様式3-5)'!$D$7:$D$1006,D600))</f>
        <v>0</v>
      </c>
      <c r="F600" s="205"/>
      <c r="G600" s="295" t="str">
        <f t="shared" si="41"/>
        <v/>
      </c>
      <c r="H600" s="202"/>
      <c r="I600" s="202"/>
      <c r="J600" s="203"/>
      <c r="K600" s="203"/>
      <c r="L600" s="203"/>
      <c r="M600" s="203"/>
      <c r="N600" s="203"/>
      <c r="O600" s="203"/>
      <c r="P600" s="203"/>
      <c r="Q600" s="203"/>
      <c r="R600" s="204"/>
      <c r="S600" s="298" t="str">
        <f t="shared" si="38"/>
        <v/>
      </c>
      <c r="T600" s="299" t="str">
        <f t="shared" si="39"/>
        <v/>
      </c>
      <c r="U600" s="282"/>
    </row>
    <row r="601" spans="2:21" ht="24.75" customHeight="1">
      <c r="B601" s="176">
        <v>595</v>
      </c>
      <c r="C601" s="231"/>
      <c r="D601" s="290" t="str">
        <f t="shared" si="40"/>
        <v/>
      </c>
      <c r="E601" s="291">
        <f>IF(D601="",0,+COUNTIF('賃上げ前(1か月目)(様式3-5)'!$D$7:$D$1006,D601))</f>
        <v>0</v>
      </c>
      <c r="F601" s="205"/>
      <c r="G601" s="295" t="str">
        <f t="shared" si="41"/>
        <v/>
      </c>
      <c r="H601" s="202"/>
      <c r="I601" s="202"/>
      <c r="J601" s="203"/>
      <c r="K601" s="203"/>
      <c r="L601" s="203"/>
      <c r="M601" s="203"/>
      <c r="N601" s="203"/>
      <c r="O601" s="203"/>
      <c r="P601" s="203"/>
      <c r="Q601" s="203"/>
      <c r="R601" s="204"/>
      <c r="S601" s="298" t="str">
        <f t="shared" si="38"/>
        <v/>
      </c>
      <c r="T601" s="299" t="str">
        <f t="shared" si="39"/>
        <v/>
      </c>
      <c r="U601" s="282"/>
    </row>
    <row r="602" spans="2:21" ht="24.75" customHeight="1">
      <c r="B602" s="176">
        <v>596</v>
      </c>
      <c r="C602" s="231"/>
      <c r="D602" s="290" t="str">
        <f t="shared" si="40"/>
        <v/>
      </c>
      <c r="E602" s="291">
        <f>IF(D602="",0,+COUNTIF('賃上げ前(1か月目)(様式3-5)'!$D$7:$D$1006,D602))</f>
        <v>0</v>
      </c>
      <c r="F602" s="205"/>
      <c r="G602" s="295" t="str">
        <f t="shared" si="41"/>
        <v/>
      </c>
      <c r="H602" s="202"/>
      <c r="I602" s="202"/>
      <c r="J602" s="203"/>
      <c r="K602" s="203"/>
      <c r="L602" s="203"/>
      <c r="M602" s="203"/>
      <c r="N602" s="203"/>
      <c r="O602" s="203"/>
      <c r="P602" s="203"/>
      <c r="Q602" s="203"/>
      <c r="R602" s="204"/>
      <c r="S602" s="298" t="str">
        <f t="shared" si="38"/>
        <v/>
      </c>
      <c r="T602" s="299" t="str">
        <f t="shared" si="39"/>
        <v/>
      </c>
      <c r="U602" s="282"/>
    </row>
    <row r="603" spans="2:21" ht="24.75" customHeight="1">
      <c r="B603" s="176">
        <v>597</v>
      </c>
      <c r="C603" s="231"/>
      <c r="D603" s="290" t="str">
        <f t="shared" si="40"/>
        <v/>
      </c>
      <c r="E603" s="291">
        <f>IF(D603="",0,+COUNTIF('賃上げ前(1か月目)(様式3-5)'!$D$7:$D$1006,D603))</f>
        <v>0</v>
      </c>
      <c r="F603" s="205"/>
      <c r="G603" s="295" t="str">
        <f t="shared" si="41"/>
        <v/>
      </c>
      <c r="H603" s="202"/>
      <c r="I603" s="202"/>
      <c r="J603" s="203"/>
      <c r="K603" s="203"/>
      <c r="L603" s="203"/>
      <c r="M603" s="203"/>
      <c r="N603" s="203"/>
      <c r="O603" s="203"/>
      <c r="P603" s="203"/>
      <c r="Q603" s="203"/>
      <c r="R603" s="204"/>
      <c r="S603" s="298" t="str">
        <f t="shared" si="38"/>
        <v/>
      </c>
      <c r="T603" s="299" t="str">
        <f t="shared" si="39"/>
        <v/>
      </c>
      <c r="U603" s="282"/>
    </row>
    <row r="604" spans="2:21" ht="24.75" customHeight="1">
      <c r="B604" s="176">
        <v>598</v>
      </c>
      <c r="C604" s="231"/>
      <c r="D604" s="290" t="str">
        <f t="shared" si="40"/>
        <v/>
      </c>
      <c r="E604" s="291">
        <f>IF(D604="",0,+COUNTIF('賃上げ前(1か月目)(様式3-5)'!$D$7:$D$1006,D604))</f>
        <v>0</v>
      </c>
      <c r="F604" s="205"/>
      <c r="G604" s="295" t="str">
        <f t="shared" si="41"/>
        <v/>
      </c>
      <c r="H604" s="202"/>
      <c r="I604" s="202"/>
      <c r="J604" s="203"/>
      <c r="K604" s="203"/>
      <c r="L604" s="203"/>
      <c r="M604" s="203"/>
      <c r="N604" s="203"/>
      <c r="O604" s="203"/>
      <c r="P604" s="203"/>
      <c r="Q604" s="203"/>
      <c r="R604" s="204"/>
      <c r="S604" s="298" t="str">
        <f t="shared" si="38"/>
        <v/>
      </c>
      <c r="T604" s="299" t="str">
        <f t="shared" si="39"/>
        <v/>
      </c>
      <c r="U604" s="282"/>
    </row>
    <row r="605" spans="2:21" ht="24.75" customHeight="1">
      <c r="B605" s="176">
        <v>599</v>
      </c>
      <c r="C605" s="231"/>
      <c r="D605" s="290" t="str">
        <f t="shared" si="40"/>
        <v/>
      </c>
      <c r="E605" s="291">
        <f>IF(D605="",0,+COUNTIF('賃上げ前(1か月目)(様式3-5)'!$D$7:$D$1006,D605))</f>
        <v>0</v>
      </c>
      <c r="F605" s="205"/>
      <c r="G605" s="295" t="str">
        <f t="shared" si="41"/>
        <v/>
      </c>
      <c r="H605" s="202"/>
      <c r="I605" s="202"/>
      <c r="J605" s="203"/>
      <c r="K605" s="203"/>
      <c r="L605" s="203"/>
      <c r="M605" s="203"/>
      <c r="N605" s="203"/>
      <c r="O605" s="203"/>
      <c r="P605" s="203"/>
      <c r="Q605" s="203"/>
      <c r="R605" s="204"/>
      <c r="S605" s="298" t="str">
        <f t="shared" si="38"/>
        <v/>
      </c>
      <c r="T605" s="299" t="str">
        <f t="shared" si="39"/>
        <v/>
      </c>
      <c r="U605" s="282"/>
    </row>
    <row r="606" spans="2:21" ht="24.75" customHeight="1">
      <c r="B606" s="176">
        <v>600</v>
      </c>
      <c r="C606" s="231"/>
      <c r="D606" s="290" t="str">
        <f t="shared" si="40"/>
        <v/>
      </c>
      <c r="E606" s="291">
        <f>IF(D606="",0,+COUNTIF('賃上げ前(1か月目)(様式3-5)'!$D$7:$D$1006,D606))</f>
        <v>0</v>
      </c>
      <c r="F606" s="205"/>
      <c r="G606" s="295" t="str">
        <f t="shared" si="41"/>
        <v/>
      </c>
      <c r="H606" s="202"/>
      <c r="I606" s="202"/>
      <c r="J606" s="203"/>
      <c r="K606" s="203"/>
      <c r="L606" s="203"/>
      <c r="M606" s="203"/>
      <c r="N606" s="203"/>
      <c r="O606" s="203"/>
      <c r="P606" s="203"/>
      <c r="Q606" s="203"/>
      <c r="R606" s="204"/>
      <c r="S606" s="298" t="str">
        <f t="shared" si="38"/>
        <v/>
      </c>
      <c r="T606" s="299" t="str">
        <f t="shared" si="39"/>
        <v/>
      </c>
      <c r="U606" s="282"/>
    </row>
    <row r="607" spans="2:21" ht="24.75" customHeight="1">
      <c r="B607" s="176">
        <v>601</v>
      </c>
      <c r="C607" s="231"/>
      <c r="D607" s="290" t="str">
        <f t="shared" si="40"/>
        <v/>
      </c>
      <c r="E607" s="291">
        <f>IF(D607="",0,+COUNTIF('賃上げ前(1か月目)(様式3-5)'!$D$7:$D$1006,D607))</f>
        <v>0</v>
      </c>
      <c r="F607" s="205"/>
      <c r="G607" s="295" t="str">
        <f t="shared" si="41"/>
        <v/>
      </c>
      <c r="H607" s="202"/>
      <c r="I607" s="202"/>
      <c r="J607" s="203"/>
      <c r="K607" s="203"/>
      <c r="L607" s="203"/>
      <c r="M607" s="203"/>
      <c r="N607" s="203"/>
      <c r="O607" s="203"/>
      <c r="P607" s="203"/>
      <c r="Q607" s="203"/>
      <c r="R607" s="204"/>
      <c r="S607" s="298" t="str">
        <f t="shared" si="38"/>
        <v/>
      </c>
      <c r="T607" s="299" t="str">
        <f t="shared" si="39"/>
        <v/>
      </c>
      <c r="U607" s="282"/>
    </row>
    <row r="608" spans="2:21" ht="24.75" customHeight="1">
      <c r="B608" s="176">
        <v>602</v>
      </c>
      <c r="C608" s="231"/>
      <c r="D608" s="290" t="str">
        <f t="shared" si="40"/>
        <v/>
      </c>
      <c r="E608" s="291">
        <f>IF(D608="",0,+COUNTIF('賃上げ前(1か月目)(様式3-5)'!$D$7:$D$1006,D608))</f>
        <v>0</v>
      </c>
      <c r="F608" s="205"/>
      <c r="G608" s="295" t="str">
        <f t="shared" si="41"/>
        <v/>
      </c>
      <c r="H608" s="202"/>
      <c r="I608" s="202"/>
      <c r="J608" s="203"/>
      <c r="K608" s="203"/>
      <c r="L608" s="203"/>
      <c r="M608" s="203"/>
      <c r="N608" s="203"/>
      <c r="O608" s="203"/>
      <c r="P608" s="203"/>
      <c r="Q608" s="203"/>
      <c r="R608" s="204"/>
      <c r="S608" s="298" t="str">
        <f t="shared" si="38"/>
        <v/>
      </c>
      <c r="T608" s="299" t="str">
        <f t="shared" si="39"/>
        <v/>
      </c>
      <c r="U608" s="282"/>
    </row>
    <row r="609" spans="2:21" ht="24.75" customHeight="1">
      <c r="B609" s="176">
        <v>603</v>
      </c>
      <c r="C609" s="231"/>
      <c r="D609" s="290" t="str">
        <f t="shared" si="40"/>
        <v/>
      </c>
      <c r="E609" s="291">
        <f>IF(D609="",0,+COUNTIF('賃上げ前(1か月目)(様式3-5)'!$D$7:$D$1006,D609))</f>
        <v>0</v>
      </c>
      <c r="F609" s="205"/>
      <c r="G609" s="295" t="str">
        <f t="shared" si="41"/>
        <v/>
      </c>
      <c r="H609" s="202"/>
      <c r="I609" s="202"/>
      <c r="J609" s="203"/>
      <c r="K609" s="203"/>
      <c r="L609" s="203"/>
      <c r="M609" s="203"/>
      <c r="N609" s="203"/>
      <c r="O609" s="203"/>
      <c r="P609" s="203"/>
      <c r="Q609" s="203"/>
      <c r="R609" s="204"/>
      <c r="S609" s="298" t="str">
        <f t="shared" si="38"/>
        <v/>
      </c>
      <c r="T609" s="299" t="str">
        <f t="shared" si="39"/>
        <v/>
      </c>
      <c r="U609" s="282"/>
    </row>
    <row r="610" spans="2:21" ht="24.75" customHeight="1">
      <c r="B610" s="176">
        <v>604</v>
      </c>
      <c r="C610" s="231"/>
      <c r="D610" s="290" t="str">
        <f t="shared" si="40"/>
        <v/>
      </c>
      <c r="E610" s="291">
        <f>IF(D610="",0,+COUNTIF('賃上げ前(1か月目)(様式3-5)'!$D$7:$D$1006,D610))</f>
        <v>0</v>
      </c>
      <c r="F610" s="205"/>
      <c r="G610" s="295" t="str">
        <f t="shared" si="41"/>
        <v/>
      </c>
      <c r="H610" s="202"/>
      <c r="I610" s="202"/>
      <c r="J610" s="203"/>
      <c r="K610" s="203"/>
      <c r="L610" s="203"/>
      <c r="M610" s="203"/>
      <c r="N610" s="203"/>
      <c r="O610" s="203"/>
      <c r="P610" s="203"/>
      <c r="Q610" s="203"/>
      <c r="R610" s="204"/>
      <c r="S610" s="298" t="str">
        <f t="shared" si="38"/>
        <v/>
      </c>
      <c r="T610" s="299" t="str">
        <f t="shared" si="39"/>
        <v/>
      </c>
      <c r="U610" s="282"/>
    </row>
    <row r="611" spans="2:21" ht="24.75" customHeight="1">
      <c r="B611" s="176">
        <v>605</v>
      </c>
      <c r="C611" s="231"/>
      <c r="D611" s="290" t="str">
        <f t="shared" si="40"/>
        <v/>
      </c>
      <c r="E611" s="291">
        <f>IF(D611="",0,+COUNTIF('賃上げ前(1か月目)(様式3-5)'!$D$7:$D$1006,D611))</f>
        <v>0</v>
      </c>
      <c r="F611" s="205"/>
      <c r="G611" s="295" t="str">
        <f t="shared" si="41"/>
        <v/>
      </c>
      <c r="H611" s="202"/>
      <c r="I611" s="202"/>
      <c r="J611" s="203"/>
      <c r="K611" s="203"/>
      <c r="L611" s="203"/>
      <c r="M611" s="203"/>
      <c r="N611" s="203"/>
      <c r="O611" s="203"/>
      <c r="P611" s="203"/>
      <c r="Q611" s="203"/>
      <c r="R611" s="204"/>
      <c r="S611" s="298" t="str">
        <f t="shared" si="38"/>
        <v/>
      </c>
      <c r="T611" s="299" t="str">
        <f t="shared" si="39"/>
        <v/>
      </c>
      <c r="U611" s="282"/>
    </row>
    <row r="612" spans="2:21" ht="24.75" customHeight="1">
      <c r="B612" s="176">
        <v>606</v>
      </c>
      <c r="C612" s="231"/>
      <c r="D612" s="290" t="str">
        <f t="shared" si="40"/>
        <v/>
      </c>
      <c r="E612" s="291">
        <f>IF(D612="",0,+COUNTIF('賃上げ前(1か月目)(様式3-5)'!$D$7:$D$1006,D612))</f>
        <v>0</v>
      </c>
      <c r="F612" s="205"/>
      <c r="G612" s="295" t="str">
        <f t="shared" si="41"/>
        <v/>
      </c>
      <c r="H612" s="202"/>
      <c r="I612" s="202"/>
      <c r="J612" s="203"/>
      <c r="K612" s="203"/>
      <c r="L612" s="203"/>
      <c r="M612" s="203"/>
      <c r="N612" s="203"/>
      <c r="O612" s="203"/>
      <c r="P612" s="203"/>
      <c r="Q612" s="203"/>
      <c r="R612" s="204"/>
      <c r="S612" s="298" t="str">
        <f t="shared" si="38"/>
        <v/>
      </c>
      <c r="T612" s="299" t="str">
        <f t="shared" si="39"/>
        <v/>
      </c>
      <c r="U612" s="282"/>
    </row>
    <row r="613" spans="2:21" ht="24.75" customHeight="1">
      <c r="B613" s="176">
        <v>607</v>
      </c>
      <c r="C613" s="231"/>
      <c r="D613" s="290" t="str">
        <f t="shared" si="40"/>
        <v/>
      </c>
      <c r="E613" s="291">
        <f>IF(D613="",0,+COUNTIF('賃上げ前(1か月目)(様式3-5)'!$D$7:$D$1006,D613))</f>
        <v>0</v>
      </c>
      <c r="F613" s="205"/>
      <c r="G613" s="295" t="str">
        <f t="shared" si="41"/>
        <v/>
      </c>
      <c r="H613" s="202"/>
      <c r="I613" s="202"/>
      <c r="J613" s="203"/>
      <c r="K613" s="203"/>
      <c r="L613" s="203"/>
      <c r="M613" s="203"/>
      <c r="N613" s="203"/>
      <c r="O613" s="203"/>
      <c r="P613" s="203"/>
      <c r="Q613" s="203"/>
      <c r="R613" s="204"/>
      <c r="S613" s="298" t="str">
        <f t="shared" si="38"/>
        <v/>
      </c>
      <c r="T613" s="299" t="str">
        <f t="shared" si="39"/>
        <v/>
      </c>
      <c r="U613" s="282"/>
    </row>
    <row r="614" spans="2:21" ht="24.75" customHeight="1">
      <c r="B614" s="176">
        <v>608</v>
      </c>
      <c r="C614" s="231"/>
      <c r="D614" s="290" t="str">
        <f t="shared" si="40"/>
        <v/>
      </c>
      <c r="E614" s="291">
        <f>IF(D614="",0,+COUNTIF('賃上げ前(1か月目)(様式3-5)'!$D$7:$D$1006,D614))</f>
        <v>0</v>
      </c>
      <c r="F614" s="205"/>
      <c r="G614" s="295" t="str">
        <f t="shared" si="41"/>
        <v/>
      </c>
      <c r="H614" s="202"/>
      <c r="I614" s="202"/>
      <c r="J614" s="203"/>
      <c r="K614" s="203"/>
      <c r="L614" s="203"/>
      <c r="M614" s="203"/>
      <c r="N614" s="203"/>
      <c r="O614" s="203"/>
      <c r="P614" s="203"/>
      <c r="Q614" s="203"/>
      <c r="R614" s="204"/>
      <c r="S614" s="298" t="str">
        <f t="shared" si="38"/>
        <v/>
      </c>
      <c r="T614" s="299" t="str">
        <f t="shared" si="39"/>
        <v/>
      </c>
      <c r="U614" s="282"/>
    </row>
    <row r="615" spans="2:21" ht="24.75" customHeight="1">
      <c r="B615" s="176">
        <v>609</v>
      </c>
      <c r="C615" s="231"/>
      <c r="D615" s="290" t="str">
        <f t="shared" si="40"/>
        <v/>
      </c>
      <c r="E615" s="291">
        <f>IF(D615="",0,+COUNTIF('賃上げ前(1か月目)(様式3-5)'!$D$7:$D$1006,D615))</f>
        <v>0</v>
      </c>
      <c r="F615" s="205"/>
      <c r="G615" s="295" t="str">
        <f t="shared" si="41"/>
        <v/>
      </c>
      <c r="H615" s="202"/>
      <c r="I615" s="202"/>
      <c r="J615" s="203"/>
      <c r="K615" s="203"/>
      <c r="L615" s="203"/>
      <c r="M615" s="203"/>
      <c r="N615" s="203"/>
      <c r="O615" s="203"/>
      <c r="P615" s="203"/>
      <c r="Q615" s="203"/>
      <c r="R615" s="204"/>
      <c r="S615" s="298" t="str">
        <f t="shared" si="38"/>
        <v/>
      </c>
      <c r="T615" s="299" t="str">
        <f t="shared" si="39"/>
        <v/>
      </c>
      <c r="U615" s="282"/>
    </row>
    <row r="616" spans="2:21" ht="24.75" customHeight="1">
      <c r="B616" s="176">
        <v>610</v>
      </c>
      <c r="C616" s="231"/>
      <c r="D616" s="290" t="str">
        <f t="shared" si="40"/>
        <v/>
      </c>
      <c r="E616" s="291">
        <f>IF(D616="",0,+COUNTIF('賃上げ前(1か月目)(様式3-5)'!$D$7:$D$1006,D616))</f>
        <v>0</v>
      </c>
      <c r="F616" s="205"/>
      <c r="G616" s="295" t="str">
        <f t="shared" si="41"/>
        <v/>
      </c>
      <c r="H616" s="202"/>
      <c r="I616" s="202"/>
      <c r="J616" s="203"/>
      <c r="K616" s="203"/>
      <c r="L616" s="203"/>
      <c r="M616" s="203"/>
      <c r="N616" s="203"/>
      <c r="O616" s="203"/>
      <c r="P616" s="203"/>
      <c r="Q616" s="203"/>
      <c r="R616" s="204"/>
      <c r="S616" s="298" t="str">
        <f t="shared" si="38"/>
        <v/>
      </c>
      <c r="T616" s="299" t="str">
        <f t="shared" si="39"/>
        <v/>
      </c>
      <c r="U616" s="282"/>
    </row>
    <row r="617" spans="2:21" ht="24.75" customHeight="1">
      <c r="B617" s="176">
        <v>611</v>
      </c>
      <c r="C617" s="231"/>
      <c r="D617" s="290" t="str">
        <f t="shared" si="40"/>
        <v/>
      </c>
      <c r="E617" s="291">
        <f>IF(D617="",0,+COUNTIF('賃上げ前(1か月目)(様式3-5)'!$D$7:$D$1006,D617))</f>
        <v>0</v>
      </c>
      <c r="F617" s="205"/>
      <c r="G617" s="295" t="str">
        <f t="shared" si="41"/>
        <v/>
      </c>
      <c r="H617" s="202"/>
      <c r="I617" s="202"/>
      <c r="J617" s="203"/>
      <c r="K617" s="203"/>
      <c r="L617" s="203"/>
      <c r="M617" s="203"/>
      <c r="N617" s="203"/>
      <c r="O617" s="203"/>
      <c r="P617" s="203"/>
      <c r="Q617" s="203"/>
      <c r="R617" s="204"/>
      <c r="S617" s="298" t="str">
        <f t="shared" si="38"/>
        <v/>
      </c>
      <c r="T617" s="299" t="str">
        <f t="shared" si="39"/>
        <v/>
      </c>
      <c r="U617" s="282"/>
    </row>
    <row r="618" spans="2:21" ht="24.75" customHeight="1">
      <c r="B618" s="176">
        <v>612</v>
      </c>
      <c r="C618" s="231"/>
      <c r="D618" s="290" t="str">
        <f t="shared" si="40"/>
        <v/>
      </c>
      <c r="E618" s="291">
        <f>IF(D618="",0,+COUNTIF('賃上げ前(1か月目)(様式3-5)'!$D$7:$D$1006,D618))</f>
        <v>0</v>
      </c>
      <c r="F618" s="205"/>
      <c r="G618" s="295" t="str">
        <f t="shared" si="41"/>
        <v/>
      </c>
      <c r="H618" s="202"/>
      <c r="I618" s="202"/>
      <c r="J618" s="203"/>
      <c r="K618" s="203"/>
      <c r="L618" s="203"/>
      <c r="M618" s="203"/>
      <c r="N618" s="203"/>
      <c r="O618" s="203"/>
      <c r="P618" s="203"/>
      <c r="Q618" s="203"/>
      <c r="R618" s="204"/>
      <c r="S618" s="298" t="str">
        <f t="shared" si="38"/>
        <v/>
      </c>
      <c r="T618" s="299" t="str">
        <f t="shared" si="39"/>
        <v/>
      </c>
      <c r="U618" s="282"/>
    </row>
    <row r="619" spans="2:21" ht="24.75" customHeight="1">
      <c r="B619" s="176">
        <v>613</v>
      </c>
      <c r="C619" s="231"/>
      <c r="D619" s="290" t="str">
        <f t="shared" si="40"/>
        <v/>
      </c>
      <c r="E619" s="291">
        <f>IF(D619="",0,+COUNTIF('賃上げ前(1か月目)(様式3-5)'!$D$7:$D$1006,D619))</f>
        <v>0</v>
      </c>
      <c r="F619" s="205"/>
      <c r="G619" s="295" t="str">
        <f t="shared" si="41"/>
        <v/>
      </c>
      <c r="H619" s="202"/>
      <c r="I619" s="202"/>
      <c r="J619" s="203"/>
      <c r="K619" s="203"/>
      <c r="L619" s="203"/>
      <c r="M619" s="203"/>
      <c r="N619" s="203"/>
      <c r="O619" s="203"/>
      <c r="P619" s="203"/>
      <c r="Q619" s="203"/>
      <c r="R619" s="204"/>
      <c r="S619" s="298" t="str">
        <f t="shared" si="38"/>
        <v/>
      </c>
      <c r="T619" s="299" t="str">
        <f t="shared" si="39"/>
        <v/>
      </c>
      <c r="U619" s="282"/>
    </row>
    <row r="620" spans="2:21" ht="24.75" customHeight="1">
      <c r="B620" s="176">
        <v>614</v>
      </c>
      <c r="C620" s="231"/>
      <c r="D620" s="290" t="str">
        <f t="shared" si="40"/>
        <v/>
      </c>
      <c r="E620" s="291">
        <f>IF(D620="",0,+COUNTIF('賃上げ前(1か月目)(様式3-5)'!$D$7:$D$1006,D620))</f>
        <v>0</v>
      </c>
      <c r="F620" s="205"/>
      <c r="G620" s="295" t="str">
        <f t="shared" si="41"/>
        <v/>
      </c>
      <c r="H620" s="202"/>
      <c r="I620" s="202"/>
      <c r="J620" s="203"/>
      <c r="K620" s="203"/>
      <c r="L620" s="203"/>
      <c r="M620" s="203"/>
      <c r="N620" s="203"/>
      <c r="O620" s="203"/>
      <c r="P620" s="203"/>
      <c r="Q620" s="203"/>
      <c r="R620" s="204"/>
      <c r="S620" s="298" t="str">
        <f t="shared" si="38"/>
        <v/>
      </c>
      <c r="T620" s="299" t="str">
        <f t="shared" si="39"/>
        <v/>
      </c>
      <c r="U620" s="282"/>
    </row>
    <row r="621" spans="2:21" ht="24.75" customHeight="1">
      <c r="B621" s="176">
        <v>615</v>
      </c>
      <c r="C621" s="231"/>
      <c r="D621" s="290" t="str">
        <f t="shared" si="40"/>
        <v/>
      </c>
      <c r="E621" s="291">
        <f>IF(D621="",0,+COUNTIF('賃上げ前(1か月目)(様式3-5)'!$D$7:$D$1006,D621))</f>
        <v>0</v>
      </c>
      <c r="F621" s="205"/>
      <c r="G621" s="295" t="str">
        <f t="shared" si="41"/>
        <v/>
      </c>
      <c r="H621" s="202"/>
      <c r="I621" s="202"/>
      <c r="J621" s="203"/>
      <c r="K621" s="203"/>
      <c r="L621" s="203"/>
      <c r="M621" s="203"/>
      <c r="N621" s="203"/>
      <c r="O621" s="203"/>
      <c r="P621" s="203"/>
      <c r="Q621" s="203"/>
      <c r="R621" s="204"/>
      <c r="S621" s="298" t="str">
        <f t="shared" si="38"/>
        <v/>
      </c>
      <c r="T621" s="299" t="str">
        <f t="shared" si="39"/>
        <v/>
      </c>
      <c r="U621" s="282"/>
    </row>
    <row r="622" spans="2:21" ht="24.75" customHeight="1">
      <c r="B622" s="176">
        <v>616</v>
      </c>
      <c r="C622" s="231"/>
      <c r="D622" s="290" t="str">
        <f t="shared" si="40"/>
        <v/>
      </c>
      <c r="E622" s="291">
        <f>IF(D622="",0,+COUNTIF('賃上げ前(1か月目)(様式3-5)'!$D$7:$D$1006,D622))</f>
        <v>0</v>
      </c>
      <c r="F622" s="205"/>
      <c r="G622" s="295" t="str">
        <f t="shared" si="41"/>
        <v/>
      </c>
      <c r="H622" s="202"/>
      <c r="I622" s="202"/>
      <c r="J622" s="203"/>
      <c r="K622" s="203"/>
      <c r="L622" s="203"/>
      <c r="M622" s="203"/>
      <c r="N622" s="203"/>
      <c r="O622" s="203"/>
      <c r="P622" s="203"/>
      <c r="Q622" s="203"/>
      <c r="R622" s="204"/>
      <c r="S622" s="298" t="str">
        <f t="shared" si="38"/>
        <v/>
      </c>
      <c r="T622" s="299" t="str">
        <f t="shared" si="39"/>
        <v/>
      </c>
      <c r="U622" s="282"/>
    </row>
    <row r="623" spans="2:21" ht="24.75" customHeight="1">
      <c r="B623" s="176">
        <v>617</v>
      </c>
      <c r="C623" s="231"/>
      <c r="D623" s="290" t="str">
        <f t="shared" si="40"/>
        <v/>
      </c>
      <c r="E623" s="291">
        <f>IF(D623="",0,+COUNTIF('賃上げ前(1か月目)(様式3-5)'!$D$7:$D$1006,D623))</f>
        <v>0</v>
      </c>
      <c r="F623" s="205"/>
      <c r="G623" s="295" t="str">
        <f t="shared" si="41"/>
        <v/>
      </c>
      <c r="H623" s="202"/>
      <c r="I623" s="202"/>
      <c r="J623" s="203"/>
      <c r="K623" s="203"/>
      <c r="L623" s="203"/>
      <c r="M623" s="203"/>
      <c r="N623" s="203"/>
      <c r="O623" s="203"/>
      <c r="P623" s="203"/>
      <c r="Q623" s="203"/>
      <c r="R623" s="204"/>
      <c r="S623" s="298" t="str">
        <f t="shared" si="38"/>
        <v/>
      </c>
      <c r="T623" s="299" t="str">
        <f t="shared" si="39"/>
        <v/>
      </c>
      <c r="U623" s="282"/>
    </row>
    <row r="624" spans="2:21" ht="24.75" customHeight="1">
      <c r="B624" s="176">
        <v>618</v>
      </c>
      <c r="C624" s="231"/>
      <c r="D624" s="290" t="str">
        <f t="shared" si="40"/>
        <v/>
      </c>
      <c r="E624" s="291">
        <f>IF(D624="",0,+COUNTIF('賃上げ前(1か月目)(様式3-5)'!$D$7:$D$1006,D624))</f>
        <v>0</v>
      </c>
      <c r="F624" s="205"/>
      <c r="G624" s="295" t="str">
        <f t="shared" si="41"/>
        <v/>
      </c>
      <c r="H624" s="202"/>
      <c r="I624" s="202"/>
      <c r="J624" s="203"/>
      <c r="K624" s="203"/>
      <c r="L624" s="203"/>
      <c r="M624" s="203"/>
      <c r="N624" s="203"/>
      <c r="O624" s="203"/>
      <c r="P624" s="203"/>
      <c r="Q624" s="203"/>
      <c r="R624" s="204"/>
      <c r="S624" s="298" t="str">
        <f t="shared" si="38"/>
        <v/>
      </c>
      <c r="T624" s="299" t="str">
        <f t="shared" si="39"/>
        <v/>
      </c>
      <c r="U624" s="282"/>
    </row>
    <row r="625" spans="2:21" ht="24.75" customHeight="1">
      <c r="B625" s="176">
        <v>619</v>
      </c>
      <c r="C625" s="231"/>
      <c r="D625" s="290" t="str">
        <f t="shared" si="40"/>
        <v/>
      </c>
      <c r="E625" s="291">
        <f>IF(D625="",0,+COUNTIF('賃上げ前(1か月目)(様式3-5)'!$D$7:$D$1006,D625))</f>
        <v>0</v>
      </c>
      <c r="F625" s="205"/>
      <c r="G625" s="295" t="str">
        <f t="shared" si="41"/>
        <v/>
      </c>
      <c r="H625" s="202"/>
      <c r="I625" s="202"/>
      <c r="J625" s="203"/>
      <c r="K625" s="203"/>
      <c r="L625" s="203"/>
      <c r="M625" s="203"/>
      <c r="N625" s="203"/>
      <c r="O625" s="203"/>
      <c r="P625" s="203"/>
      <c r="Q625" s="203"/>
      <c r="R625" s="204"/>
      <c r="S625" s="298" t="str">
        <f t="shared" si="38"/>
        <v/>
      </c>
      <c r="T625" s="299" t="str">
        <f t="shared" si="39"/>
        <v/>
      </c>
      <c r="U625" s="282"/>
    </row>
    <row r="626" spans="2:21" ht="24.75" customHeight="1">
      <c r="B626" s="176">
        <v>620</v>
      </c>
      <c r="C626" s="231"/>
      <c r="D626" s="290" t="str">
        <f t="shared" si="40"/>
        <v/>
      </c>
      <c r="E626" s="291">
        <f>IF(D626="",0,+COUNTIF('賃上げ前(1か月目)(様式3-5)'!$D$7:$D$1006,D626))</f>
        <v>0</v>
      </c>
      <c r="F626" s="205"/>
      <c r="G626" s="295" t="str">
        <f t="shared" si="41"/>
        <v/>
      </c>
      <c r="H626" s="202"/>
      <c r="I626" s="202"/>
      <c r="J626" s="203"/>
      <c r="K626" s="203"/>
      <c r="L626" s="203"/>
      <c r="M626" s="203"/>
      <c r="N626" s="203"/>
      <c r="O626" s="203"/>
      <c r="P626" s="203"/>
      <c r="Q626" s="203"/>
      <c r="R626" s="204"/>
      <c r="S626" s="298" t="str">
        <f t="shared" si="38"/>
        <v/>
      </c>
      <c r="T626" s="299" t="str">
        <f t="shared" si="39"/>
        <v/>
      </c>
      <c r="U626" s="282"/>
    </row>
    <row r="627" spans="2:21" ht="24.75" customHeight="1">
      <c r="B627" s="176">
        <v>621</v>
      </c>
      <c r="C627" s="231"/>
      <c r="D627" s="290" t="str">
        <f t="shared" si="40"/>
        <v/>
      </c>
      <c r="E627" s="291">
        <f>IF(D627="",0,+COUNTIF('賃上げ前(1か月目)(様式3-5)'!$D$7:$D$1006,D627))</f>
        <v>0</v>
      </c>
      <c r="F627" s="205"/>
      <c r="G627" s="295" t="str">
        <f t="shared" si="41"/>
        <v/>
      </c>
      <c r="H627" s="202"/>
      <c r="I627" s="202"/>
      <c r="J627" s="203"/>
      <c r="K627" s="203"/>
      <c r="L627" s="203"/>
      <c r="M627" s="203"/>
      <c r="N627" s="203"/>
      <c r="O627" s="203"/>
      <c r="P627" s="203"/>
      <c r="Q627" s="203"/>
      <c r="R627" s="204"/>
      <c r="S627" s="298" t="str">
        <f t="shared" si="38"/>
        <v/>
      </c>
      <c r="T627" s="299" t="str">
        <f t="shared" si="39"/>
        <v/>
      </c>
      <c r="U627" s="282"/>
    </row>
    <row r="628" spans="2:21" ht="24.75" customHeight="1">
      <c r="B628" s="176">
        <v>622</v>
      </c>
      <c r="C628" s="231"/>
      <c r="D628" s="290" t="str">
        <f t="shared" si="40"/>
        <v/>
      </c>
      <c r="E628" s="291">
        <f>IF(D628="",0,+COUNTIF('賃上げ前(1か月目)(様式3-5)'!$D$7:$D$1006,D628))</f>
        <v>0</v>
      </c>
      <c r="F628" s="205"/>
      <c r="G628" s="295" t="str">
        <f t="shared" si="41"/>
        <v/>
      </c>
      <c r="H628" s="202"/>
      <c r="I628" s="202"/>
      <c r="J628" s="203"/>
      <c r="K628" s="203"/>
      <c r="L628" s="203"/>
      <c r="M628" s="203"/>
      <c r="N628" s="203"/>
      <c r="O628" s="203"/>
      <c r="P628" s="203"/>
      <c r="Q628" s="203"/>
      <c r="R628" s="204"/>
      <c r="S628" s="298" t="str">
        <f t="shared" si="38"/>
        <v/>
      </c>
      <c r="T628" s="299" t="str">
        <f t="shared" si="39"/>
        <v/>
      </c>
      <c r="U628" s="282"/>
    </row>
    <row r="629" spans="2:21" ht="24.75" customHeight="1">
      <c r="B629" s="176">
        <v>623</v>
      </c>
      <c r="C629" s="231"/>
      <c r="D629" s="290" t="str">
        <f t="shared" si="40"/>
        <v/>
      </c>
      <c r="E629" s="291">
        <f>IF(D629="",0,+COUNTIF('賃上げ前(1か月目)(様式3-5)'!$D$7:$D$1006,D629))</f>
        <v>0</v>
      </c>
      <c r="F629" s="205"/>
      <c r="G629" s="295" t="str">
        <f t="shared" si="41"/>
        <v/>
      </c>
      <c r="H629" s="202"/>
      <c r="I629" s="202"/>
      <c r="J629" s="203"/>
      <c r="K629" s="203"/>
      <c r="L629" s="203"/>
      <c r="M629" s="203"/>
      <c r="N629" s="203"/>
      <c r="O629" s="203"/>
      <c r="P629" s="203"/>
      <c r="Q629" s="203"/>
      <c r="R629" s="204"/>
      <c r="S629" s="298" t="str">
        <f t="shared" si="38"/>
        <v/>
      </c>
      <c r="T629" s="299" t="str">
        <f t="shared" si="39"/>
        <v/>
      </c>
      <c r="U629" s="282"/>
    </row>
    <row r="630" spans="2:21" ht="24.75" customHeight="1">
      <c r="B630" s="176">
        <v>624</v>
      </c>
      <c r="C630" s="231"/>
      <c r="D630" s="290" t="str">
        <f t="shared" si="40"/>
        <v/>
      </c>
      <c r="E630" s="291">
        <f>IF(D630="",0,+COUNTIF('賃上げ前(1か月目)(様式3-5)'!$D$7:$D$1006,D630))</f>
        <v>0</v>
      </c>
      <c r="F630" s="205"/>
      <c r="G630" s="295" t="str">
        <f t="shared" si="41"/>
        <v/>
      </c>
      <c r="H630" s="202"/>
      <c r="I630" s="202"/>
      <c r="J630" s="203"/>
      <c r="K630" s="203"/>
      <c r="L630" s="203"/>
      <c r="M630" s="203"/>
      <c r="N630" s="203"/>
      <c r="O630" s="203"/>
      <c r="P630" s="203"/>
      <c r="Q630" s="203"/>
      <c r="R630" s="204"/>
      <c r="S630" s="298" t="str">
        <f t="shared" si="38"/>
        <v/>
      </c>
      <c r="T630" s="299" t="str">
        <f t="shared" si="39"/>
        <v/>
      </c>
      <c r="U630" s="282"/>
    </row>
    <row r="631" spans="2:21" ht="24.75" customHeight="1">
      <c r="B631" s="176">
        <v>625</v>
      </c>
      <c r="C631" s="231"/>
      <c r="D631" s="290" t="str">
        <f t="shared" si="40"/>
        <v/>
      </c>
      <c r="E631" s="291">
        <f>IF(D631="",0,+COUNTIF('賃上げ前(1か月目)(様式3-5)'!$D$7:$D$1006,D631))</f>
        <v>0</v>
      </c>
      <c r="F631" s="205"/>
      <c r="G631" s="295" t="str">
        <f t="shared" si="41"/>
        <v/>
      </c>
      <c r="H631" s="202"/>
      <c r="I631" s="202"/>
      <c r="J631" s="203"/>
      <c r="K631" s="203"/>
      <c r="L631" s="203"/>
      <c r="M631" s="203"/>
      <c r="N631" s="203"/>
      <c r="O631" s="203"/>
      <c r="P631" s="203"/>
      <c r="Q631" s="203"/>
      <c r="R631" s="204"/>
      <c r="S631" s="298" t="str">
        <f t="shared" si="38"/>
        <v/>
      </c>
      <c r="T631" s="299" t="str">
        <f t="shared" si="39"/>
        <v/>
      </c>
      <c r="U631" s="282"/>
    </row>
    <row r="632" spans="2:21" ht="24.75" customHeight="1">
      <c r="B632" s="176">
        <v>626</v>
      </c>
      <c r="C632" s="231"/>
      <c r="D632" s="290" t="str">
        <f t="shared" si="40"/>
        <v/>
      </c>
      <c r="E632" s="291">
        <f>IF(D632="",0,+COUNTIF('賃上げ前(1か月目)(様式3-5)'!$D$7:$D$1006,D632))</f>
        <v>0</v>
      </c>
      <c r="F632" s="205"/>
      <c r="G632" s="295" t="str">
        <f t="shared" si="41"/>
        <v/>
      </c>
      <c r="H632" s="202"/>
      <c r="I632" s="202"/>
      <c r="J632" s="203"/>
      <c r="K632" s="203"/>
      <c r="L632" s="203"/>
      <c r="M632" s="203"/>
      <c r="N632" s="203"/>
      <c r="O632" s="203"/>
      <c r="P632" s="203"/>
      <c r="Q632" s="203"/>
      <c r="R632" s="204"/>
      <c r="S632" s="298" t="str">
        <f t="shared" si="38"/>
        <v/>
      </c>
      <c r="T632" s="299" t="str">
        <f t="shared" si="39"/>
        <v/>
      </c>
      <c r="U632" s="282"/>
    </row>
    <row r="633" spans="2:21" ht="24.75" customHeight="1">
      <c r="B633" s="176">
        <v>627</v>
      </c>
      <c r="C633" s="231"/>
      <c r="D633" s="290" t="str">
        <f t="shared" si="40"/>
        <v/>
      </c>
      <c r="E633" s="291">
        <f>IF(D633="",0,+COUNTIF('賃上げ前(1か月目)(様式3-5)'!$D$7:$D$1006,D633))</f>
        <v>0</v>
      </c>
      <c r="F633" s="205"/>
      <c r="G633" s="295" t="str">
        <f t="shared" si="41"/>
        <v/>
      </c>
      <c r="H633" s="202"/>
      <c r="I633" s="202"/>
      <c r="J633" s="203"/>
      <c r="K633" s="203"/>
      <c r="L633" s="203"/>
      <c r="M633" s="203"/>
      <c r="N633" s="203"/>
      <c r="O633" s="203"/>
      <c r="P633" s="203"/>
      <c r="Q633" s="203"/>
      <c r="R633" s="204"/>
      <c r="S633" s="298" t="str">
        <f t="shared" si="38"/>
        <v/>
      </c>
      <c r="T633" s="299" t="str">
        <f t="shared" si="39"/>
        <v/>
      </c>
      <c r="U633" s="282"/>
    </row>
    <row r="634" spans="2:21" ht="24.75" customHeight="1">
      <c r="B634" s="176">
        <v>628</v>
      </c>
      <c r="C634" s="231"/>
      <c r="D634" s="290" t="str">
        <f t="shared" si="40"/>
        <v/>
      </c>
      <c r="E634" s="291">
        <f>IF(D634="",0,+COUNTIF('賃上げ前(1か月目)(様式3-5)'!$D$7:$D$1006,D634))</f>
        <v>0</v>
      </c>
      <c r="F634" s="205"/>
      <c r="G634" s="295" t="str">
        <f t="shared" si="41"/>
        <v/>
      </c>
      <c r="H634" s="202"/>
      <c r="I634" s="202"/>
      <c r="J634" s="203"/>
      <c r="K634" s="203"/>
      <c r="L634" s="203"/>
      <c r="M634" s="203"/>
      <c r="N634" s="203"/>
      <c r="O634" s="203"/>
      <c r="P634" s="203"/>
      <c r="Q634" s="203"/>
      <c r="R634" s="204"/>
      <c r="S634" s="298" t="str">
        <f t="shared" si="38"/>
        <v/>
      </c>
      <c r="T634" s="299" t="str">
        <f t="shared" si="39"/>
        <v/>
      </c>
      <c r="U634" s="282"/>
    </row>
    <row r="635" spans="2:21" ht="24.75" customHeight="1">
      <c r="B635" s="176">
        <v>629</v>
      </c>
      <c r="C635" s="231"/>
      <c r="D635" s="290" t="str">
        <f t="shared" si="40"/>
        <v/>
      </c>
      <c r="E635" s="291">
        <f>IF(D635="",0,+COUNTIF('賃上げ前(1か月目)(様式3-5)'!$D$7:$D$1006,D635))</f>
        <v>0</v>
      </c>
      <c r="F635" s="205"/>
      <c r="G635" s="295" t="str">
        <f t="shared" si="41"/>
        <v/>
      </c>
      <c r="H635" s="202"/>
      <c r="I635" s="202"/>
      <c r="J635" s="203"/>
      <c r="K635" s="203"/>
      <c r="L635" s="203"/>
      <c r="M635" s="203"/>
      <c r="N635" s="203"/>
      <c r="O635" s="203"/>
      <c r="P635" s="203"/>
      <c r="Q635" s="203"/>
      <c r="R635" s="204"/>
      <c r="S635" s="298" t="str">
        <f t="shared" si="38"/>
        <v/>
      </c>
      <c r="T635" s="299" t="str">
        <f t="shared" si="39"/>
        <v/>
      </c>
      <c r="U635" s="282"/>
    </row>
    <row r="636" spans="2:21" ht="24.75" customHeight="1">
      <c r="B636" s="176">
        <v>630</v>
      </c>
      <c r="C636" s="231"/>
      <c r="D636" s="290" t="str">
        <f t="shared" si="40"/>
        <v/>
      </c>
      <c r="E636" s="291">
        <f>IF(D636="",0,+COUNTIF('賃上げ前(1か月目)(様式3-5)'!$D$7:$D$1006,D636))</f>
        <v>0</v>
      </c>
      <c r="F636" s="205"/>
      <c r="G636" s="295" t="str">
        <f t="shared" si="41"/>
        <v/>
      </c>
      <c r="H636" s="202"/>
      <c r="I636" s="202"/>
      <c r="J636" s="203"/>
      <c r="K636" s="203"/>
      <c r="L636" s="203"/>
      <c r="M636" s="203"/>
      <c r="N636" s="203"/>
      <c r="O636" s="203"/>
      <c r="P636" s="203"/>
      <c r="Q636" s="203"/>
      <c r="R636" s="204"/>
      <c r="S636" s="298" t="str">
        <f t="shared" si="38"/>
        <v/>
      </c>
      <c r="T636" s="299" t="str">
        <f t="shared" si="39"/>
        <v/>
      </c>
      <c r="U636" s="282"/>
    </row>
    <row r="637" spans="2:21" ht="24.75" customHeight="1">
      <c r="B637" s="176">
        <v>631</v>
      </c>
      <c r="C637" s="231"/>
      <c r="D637" s="290" t="str">
        <f t="shared" si="40"/>
        <v/>
      </c>
      <c r="E637" s="291">
        <f>IF(D637="",0,+COUNTIF('賃上げ前(1か月目)(様式3-5)'!$D$7:$D$1006,D637))</f>
        <v>0</v>
      </c>
      <c r="F637" s="205"/>
      <c r="G637" s="295" t="str">
        <f t="shared" si="41"/>
        <v/>
      </c>
      <c r="H637" s="202"/>
      <c r="I637" s="202"/>
      <c r="J637" s="203"/>
      <c r="K637" s="203"/>
      <c r="L637" s="203"/>
      <c r="M637" s="203"/>
      <c r="N637" s="203"/>
      <c r="O637" s="203"/>
      <c r="P637" s="203"/>
      <c r="Q637" s="203"/>
      <c r="R637" s="204"/>
      <c r="S637" s="298" t="str">
        <f t="shared" si="38"/>
        <v/>
      </c>
      <c r="T637" s="299" t="str">
        <f t="shared" si="39"/>
        <v/>
      </c>
      <c r="U637" s="282"/>
    </row>
    <row r="638" spans="2:21" ht="24.75" customHeight="1">
      <c r="B638" s="176">
        <v>632</v>
      </c>
      <c r="C638" s="231"/>
      <c r="D638" s="290" t="str">
        <f t="shared" si="40"/>
        <v/>
      </c>
      <c r="E638" s="291">
        <f>IF(D638="",0,+COUNTIF('賃上げ前(1か月目)(様式3-5)'!$D$7:$D$1006,D638))</f>
        <v>0</v>
      </c>
      <c r="F638" s="205"/>
      <c r="G638" s="295" t="str">
        <f t="shared" si="41"/>
        <v/>
      </c>
      <c r="H638" s="202"/>
      <c r="I638" s="202"/>
      <c r="J638" s="203"/>
      <c r="K638" s="203"/>
      <c r="L638" s="203"/>
      <c r="M638" s="203"/>
      <c r="N638" s="203"/>
      <c r="O638" s="203"/>
      <c r="P638" s="203"/>
      <c r="Q638" s="203"/>
      <c r="R638" s="204"/>
      <c r="S638" s="298" t="str">
        <f t="shared" si="38"/>
        <v/>
      </c>
      <c r="T638" s="299" t="str">
        <f t="shared" si="39"/>
        <v/>
      </c>
      <c r="U638" s="282"/>
    </row>
    <row r="639" spans="2:21" ht="24.75" customHeight="1">
      <c r="B639" s="176">
        <v>633</v>
      </c>
      <c r="C639" s="231"/>
      <c r="D639" s="290" t="str">
        <f t="shared" si="40"/>
        <v/>
      </c>
      <c r="E639" s="291">
        <f>IF(D639="",0,+COUNTIF('賃上げ前(1か月目)(様式3-5)'!$D$7:$D$1006,D639))</f>
        <v>0</v>
      </c>
      <c r="F639" s="205"/>
      <c r="G639" s="295" t="str">
        <f t="shared" si="41"/>
        <v/>
      </c>
      <c r="H639" s="202"/>
      <c r="I639" s="202"/>
      <c r="J639" s="203"/>
      <c r="K639" s="203"/>
      <c r="L639" s="203"/>
      <c r="M639" s="203"/>
      <c r="N639" s="203"/>
      <c r="O639" s="203"/>
      <c r="P639" s="203"/>
      <c r="Q639" s="203"/>
      <c r="R639" s="204"/>
      <c r="S639" s="298" t="str">
        <f t="shared" si="38"/>
        <v/>
      </c>
      <c r="T639" s="299" t="str">
        <f t="shared" si="39"/>
        <v/>
      </c>
      <c r="U639" s="282"/>
    </row>
    <row r="640" spans="2:21" ht="24.75" customHeight="1">
      <c r="B640" s="176">
        <v>634</v>
      </c>
      <c r="C640" s="231"/>
      <c r="D640" s="290" t="str">
        <f t="shared" si="40"/>
        <v/>
      </c>
      <c r="E640" s="291">
        <f>IF(D640="",0,+COUNTIF('賃上げ前(1か月目)(様式3-5)'!$D$7:$D$1006,D640))</f>
        <v>0</v>
      </c>
      <c r="F640" s="205"/>
      <c r="G640" s="295" t="str">
        <f t="shared" si="41"/>
        <v/>
      </c>
      <c r="H640" s="202"/>
      <c r="I640" s="202"/>
      <c r="J640" s="203"/>
      <c r="K640" s="203"/>
      <c r="L640" s="203"/>
      <c r="M640" s="203"/>
      <c r="N640" s="203"/>
      <c r="O640" s="203"/>
      <c r="P640" s="203"/>
      <c r="Q640" s="203"/>
      <c r="R640" s="204"/>
      <c r="S640" s="298" t="str">
        <f t="shared" si="38"/>
        <v/>
      </c>
      <c r="T640" s="299" t="str">
        <f t="shared" si="39"/>
        <v/>
      </c>
      <c r="U640" s="282"/>
    </row>
    <row r="641" spans="2:21" ht="24.75" customHeight="1">
      <c r="B641" s="176">
        <v>635</v>
      </c>
      <c r="C641" s="231"/>
      <c r="D641" s="290" t="str">
        <f t="shared" si="40"/>
        <v/>
      </c>
      <c r="E641" s="291">
        <f>IF(D641="",0,+COUNTIF('賃上げ前(1か月目)(様式3-5)'!$D$7:$D$1006,D641))</f>
        <v>0</v>
      </c>
      <c r="F641" s="205"/>
      <c r="G641" s="295" t="str">
        <f t="shared" si="41"/>
        <v/>
      </c>
      <c r="H641" s="202"/>
      <c r="I641" s="202"/>
      <c r="J641" s="203"/>
      <c r="K641" s="203"/>
      <c r="L641" s="203"/>
      <c r="M641" s="203"/>
      <c r="N641" s="203"/>
      <c r="O641" s="203"/>
      <c r="P641" s="203"/>
      <c r="Q641" s="203"/>
      <c r="R641" s="204"/>
      <c r="S641" s="298" t="str">
        <f t="shared" si="38"/>
        <v/>
      </c>
      <c r="T641" s="299" t="str">
        <f t="shared" si="39"/>
        <v/>
      </c>
      <c r="U641" s="282"/>
    </row>
    <row r="642" spans="2:21" ht="24.75" customHeight="1">
      <c r="B642" s="176">
        <v>636</v>
      </c>
      <c r="C642" s="231"/>
      <c r="D642" s="290" t="str">
        <f t="shared" si="40"/>
        <v/>
      </c>
      <c r="E642" s="291">
        <f>IF(D642="",0,+COUNTIF('賃上げ前(1か月目)(様式3-5)'!$D$7:$D$1006,D642))</f>
        <v>0</v>
      </c>
      <c r="F642" s="205"/>
      <c r="G642" s="295" t="str">
        <f t="shared" si="41"/>
        <v/>
      </c>
      <c r="H642" s="202"/>
      <c r="I642" s="202"/>
      <c r="J642" s="203"/>
      <c r="K642" s="203"/>
      <c r="L642" s="203"/>
      <c r="M642" s="203"/>
      <c r="N642" s="203"/>
      <c r="O642" s="203"/>
      <c r="P642" s="203"/>
      <c r="Q642" s="203"/>
      <c r="R642" s="204"/>
      <c r="S642" s="298" t="str">
        <f t="shared" si="38"/>
        <v/>
      </c>
      <c r="T642" s="299" t="str">
        <f t="shared" si="39"/>
        <v/>
      </c>
      <c r="U642" s="282"/>
    </row>
    <row r="643" spans="2:21" ht="24.75" customHeight="1">
      <c r="B643" s="176">
        <v>637</v>
      </c>
      <c r="C643" s="231"/>
      <c r="D643" s="290" t="str">
        <f t="shared" si="40"/>
        <v/>
      </c>
      <c r="E643" s="291">
        <f>IF(D643="",0,+COUNTIF('賃上げ前(1か月目)(様式3-5)'!$D$7:$D$1006,D643))</f>
        <v>0</v>
      </c>
      <c r="F643" s="205"/>
      <c r="G643" s="295" t="str">
        <f t="shared" si="41"/>
        <v/>
      </c>
      <c r="H643" s="202"/>
      <c r="I643" s="202"/>
      <c r="J643" s="203"/>
      <c r="K643" s="203"/>
      <c r="L643" s="203"/>
      <c r="M643" s="203"/>
      <c r="N643" s="203"/>
      <c r="O643" s="203"/>
      <c r="P643" s="203"/>
      <c r="Q643" s="203"/>
      <c r="R643" s="204"/>
      <c r="S643" s="298" t="str">
        <f t="shared" si="38"/>
        <v/>
      </c>
      <c r="T643" s="299" t="str">
        <f t="shared" si="39"/>
        <v/>
      </c>
      <c r="U643" s="282"/>
    </row>
    <row r="644" spans="2:21" ht="24.75" customHeight="1">
      <c r="B644" s="176">
        <v>638</v>
      </c>
      <c r="C644" s="231"/>
      <c r="D644" s="290" t="str">
        <f t="shared" si="40"/>
        <v/>
      </c>
      <c r="E644" s="291">
        <f>IF(D644="",0,+COUNTIF('賃上げ前(1か月目)(様式3-5)'!$D$7:$D$1006,D644))</f>
        <v>0</v>
      </c>
      <c r="F644" s="205"/>
      <c r="G644" s="295" t="str">
        <f t="shared" si="41"/>
        <v/>
      </c>
      <c r="H644" s="202"/>
      <c r="I644" s="202"/>
      <c r="J644" s="203"/>
      <c r="K644" s="203"/>
      <c r="L644" s="203"/>
      <c r="M644" s="203"/>
      <c r="N644" s="203"/>
      <c r="O644" s="203"/>
      <c r="P644" s="203"/>
      <c r="Q644" s="203"/>
      <c r="R644" s="204"/>
      <c r="S644" s="298" t="str">
        <f t="shared" si="38"/>
        <v/>
      </c>
      <c r="T644" s="299" t="str">
        <f t="shared" si="39"/>
        <v/>
      </c>
      <c r="U644" s="282"/>
    </row>
    <row r="645" spans="2:21" ht="24.75" customHeight="1">
      <c r="B645" s="176">
        <v>639</v>
      </c>
      <c r="C645" s="231"/>
      <c r="D645" s="290" t="str">
        <f t="shared" si="40"/>
        <v/>
      </c>
      <c r="E645" s="291">
        <f>IF(D645="",0,+COUNTIF('賃上げ前(1か月目)(様式3-5)'!$D$7:$D$1006,D645))</f>
        <v>0</v>
      </c>
      <c r="F645" s="205"/>
      <c r="G645" s="295" t="str">
        <f t="shared" si="41"/>
        <v/>
      </c>
      <c r="H645" s="202"/>
      <c r="I645" s="202"/>
      <c r="J645" s="203"/>
      <c r="K645" s="203"/>
      <c r="L645" s="203"/>
      <c r="M645" s="203"/>
      <c r="N645" s="203"/>
      <c r="O645" s="203"/>
      <c r="P645" s="203"/>
      <c r="Q645" s="203"/>
      <c r="R645" s="204"/>
      <c r="S645" s="298" t="str">
        <f t="shared" si="38"/>
        <v/>
      </c>
      <c r="T645" s="299" t="str">
        <f t="shared" si="39"/>
        <v/>
      </c>
      <c r="U645" s="282"/>
    </row>
    <row r="646" spans="2:21" ht="24.75" customHeight="1">
      <c r="B646" s="176">
        <v>640</v>
      </c>
      <c r="C646" s="231"/>
      <c r="D646" s="290" t="str">
        <f t="shared" si="40"/>
        <v/>
      </c>
      <c r="E646" s="291">
        <f>IF(D646="",0,+COUNTIF('賃上げ前(1か月目)(様式3-5)'!$D$7:$D$1006,D646))</f>
        <v>0</v>
      </c>
      <c r="F646" s="205"/>
      <c r="G646" s="295" t="str">
        <f t="shared" si="41"/>
        <v/>
      </c>
      <c r="H646" s="202"/>
      <c r="I646" s="202"/>
      <c r="J646" s="203"/>
      <c r="K646" s="203"/>
      <c r="L646" s="203"/>
      <c r="M646" s="203"/>
      <c r="N646" s="203"/>
      <c r="O646" s="203"/>
      <c r="P646" s="203"/>
      <c r="Q646" s="203"/>
      <c r="R646" s="204"/>
      <c r="S646" s="298" t="str">
        <f t="shared" si="38"/>
        <v/>
      </c>
      <c r="T646" s="299" t="str">
        <f t="shared" si="39"/>
        <v/>
      </c>
      <c r="U646" s="282"/>
    </row>
    <row r="647" spans="2:21" ht="24.75" customHeight="1">
      <c r="B647" s="176">
        <v>641</v>
      </c>
      <c r="C647" s="231"/>
      <c r="D647" s="290" t="str">
        <f t="shared" si="40"/>
        <v/>
      </c>
      <c r="E647" s="291">
        <f>IF(D647="",0,+COUNTIF('賃上げ前(1か月目)(様式3-5)'!$D$7:$D$1006,D647))</f>
        <v>0</v>
      </c>
      <c r="F647" s="205"/>
      <c r="G647" s="295" t="str">
        <f t="shared" si="41"/>
        <v/>
      </c>
      <c r="H647" s="202"/>
      <c r="I647" s="202"/>
      <c r="J647" s="203"/>
      <c r="K647" s="203"/>
      <c r="L647" s="203"/>
      <c r="M647" s="203"/>
      <c r="N647" s="203"/>
      <c r="O647" s="203"/>
      <c r="P647" s="203"/>
      <c r="Q647" s="203"/>
      <c r="R647" s="204"/>
      <c r="S647" s="298" t="str">
        <f t="shared" si="38"/>
        <v/>
      </c>
      <c r="T647" s="299" t="str">
        <f t="shared" si="39"/>
        <v/>
      </c>
      <c r="U647" s="282"/>
    </row>
    <row r="648" spans="2:21" ht="24.75" customHeight="1">
      <c r="B648" s="176">
        <v>642</v>
      </c>
      <c r="C648" s="231"/>
      <c r="D648" s="290" t="str">
        <f t="shared" si="40"/>
        <v/>
      </c>
      <c r="E648" s="291">
        <f>IF(D648="",0,+COUNTIF('賃上げ前(1か月目)(様式3-5)'!$D$7:$D$1006,D648))</f>
        <v>0</v>
      </c>
      <c r="F648" s="205"/>
      <c r="G648" s="295" t="str">
        <f t="shared" si="41"/>
        <v/>
      </c>
      <c r="H648" s="202"/>
      <c r="I648" s="202"/>
      <c r="J648" s="203"/>
      <c r="K648" s="203"/>
      <c r="L648" s="203"/>
      <c r="M648" s="203"/>
      <c r="N648" s="203"/>
      <c r="O648" s="203"/>
      <c r="P648" s="203"/>
      <c r="Q648" s="203"/>
      <c r="R648" s="204"/>
      <c r="S648" s="298" t="str">
        <f t="shared" ref="S648:S711" si="42">IF(C648="","",+SUM(H648:R648))</f>
        <v/>
      </c>
      <c r="T648" s="299" t="str">
        <f t="shared" ref="T648:T711" si="43">IF(C648="","",+IF(G648="対象",H648,0))</f>
        <v/>
      </c>
      <c r="U648" s="282"/>
    </row>
    <row r="649" spans="2:21" ht="24.75" customHeight="1">
      <c r="B649" s="176">
        <v>643</v>
      </c>
      <c r="C649" s="231"/>
      <c r="D649" s="290" t="str">
        <f t="shared" ref="D649:D712" si="44">SUBSTITUTE(SUBSTITUTE(C649,"　","")," ","")</f>
        <v/>
      </c>
      <c r="E649" s="291">
        <f>IF(D649="",0,+COUNTIF('賃上げ前(1か月目)(様式3-5)'!$D$7:$D$1006,D649))</f>
        <v>0</v>
      </c>
      <c r="F649" s="205"/>
      <c r="G649" s="295" t="str">
        <f t="shared" ref="G649:G712" si="45">IF(C649="","",+IF(OR(E649&lt;1,F649=""),"除外","対象"))</f>
        <v/>
      </c>
      <c r="H649" s="202"/>
      <c r="I649" s="202"/>
      <c r="J649" s="203"/>
      <c r="K649" s="203"/>
      <c r="L649" s="203"/>
      <c r="M649" s="203"/>
      <c r="N649" s="203"/>
      <c r="O649" s="203"/>
      <c r="P649" s="203"/>
      <c r="Q649" s="203"/>
      <c r="R649" s="204"/>
      <c r="S649" s="298" t="str">
        <f t="shared" si="42"/>
        <v/>
      </c>
      <c r="T649" s="299" t="str">
        <f t="shared" si="43"/>
        <v/>
      </c>
      <c r="U649" s="282"/>
    </row>
    <row r="650" spans="2:21" ht="24.75" customHeight="1">
      <c r="B650" s="176">
        <v>644</v>
      </c>
      <c r="C650" s="231"/>
      <c r="D650" s="290" t="str">
        <f t="shared" si="44"/>
        <v/>
      </c>
      <c r="E650" s="291">
        <f>IF(D650="",0,+COUNTIF('賃上げ前(1か月目)(様式3-5)'!$D$7:$D$1006,D650))</f>
        <v>0</v>
      </c>
      <c r="F650" s="205"/>
      <c r="G650" s="295" t="str">
        <f t="shared" si="45"/>
        <v/>
      </c>
      <c r="H650" s="202"/>
      <c r="I650" s="202"/>
      <c r="J650" s="203"/>
      <c r="K650" s="203"/>
      <c r="L650" s="203"/>
      <c r="M650" s="203"/>
      <c r="N650" s="203"/>
      <c r="O650" s="203"/>
      <c r="P650" s="203"/>
      <c r="Q650" s="203"/>
      <c r="R650" s="204"/>
      <c r="S650" s="298" t="str">
        <f t="shared" si="42"/>
        <v/>
      </c>
      <c r="T650" s="299" t="str">
        <f t="shared" si="43"/>
        <v/>
      </c>
      <c r="U650" s="282"/>
    </row>
    <row r="651" spans="2:21" ht="24.75" customHeight="1">
      <c r="B651" s="176">
        <v>645</v>
      </c>
      <c r="C651" s="231"/>
      <c r="D651" s="290" t="str">
        <f t="shared" si="44"/>
        <v/>
      </c>
      <c r="E651" s="291">
        <f>IF(D651="",0,+COUNTIF('賃上げ前(1か月目)(様式3-5)'!$D$7:$D$1006,D651))</f>
        <v>0</v>
      </c>
      <c r="F651" s="205"/>
      <c r="G651" s="295" t="str">
        <f t="shared" si="45"/>
        <v/>
      </c>
      <c r="H651" s="202"/>
      <c r="I651" s="202"/>
      <c r="J651" s="203"/>
      <c r="K651" s="203"/>
      <c r="L651" s="203"/>
      <c r="M651" s="203"/>
      <c r="N651" s="203"/>
      <c r="O651" s="203"/>
      <c r="P651" s="203"/>
      <c r="Q651" s="203"/>
      <c r="R651" s="204"/>
      <c r="S651" s="298" t="str">
        <f t="shared" si="42"/>
        <v/>
      </c>
      <c r="T651" s="299" t="str">
        <f t="shared" si="43"/>
        <v/>
      </c>
      <c r="U651" s="282"/>
    </row>
    <row r="652" spans="2:21" ht="24.75" customHeight="1">
      <c r="B652" s="176">
        <v>646</v>
      </c>
      <c r="C652" s="231"/>
      <c r="D652" s="290" t="str">
        <f t="shared" si="44"/>
        <v/>
      </c>
      <c r="E652" s="291">
        <f>IF(D652="",0,+COUNTIF('賃上げ前(1か月目)(様式3-5)'!$D$7:$D$1006,D652))</f>
        <v>0</v>
      </c>
      <c r="F652" s="205"/>
      <c r="G652" s="295" t="str">
        <f t="shared" si="45"/>
        <v/>
      </c>
      <c r="H652" s="202"/>
      <c r="I652" s="202"/>
      <c r="J652" s="203"/>
      <c r="K652" s="203"/>
      <c r="L652" s="203"/>
      <c r="M652" s="203"/>
      <c r="N652" s="203"/>
      <c r="O652" s="203"/>
      <c r="P652" s="203"/>
      <c r="Q652" s="203"/>
      <c r="R652" s="204"/>
      <c r="S652" s="298" t="str">
        <f t="shared" si="42"/>
        <v/>
      </c>
      <c r="T652" s="299" t="str">
        <f t="shared" si="43"/>
        <v/>
      </c>
      <c r="U652" s="282"/>
    </row>
    <row r="653" spans="2:21" ht="24.75" customHeight="1">
      <c r="B653" s="176">
        <v>647</v>
      </c>
      <c r="C653" s="231"/>
      <c r="D653" s="290" t="str">
        <f t="shared" si="44"/>
        <v/>
      </c>
      <c r="E653" s="291">
        <f>IF(D653="",0,+COUNTIF('賃上げ前(1か月目)(様式3-5)'!$D$7:$D$1006,D653))</f>
        <v>0</v>
      </c>
      <c r="F653" s="205"/>
      <c r="G653" s="295" t="str">
        <f t="shared" si="45"/>
        <v/>
      </c>
      <c r="H653" s="202"/>
      <c r="I653" s="202"/>
      <c r="J653" s="203"/>
      <c r="K653" s="203"/>
      <c r="L653" s="203"/>
      <c r="M653" s="203"/>
      <c r="N653" s="203"/>
      <c r="O653" s="203"/>
      <c r="P653" s="203"/>
      <c r="Q653" s="203"/>
      <c r="R653" s="204"/>
      <c r="S653" s="298" t="str">
        <f t="shared" si="42"/>
        <v/>
      </c>
      <c r="T653" s="299" t="str">
        <f t="shared" si="43"/>
        <v/>
      </c>
      <c r="U653" s="282"/>
    </row>
    <row r="654" spans="2:21" ht="24.75" customHeight="1">
      <c r="B654" s="176">
        <v>648</v>
      </c>
      <c r="C654" s="231"/>
      <c r="D654" s="290" t="str">
        <f t="shared" si="44"/>
        <v/>
      </c>
      <c r="E654" s="291">
        <f>IF(D654="",0,+COUNTIF('賃上げ前(1か月目)(様式3-5)'!$D$7:$D$1006,D654))</f>
        <v>0</v>
      </c>
      <c r="F654" s="205"/>
      <c r="G654" s="295" t="str">
        <f t="shared" si="45"/>
        <v/>
      </c>
      <c r="H654" s="202"/>
      <c r="I654" s="202"/>
      <c r="J654" s="203"/>
      <c r="K654" s="203"/>
      <c r="L654" s="203"/>
      <c r="M654" s="203"/>
      <c r="N654" s="203"/>
      <c r="O654" s="203"/>
      <c r="P654" s="203"/>
      <c r="Q654" s="203"/>
      <c r="R654" s="204"/>
      <c r="S654" s="298" t="str">
        <f t="shared" si="42"/>
        <v/>
      </c>
      <c r="T654" s="299" t="str">
        <f t="shared" si="43"/>
        <v/>
      </c>
      <c r="U654" s="282"/>
    </row>
    <row r="655" spans="2:21" ht="24.75" customHeight="1">
      <c r="B655" s="176">
        <v>649</v>
      </c>
      <c r="C655" s="231"/>
      <c r="D655" s="290" t="str">
        <f t="shared" si="44"/>
        <v/>
      </c>
      <c r="E655" s="291">
        <f>IF(D655="",0,+COUNTIF('賃上げ前(1か月目)(様式3-5)'!$D$7:$D$1006,D655))</f>
        <v>0</v>
      </c>
      <c r="F655" s="205"/>
      <c r="G655" s="295" t="str">
        <f t="shared" si="45"/>
        <v/>
      </c>
      <c r="H655" s="202"/>
      <c r="I655" s="202"/>
      <c r="J655" s="203"/>
      <c r="K655" s="203"/>
      <c r="L655" s="203"/>
      <c r="M655" s="203"/>
      <c r="N655" s="203"/>
      <c r="O655" s="203"/>
      <c r="P655" s="203"/>
      <c r="Q655" s="203"/>
      <c r="R655" s="204"/>
      <c r="S655" s="298" t="str">
        <f t="shared" si="42"/>
        <v/>
      </c>
      <c r="T655" s="299" t="str">
        <f t="shared" si="43"/>
        <v/>
      </c>
      <c r="U655" s="282"/>
    </row>
    <row r="656" spans="2:21" ht="24.75" customHeight="1">
      <c r="B656" s="176">
        <v>650</v>
      </c>
      <c r="C656" s="231"/>
      <c r="D656" s="290" t="str">
        <f t="shared" si="44"/>
        <v/>
      </c>
      <c r="E656" s="291">
        <f>IF(D656="",0,+COUNTIF('賃上げ前(1か月目)(様式3-5)'!$D$7:$D$1006,D656))</f>
        <v>0</v>
      </c>
      <c r="F656" s="205"/>
      <c r="G656" s="295" t="str">
        <f t="shared" si="45"/>
        <v/>
      </c>
      <c r="H656" s="202"/>
      <c r="I656" s="202"/>
      <c r="J656" s="203"/>
      <c r="K656" s="203"/>
      <c r="L656" s="203"/>
      <c r="M656" s="203"/>
      <c r="N656" s="203"/>
      <c r="O656" s="203"/>
      <c r="P656" s="203"/>
      <c r="Q656" s="203"/>
      <c r="R656" s="204"/>
      <c r="S656" s="298" t="str">
        <f t="shared" si="42"/>
        <v/>
      </c>
      <c r="T656" s="299" t="str">
        <f t="shared" si="43"/>
        <v/>
      </c>
      <c r="U656" s="282"/>
    </row>
    <row r="657" spans="2:21" ht="24.75" customHeight="1">
      <c r="B657" s="176">
        <v>651</v>
      </c>
      <c r="C657" s="231"/>
      <c r="D657" s="290" t="str">
        <f t="shared" si="44"/>
        <v/>
      </c>
      <c r="E657" s="291">
        <f>IF(D657="",0,+COUNTIF('賃上げ前(1か月目)(様式3-5)'!$D$7:$D$1006,D657))</f>
        <v>0</v>
      </c>
      <c r="F657" s="205"/>
      <c r="G657" s="295" t="str">
        <f t="shared" si="45"/>
        <v/>
      </c>
      <c r="H657" s="202"/>
      <c r="I657" s="202"/>
      <c r="J657" s="203"/>
      <c r="K657" s="203"/>
      <c r="L657" s="203"/>
      <c r="M657" s="203"/>
      <c r="N657" s="203"/>
      <c r="O657" s="203"/>
      <c r="P657" s="203"/>
      <c r="Q657" s="203"/>
      <c r="R657" s="204"/>
      <c r="S657" s="298" t="str">
        <f t="shared" si="42"/>
        <v/>
      </c>
      <c r="T657" s="299" t="str">
        <f t="shared" si="43"/>
        <v/>
      </c>
      <c r="U657" s="282"/>
    </row>
    <row r="658" spans="2:21" ht="24.75" customHeight="1">
      <c r="B658" s="176">
        <v>652</v>
      </c>
      <c r="C658" s="231"/>
      <c r="D658" s="290" t="str">
        <f t="shared" si="44"/>
        <v/>
      </c>
      <c r="E658" s="291">
        <f>IF(D658="",0,+COUNTIF('賃上げ前(1か月目)(様式3-5)'!$D$7:$D$1006,D658))</f>
        <v>0</v>
      </c>
      <c r="F658" s="205"/>
      <c r="G658" s="295" t="str">
        <f t="shared" si="45"/>
        <v/>
      </c>
      <c r="H658" s="202"/>
      <c r="I658" s="202"/>
      <c r="J658" s="203"/>
      <c r="K658" s="203"/>
      <c r="L658" s="203"/>
      <c r="M658" s="203"/>
      <c r="N658" s="203"/>
      <c r="O658" s="203"/>
      <c r="P658" s="203"/>
      <c r="Q658" s="203"/>
      <c r="R658" s="204"/>
      <c r="S658" s="298" t="str">
        <f t="shared" si="42"/>
        <v/>
      </c>
      <c r="T658" s="299" t="str">
        <f t="shared" si="43"/>
        <v/>
      </c>
      <c r="U658" s="282"/>
    </row>
    <row r="659" spans="2:21" ht="24.75" customHeight="1">
      <c r="B659" s="176">
        <v>653</v>
      </c>
      <c r="C659" s="231"/>
      <c r="D659" s="290" t="str">
        <f t="shared" si="44"/>
        <v/>
      </c>
      <c r="E659" s="291">
        <f>IF(D659="",0,+COUNTIF('賃上げ前(1か月目)(様式3-5)'!$D$7:$D$1006,D659))</f>
        <v>0</v>
      </c>
      <c r="F659" s="205"/>
      <c r="G659" s="295" t="str">
        <f t="shared" si="45"/>
        <v/>
      </c>
      <c r="H659" s="202"/>
      <c r="I659" s="202"/>
      <c r="J659" s="203"/>
      <c r="K659" s="203"/>
      <c r="L659" s="203"/>
      <c r="M659" s="203"/>
      <c r="N659" s="203"/>
      <c r="O659" s="203"/>
      <c r="P659" s="203"/>
      <c r="Q659" s="203"/>
      <c r="R659" s="204"/>
      <c r="S659" s="298" t="str">
        <f t="shared" si="42"/>
        <v/>
      </c>
      <c r="T659" s="299" t="str">
        <f t="shared" si="43"/>
        <v/>
      </c>
      <c r="U659" s="282"/>
    </row>
    <row r="660" spans="2:21" ht="24.75" customHeight="1">
      <c r="B660" s="176">
        <v>654</v>
      </c>
      <c r="C660" s="231"/>
      <c r="D660" s="290" t="str">
        <f t="shared" si="44"/>
        <v/>
      </c>
      <c r="E660" s="291">
        <f>IF(D660="",0,+COUNTIF('賃上げ前(1か月目)(様式3-5)'!$D$7:$D$1006,D660))</f>
        <v>0</v>
      </c>
      <c r="F660" s="205"/>
      <c r="G660" s="295" t="str">
        <f t="shared" si="45"/>
        <v/>
      </c>
      <c r="H660" s="202"/>
      <c r="I660" s="202"/>
      <c r="J660" s="203"/>
      <c r="K660" s="203"/>
      <c r="L660" s="203"/>
      <c r="M660" s="203"/>
      <c r="N660" s="203"/>
      <c r="O660" s="203"/>
      <c r="P660" s="203"/>
      <c r="Q660" s="203"/>
      <c r="R660" s="204"/>
      <c r="S660" s="298" t="str">
        <f t="shared" si="42"/>
        <v/>
      </c>
      <c r="T660" s="299" t="str">
        <f t="shared" si="43"/>
        <v/>
      </c>
      <c r="U660" s="282"/>
    </row>
    <row r="661" spans="2:21" ht="24.75" customHeight="1">
      <c r="B661" s="176">
        <v>655</v>
      </c>
      <c r="C661" s="231"/>
      <c r="D661" s="290" t="str">
        <f t="shared" si="44"/>
        <v/>
      </c>
      <c r="E661" s="291">
        <f>IF(D661="",0,+COUNTIF('賃上げ前(1か月目)(様式3-5)'!$D$7:$D$1006,D661))</f>
        <v>0</v>
      </c>
      <c r="F661" s="205"/>
      <c r="G661" s="295" t="str">
        <f t="shared" si="45"/>
        <v/>
      </c>
      <c r="H661" s="202"/>
      <c r="I661" s="202"/>
      <c r="J661" s="203"/>
      <c r="K661" s="203"/>
      <c r="L661" s="203"/>
      <c r="M661" s="203"/>
      <c r="N661" s="203"/>
      <c r="O661" s="203"/>
      <c r="P661" s="203"/>
      <c r="Q661" s="203"/>
      <c r="R661" s="204"/>
      <c r="S661" s="298" t="str">
        <f t="shared" si="42"/>
        <v/>
      </c>
      <c r="T661" s="299" t="str">
        <f t="shared" si="43"/>
        <v/>
      </c>
      <c r="U661" s="282"/>
    </row>
    <row r="662" spans="2:21" ht="24.75" customHeight="1">
      <c r="B662" s="176">
        <v>656</v>
      </c>
      <c r="C662" s="231"/>
      <c r="D662" s="290" t="str">
        <f t="shared" si="44"/>
        <v/>
      </c>
      <c r="E662" s="291">
        <f>IF(D662="",0,+COUNTIF('賃上げ前(1か月目)(様式3-5)'!$D$7:$D$1006,D662))</f>
        <v>0</v>
      </c>
      <c r="F662" s="205"/>
      <c r="G662" s="295" t="str">
        <f t="shared" si="45"/>
        <v/>
      </c>
      <c r="H662" s="202"/>
      <c r="I662" s="202"/>
      <c r="J662" s="203"/>
      <c r="K662" s="203"/>
      <c r="L662" s="203"/>
      <c r="M662" s="203"/>
      <c r="N662" s="203"/>
      <c r="O662" s="203"/>
      <c r="P662" s="203"/>
      <c r="Q662" s="203"/>
      <c r="R662" s="204"/>
      <c r="S662" s="298" t="str">
        <f t="shared" si="42"/>
        <v/>
      </c>
      <c r="T662" s="299" t="str">
        <f t="shared" si="43"/>
        <v/>
      </c>
      <c r="U662" s="282"/>
    </row>
    <row r="663" spans="2:21" ht="24.75" customHeight="1">
      <c r="B663" s="176">
        <v>657</v>
      </c>
      <c r="C663" s="231"/>
      <c r="D663" s="290" t="str">
        <f t="shared" si="44"/>
        <v/>
      </c>
      <c r="E663" s="291">
        <f>IF(D663="",0,+COUNTIF('賃上げ前(1か月目)(様式3-5)'!$D$7:$D$1006,D663))</f>
        <v>0</v>
      </c>
      <c r="F663" s="205"/>
      <c r="G663" s="295" t="str">
        <f t="shared" si="45"/>
        <v/>
      </c>
      <c r="H663" s="202"/>
      <c r="I663" s="202"/>
      <c r="J663" s="203"/>
      <c r="K663" s="203"/>
      <c r="L663" s="203"/>
      <c r="M663" s="203"/>
      <c r="N663" s="203"/>
      <c r="O663" s="203"/>
      <c r="P663" s="203"/>
      <c r="Q663" s="203"/>
      <c r="R663" s="204"/>
      <c r="S663" s="298" t="str">
        <f t="shared" si="42"/>
        <v/>
      </c>
      <c r="T663" s="299" t="str">
        <f t="shared" si="43"/>
        <v/>
      </c>
      <c r="U663" s="282"/>
    </row>
    <row r="664" spans="2:21" ht="24.75" customHeight="1">
      <c r="B664" s="176">
        <v>658</v>
      </c>
      <c r="C664" s="231"/>
      <c r="D664" s="290" t="str">
        <f t="shared" si="44"/>
        <v/>
      </c>
      <c r="E664" s="291">
        <f>IF(D664="",0,+COUNTIF('賃上げ前(1か月目)(様式3-5)'!$D$7:$D$1006,D664))</f>
        <v>0</v>
      </c>
      <c r="F664" s="205"/>
      <c r="G664" s="295" t="str">
        <f t="shared" si="45"/>
        <v/>
      </c>
      <c r="H664" s="202"/>
      <c r="I664" s="202"/>
      <c r="J664" s="203"/>
      <c r="K664" s="203"/>
      <c r="L664" s="203"/>
      <c r="M664" s="203"/>
      <c r="N664" s="203"/>
      <c r="O664" s="203"/>
      <c r="P664" s="203"/>
      <c r="Q664" s="203"/>
      <c r="R664" s="204"/>
      <c r="S664" s="298" t="str">
        <f t="shared" si="42"/>
        <v/>
      </c>
      <c r="T664" s="299" t="str">
        <f t="shared" si="43"/>
        <v/>
      </c>
      <c r="U664" s="282"/>
    </row>
    <row r="665" spans="2:21" ht="24.75" customHeight="1">
      <c r="B665" s="176">
        <v>659</v>
      </c>
      <c r="C665" s="231"/>
      <c r="D665" s="290" t="str">
        <f t="shared" si="44"/>
        <v/>
      </c>
      <c r="E665" s="291">
        <f>IF(D665="",0,+COUNTIF('賃上げ前(1か月目)(様式3-5)'!$D$7:$D$1006,D665))</f>
        <v>0</v>
      </c>
      <c r="F665" s="205"/>
      <c r="G665" s="295" t="str">
        <f t="shared" si="45"/>
        <v/>
      </c>
      <c r="H665" s="202"/>
      <c r="I665" s="202"/>
      <c r="J665" s="203"/>
      <c r="K665" s="203"/>
      <c r="L665" s="203"/>
      <c r="M665" s="203"/>
      <c r="N665" s="203"/>
      <c r="O665" s="203"/>
      <c r="P665" s="203"/>
      <c r="Q665" s="203"/>
      <c r="R665" s="204"/>
      <c r="S665" s="298" t="str">
        <f t="shared" si="42"/>
        <v/>
      </c>
      <c r="T665" s="299" t="str">
        <f t="shared" si="43"/>
        <v/>
      </c>
      <c r="U665" s="282"/>
    </row>
    <row r="666" spans="2:21" ht="24.75" customHeight="1">
      <c r="B666" s="176">
        <v>660</v>
      </c>
      <c r="C666" s="231"/>
      <c r="D666" s="290" t="str">
        <f t="shared" si="44"/>
        <v/>
      </c>
      <c r="E666" s="291">
        <f>IF(D666="",0,+COUNTIF('賃上げ前(1か月目)(様式3-5)'!$D$7:$D$1006,D666))</f>
        <v>0</v>
      </c>
      <c r="F666" s="205"/>
      <c r="G666" s="295" t="str">
        <f t="shared" si="45"/>
        <v/>
      </c>
      <c r="H666" s="202"/>
      <c r="I666" s="202"/>
      <c r="J666" s="203"/>
      <c r="K666" s="203"/>
      <c r="L666" s="203"/>
      <c r="M666" s="203"/>
      <c r="N666" s="203"/>
      <c r="O666" s="203"/>
      <c r="P666" s="203"/>
      <c r="Q666" s="203"/>
      <c r="R666" s="204"/>
      <c r="S666" s="298" t="str">
        <f t="shared" si="42"/>
        <v/>
      </c>
      <c r="T666" s="299" t="str">
        <f t="shared" si="43"/>
        <v/>
      </c>
      <c r="U666" s="282"/>
    </row>
    <row r="667" spans="2:21" ht="24.75" customHeight="1">
      <c r="B667" s="176">
        <v>661</v>
      </c>
      <c r="C667" s="231"/>
      <c r="D667" s="290" t="str">
        <f t="shared" si="44"/>
        <v/>
      </c>
      <c r="E667" s="291">
        <f>IF(D667="",0,+COUNTIF('賃上げ前(1か月目)(様式3-5)'!$D$7:$D$1006,D667))</f>
        <v>0</v>
      </c>
      <c r="F667" s="205"/>
      <c r="G667" s="295" t="str">
        <f t="shared" si="45"/>
        <v/>
      </c>
      <c r="H667" s="202"/>
      <c r="I667" s="202"/>
      <c r="J667" s="203"/>
      <c r="K667" s="203"/>
      <c r="L667" s="203"/>
      <c r="M667" s="203"/>
      <c r="N667" s="203"/>
      <c r="O667" s="203"/>
      <c r="P667" s="203"/>
      <c r="Q667" s="203"/>
      <c r="R667" s="204"/>
      <c r="S667" s="298" t="str">
        <f t="shared" si="42"/>
        <v/>
      </c>
      <c r="T667" s="299" t="str">
        <f t="shared" si="43"/>
        <v/>
      </c>
      <c r="U667" s="282"/>
    </row>
    <row r="668" spans="2:21" ht="24.75" customHeight="1">
      <c r="B668" s="176">
        <v>662</v>
      </c>
      <c r="C668" s="231"/>
      <c r="D668" s="290" t="str">
        <f t="shared" si="44"/>
        <v/>
      </c>
      <c r="E668" s="291">
        <f>IF(D668="",0,+COUNTIF('賃上げ前(1か月目)(様式3-5)'!$D$7:$D$1006,D668))</f>
        <v>0</v>
      </c>
      <c r="F668" s="205"/>
      <c r="G668" s="295" t="str">
        <f t="shared" si="45"/>
        <v/>
      </c>
      <c r="H668" s="202"/>
      <c r="I668" s="202"/>
      <c r="J668" s="203"/>
      <c r="K668" s="203"/>
      <c r="L668" s="203"/>
      <c r="M668" s="203"/>
      <c r="N668" s="203"/>
      <c r="O668" s="203"/>
      <c r="P668" s="203"/>
      <c r="Q668" s="203"/>
      <c r="R668" s="204"/>
      <c r="S668" s="298" t="str">
        <f t="shared" si="42"/>
        <v/>
      </c>
      <c r="T668" s="299" t="str">
        <f t="shared" si="43"/>
        <v/>
      </c>
      <c r="U668" s="282"/>
    </row>
    <row r="669" spans="2:21" ht="24.75" customHeight="1">
      <c r="B669" s="176">
        <v>663</v>
      </c>
      <c r="C669" s="231"/>
      <c r="D669" s="290" t="str">
        <f t="shared" si="44"/>
        <v/>
      </c>
      <c r="E669" s="291">
        <f>IF(D669="",0,+COUNTIF('賃上げ前(1か月目)(様式3-5)'!$D$7:$D$1006,D669))</f>
        <v>0</v>
      </c>
      <c r="F669" s="205"/>
      <c r="G669" s="295" t="str">
        <f t="shared" si="45"/>
        <v/>
      </c>
      <c r="H669" s="202"/>
      <c r="I669" s="202"/>
      <c r="J669" s="203"/>
      <c r="K669" s="203"/>
      <c r="L669" s="203"/>
      <c r="M669" s="203"/>
      <c r="N669" s="203"/>
      <c r="O669" s="203"/>
      <c r="P669" s="203"/>
      <c r="Q669" s="203"/>
      <c r="R669" s="204"/>
      <c r="S669" s="298" t="str">
        <f t="shared" si="42"/>
        <v/>
      </c>
      <c r="T669" s="299" t="str">
        <f t="shared" si="43"/>
        <v/>
      </c>
      <c r="U669" s="282"/>
    </row>
    <row r="670" spans="2:21" ht="24.75" customHeight="1">
      <c r="B670" s="176">
        <v>664</v>
      </c>
      <c r="C670" s="231"/>
      <c r="D670" s="290" t="str">
        <f t="shared" si="44"/>
        <v/>
      </c>
      <c r="E670" s="291">
        <f>IF(D670="",0,+COUNTIF('賃上げ前(1か月目)(様式3-5)'!$D$7:$D$1006,D670))</f>
        <v>0</v>
      </c>
      <c r="F670" s="205"/>
      <c r="G670" s="295" t="str">
        <f t="shared" si="45"/>
        <v/>
      </c>
      <c r="H670" s="202"/>
      <c r="I670" s="202"/>
      <c r="J670" s="203"/>
      <c r="K670" s="203"/>
      <c r="L670" s="203"/>
      <c r="M670" s="203"/>
      <c r="N670" s="203"/>
      <c r="O670" s="203"/>
      <c r="P670" s="203"/>
      <c r="Q670" s="203"/>
      <c r="R670" s="204"/>
      <c r="S670" s="298" t="str">
        <f t="shared" si="42"/>
        <v/>
      </c>
      <c r="T670" s="299" t="str">
        <f t="shared" si="43"/>
        <v/>
      </c>
      <c r="U670" s="282"/>
    </row>
    <row r="671" spans="2:21" ht="24.75" customHeight="1">
      <c r="B671" s="176">
        <v>665</v>
      </c>
      <c r="C671" s="231"/>
      <c r="D671" s="290" t="str">
        <f t="shared" si="44"/>
        <v/>
      </c>
      <c r="E671" s="291">
        <f>IF(D671="",0,+COUNTIF('賃上げ前(1か月目)(様式3-5)'!$D$7:$D$1006,D671))</f>
        <v>0</v>
      </c>
      <c r="F671" s="205"/>
      <c r="G671" s="295" t="str">
        <f t="shared" si="45"/>
        <v/>
      </c>
      <c r="H671" s="202"/>
      <c r="I671" s="202"/>
      <c r="J671" s="203"/>
      <c r="K671" s="203"/>
      <c r="L671" s="203"/>
      <c r="M671" s="203"/>
      <c r="N671" s="203"/>
      <c r="O671" s="203"/>
      <c r="P671" s="203"/>
      <c r="Q671" s="203"/>
      <c r="R671" s="204"/>
      <c r="S671" s="298" t="str">
        <f t="shared" si="42"/>
        <v/>
      </c>
      <c r="T671" s="299" t="str">
        <f t="shared" si="43"/>
        <v/>
      </c>
      <c r="U671" s="282"/>
    </row>
    <row r="672" spans="2:21" ht="24.75" customHeight="1">
      <c r="B672" s="176">
        <v>666</v>
      </c>
      <c r="C672" s="231"/>
      <c r="D672" s="290" t="str">
        <f t="shared" si="44"/>
        <v/>
      </c>
      <c r="E672" s="291">
        <f>IF(D672="",0,+COUNTIF('賃上げ前(1か月目)(様式3-5)'!$D$7:$D$1006,D672))</f>
        <v>0</v>
      </c>
      <c r="F672" s="205"/>
      <c r="G672" s="295" t="str">
        <f t="shared" si="45"/>
        <v/>
      </c>
      <c r="H672" s="202"/>
      <c r="I672" s="202"/>
      <c r="J672" s="203"/>
      <c r="K672" s="203"/>
      <c r="L672" s="203"/>
      <c r="M672" s="203"/>
      <c r="N672" s="203"/>
      <c r="O672" s="203"/>
      <c r="P672" s="203"/>
      <c r="Q672" s="203"/>
      <c r="R672" s="204"/>
      <c r="S672" s="298" t="str">
        <f t="shared" si="42"/>
        <v/>
      </c>
      <c r="T672" s="299" t="str">
        <f t="shared" si="43"/>
        <v/>
      </c>
      <c r="U672" s="282"/>
    </row>
    <row r="673" spans="2:21" ht="24.75" customHeight="1">
      <c r="B673" s="176">
        <v>667</v>
      </c>
      <c r="C673" s="231"/>
      <c r="D673" s="290" t="str">
        <f t="shared" si="44"/>
        <v/>
      </c>
      <c r="E673" s="291">
        <f>IF(D673="",0,+COUNTIF('賃上げ前(1か月目)(様式3-5)'!$D$7:$D$1006,D673))</f>
        <v>0</v>
      </c>
      <c r="F673" s="205"/>
      <c r="G673" s="295" t="str">
        <f t="shared" si="45"/>
        <v/>
      </c>
      <c r="H673" s="202"/>
      <c r="I673" s="202"/>
      <c r="J673" s="203"/>
      <c r="K673" s="203"/>
      <c r="L673" s="203"/>
      <c r="M673" s="203"/>
      <c r="N673" s="203"/>
      <c r="O673" s="203"/>
      <c r="P673" s="203"/>
      <c r="Q673" s="203"/>
      <c r="R673" s="204"/>
      <c r="S673" s="298" t="str">
        <f t="shared" si="42"/>
        <v/>
      </c>
      <c r="T673" s="299" t="str">
        <f t="shared" si="43"/>
        <v/>
      </c>
      <c r="U673" s="282"/>
    </row>
    <row r="674" spans="2:21" ht="24.75" customHeight="1">
      <c r="B674" s="176">
        <v>668</v>
      </c>
      <c r="C674" s="231"/>
      <c r="D674" s="290" t="str">
        <f t="shared" si="44"/>
        <v/>
      </c>
      <c r="E674" s="291">
        <f>IF(D674="",0,+COUNTIF('賃上げ前(1か月目)(様式3-5)'!$D$7:$D$1006,D674))</f>
        <v>0</v>
      </c>
      <c r="F674" s="205"/>
      <c r="G674" s="295" t="str">
        <f t="shared" si="45"/>
        <v/>
      </c>
      <c r="H674" s="202"/>
      <c r="I674" s="202"/>
      <c r="J674" s="203"/>
      <c r="K674" s="203"/>
      <c r="L674" s="203"/>
      <c r="M674" s="203"/>
      <c r="N674" s="203"/>
      <c r="O674" s="203"/>
      <c r="P674" s="203"/>
      <c r="Q674" s="203"/>
      <c r="R674" s="204"/>
      <c r="S674" s="298" t="str">
        <f t="shared" si="42"/>
        <v/>
      </c>
      <c r="T674" s="299" t="str">
        <f t="shared" si="43"/>
        <v/>
      </c>
      <c r="U674" s="282"/>
    </row>
    <row r="675" spans="2:21" ht="24.75" customHeight="1">
      <c r="B675" s="176">
        <v>669</v>
      </c>
      <c r="C675" s="231"/>
      <c r="D675" s="290" t="str">
        <f t="shared" si="44"/>
        <v/>
      </c>
      <c r="E675" s="291">
        <f>IF(D675="",0,+COUNTIF('賃上げ前(1か月目)(様式3-5)'!$D$7:$D$1006,D675))</f>
        <v>0</v>
      </c>
      <c r="F675" s="205"/>
      <c r="G675" s="295" t="str">
        <f t="shared" si="45"/>
        <v/>
      </c>
      <c r="H675" s="202"/>
      <c r="I675" s="202"/>
      <c r="J675" s="203"/>
      <c r="K675" s="203"/>
      <c r="L675" s="203"/>
      <c r="M675" s="203"/>
      <c r="N675" s="203"/>
      <c r="O675" s="203"/>
      <c r="P675" s="203"/>
      <c r="Q675" s="203"/>
      <c r="R675" s="204"/>
      <c r="S675" s="298" t="str">
        <f t="shared" si="42"/>
        <v/>
      </c>
      <c r="T675" s="299" t="str">
        <f t="shared" si="43"/>
        <v/>
      </c>
      <c r="U675" s="282"/>
    </row>
    <row r="676" spans="2:21" ht="24.75" customHeight="1">
      <c r="B676" s="176">
        <v>670</v>
      </c>
      <c r="C676" s="231"/>
      <c r="D676" s="290" t="str">
        <f t="shared" si="44"/>
        <v/>
      </c>
      <c r="E676" s="291">
        <f>IF(D676="",0,+COUNTIF('賃上げ前(1か月目)(様式3-5)'!$D$7:$D$1006,D676))</f>
        <v>0</v>
      </c>
      <c r="F676" s="205"/>
      <c r="G676" s="295" t="str">
        <f t="shared" si="45"/>
        <v/>
      </c>
      <c r="H676" s="202"/>
      <c r="I676" s="202"/>
      <c r="J676" s="203"/>
      <c r="K676" s="203"/>
      <c r="L676" s="203"/>
      <c r="M676" s="203"/>
      <c r="N676" s="203"/>
      <c r="O676" s="203"/>
      <c r="P676" s="203"/>
      <c r="Q676" s="203"/>
      <c r="R676" s="204"/>
      <c r="S676" s="298" t="str">
        <f t="shared" si="42"/>
        <v/>
      </c>
      <c r="T676" s="299" t="str">
        <f t="shared" si="43"/>
        <v/>
      </c>
      <c r="U676" s="282"/>
    </row>
    <row r="677" spans="2:21" ht="24.75" customHeight="1">
      <c r="B677" s="176">
        <v>671</v>
      </c>
      <c r="C677" s="231"/>
      <c r="D677" s="290" t="str">
        <f t="shared" si="44"/>
        <v/>
      </c>
      <c r="E677" s="291">
        <f>IF(D677="",0,+COUNTIF('賃上げ前(1か月目)(様式3-5)'!$D$7:$D$1006,D677))</f>
        <v>0</v>
      </c>
      <c r="F677" s="205"/>
      <c r="G677" s="295" t="str">
        <f t="shared" si="45"/>
        <v/>
      </c>
      <c r="H677" s="202"/>
      <c r="I677" s="202"/>
      <c r="J677" s="203"/>
      <c r="K677" s="203"/>
      <c r="L677" s="203"/>
      <c r="M677" s="203"/>
      <c r="N677" s="203"/>
      <c r="O677" s="203"/>
      <c r="P677" s="203"/>
      <c r="Q677" s="203"/>
      <c r="R677" s="204"/>
      <c r="S677" s="298" t="str">
        <f t="shared" si="42"/>
        <v/>
      </c>
      <c r="T677" s="299" t="str">
        <f t="shared" si="43"/>
        <v/>
      </c>
      <c r="U677" s="282"/>
    </row>
    <row r="678" spans="2:21" ht="24.75" customHeight="1">
      <c r="B678" s="176">
        <v>672</v>
      </c>
      <c r="C678" s="231"/>
      <c r="D678" s="290" t="str">
        <f t="shared" si="44"/>
        <v/>
      </c>
      <c r="E678" s="291">
        <f>IF(D678="",0,+COUNTIF('賃上げ前(1か月目)(様式3-5)'!$D$7:$D$1006,D678))</f>
        <v>0</v>
      </c>
      <c r="F678" s="205"/>
      <c r="G678" s="295" t="str">
        <f t="shared" si="45"/>
        <v/>
      </c>
      <c r="H678" s="202"/>
      <c r="I678" s="202"/>
      <c r="J678" s="203"/>
      <c r="K678" s="203"/>
      <c r="L678" s="203"/>
      <c r="M678" s="203"/>
      <c r="N678" s="203"/>
      <c r="O678" s="203"/>
      <c r="P678" s="203"/>
      <c r="Q678" s="203"/>
      <c r="R678" s="204"/>
      <c r="S678" s="298" t="str">
        <f t="shared" si="42"/>
        <v/>
      </c>
      <c r="T678" s="299" t="str">
        <f t="shared" si="43"/>
        <v/>
      </c>
      <c r="U678" s="282"/>
    </row>
    <row r="679" spans="2:21" ht="24.75" customHeight="1">
      <c r="B679" s="176">
        <v>673</v>
      </c>
      <c r="C679" s="231"/>
      <c r="D679" s="290" t="str">
        <f t="shared" si="44"/>
        <v/>
      </c>
      <c r="E679" s="291">
        <f>IF(D679="",0,+COUNTIF('賃上げ前(1か月目)(様式3-5)'!$D$7:$D$1006,D679))</f>
        <v>0</v>
      </c>
      <c r="F679" s="205"/>
      <c r="G679" s="295" t="str">
        <f t="shared" si="45"/>
        <v/>
      </c>
      <c r="H679" s="202"/>
      <c r="I679" s="202"/>
      <c r="J679" s="203"/>
      <c r="K679" s="203"/>
      <c r="L679" s="203"/>
      <c r="M679" s="203"/>
      <c r="N679" s="203"/>
      <c r="O679" s="203"/>
      <c r="P679" s="203"/>
      <c r="Q679" s="203"/>
      <c r="R679" s="204"/>
      <c r="S679" s="298" t="str">
        <f t="shared" si="42"/>
        <v/>
      </c>
      <c r="T679" s="299" t="str">
        <f t="shared" si="43"/>
        <v/>
      </c>
      <c r="U679" s="282"/>
    </row>
    <row r="680" spans="2:21" ht="24.75" customHeight="1">
      <c r="B680" s="176">
        <v>674</v>
      </c>
      <c r="C680" s="231"/>
      <c r="D680" s="290" t="str">
        <f t="shared" si="44"/>
        <v/>
      </c>
      <c r="E680" s="291">
        <f>IF(D680="",0,+COUNTIF('賃上げ前(1か月目)(様式3-5)'!$D$7:$D$1006,D680))</f>
        <v>0</v>
      </c>
      <c r="F680" s="205"/>
      <c r="G680" s="295" t="str">
        <f t="shared" si="45"/>
        <v/>
      </c>
      <c r="H680" s="202"/>
      <c r="I680" s="202"/>
      <c r="J680" s="203"/>
      <c r="K680" s="203"/>
      <c r="L680" s="203"/>
      <c r="M680" s="203"/>
      <c r="N680" s="203"/>
      <c r="O680" s="203"/>
      <c r="P680" s="203"/>
      <c r="Q680" s="203"/>
      <c r="R680" s="204"/>
      <c r="S680" s="298" t="str">
        <f t="shared" si="42"/>
        <v/>
      </c>
      <c r="T680" s="299" t="str">
        <f t="shared" si="43"/>
        <v/>
      </c>
      <c r="U680" s="282"/>
    </row>
    <row r="681" spans="2:21" ht="24.75" customHeight="1">
      <c r="B681" s="176">
        <v>675</v>
      </c>
      <c r="C681" s="231"/>
      <c r="D681" s="290" t="str">
        <f t="shared" si="44"/>
        <v/>
      </c>
      <c r="E681" s="291">
        <f>IF(D681="",0,+COUNTIF('賃上げ前(1か月目)(様式3-5)'!$D$7:$D$1006,D681))</f>
        <v>0</v>
      </c>
      <c r="F681" s="205"/>
      <c r="G681" s="295" t="str">
        <f t="shared" si="45"/>
        <v/>
      </c>
      <c r="H681" s="202"/>
      <c r="I681" s="202"/>
      <c r="J681" s="203"/>
      <c r="K681" s="203"/>
      <c r="L681" s="203"/>
      <c r="M681" s="203"/>
      <c r="N681" s="203"/>
      <c r="O681" s="203"/>
      <c r="P681" s="203"/>
      <c r="Q681" s="203"/>
      <c r="R681" s="204"/>
      <c r="S681" s="298" t="str">
        <f t="shared" si="42"/>
        <v/>
      </c>
      <c r="T681" s="299" t="str">
        <f t="shared" si="43"/>
        <v/>
      </c>
      <c r="U681" s="282"/>
    </row>
    <row r="682" spans="2:21" ht="24.75" customHeight="1">
      <c r="B682" s="176">
        <v>676</v>
      </c>
      <c r="C682" s="231"/>
      <c r="D682" s="290" t="str">
        <f t="shared" si="44"/>
        <v/>
      </c>
      <c r="E682" s="291">
        <f>IF(D682="",0,+COUNTIF('賃上げ前(1か月目)(様式3-5)'!$D$7:$D$1006,D682))</f>
        <v>0</v>
      </c>
      <c r="F682" s="205"/>
      <c r="G682" s="295" t="str">
        <f t="shared" si="45"/>
        <v/>
      </c>
      <c r="H682" s="202"/>
      <c r="I682" s="202"/>
      <c r="J682" s="203"/>
      <c r="K682" s="203"/>
      <c r="L682" s="203"/>
      <c r="M682" s="203"/>
      <c r="N682" s="203"/>
      <c r="O682" s="203"/>
      <c r="P682" s="203"/>
      <c r="Q682" s="203"/>
      <c r="R682" s="204"/>
      <c r="S682" s="298" t="str">
        <f t="shared" si="42"/>
        <v/>
      </c>
      <c r="T682" s="299" t="str">
        <f t="shared" si="43"/>
        <v/>
      </c>
      <c r="U682" s="282"/>
    </row>
    <row r="683" spans="2:21" ht="24.75" customHeight="1">
      <c r="B683" s="176">
        <v>677</v>
      </c>
      <c r="C683" s="231"/>
      <c r="D683" s="290" t="str">
        <f t="shared" si="44"/>
        <v/>
      </c>
      <c r="E683" s="291">
        <f>IF(D683="",0,+COUNTIF('賃上げ前(1か月目)(様式3-5)'!$D$7:$D$1006,D683))</f>
        <v>0</v>
      </c>
      <c r="F683" s="205"/>
      <c r="G683" s="295" t="str">
        <f t="shared" si="45"/>
        <v/>
      </c>
      <c r="H683" s="202"/>
      <c r="I683" s="202"/>
      <c r="J683" s="203"/>
      <c r="K683" s="203"/>
      <c r="L683" s="203"/>
      <c r="M683" s="203"/>
      <c r="N683" s="203"/>
      <c r="O683" s="203"/>
      <c r="P683" s="203"/>
      <c r="Q683" s="203"/>
      <c r="R683" s="204"/>
      <c r="S683" s="298" t="str">
        <f t="shared" si="42"/>
        <v/>
      </c>
      <c r="T683" s="299" t="str">
        <f t="shared" si="43"/>
        <v/>
      </c>
      <c r="U683" s="282"/>
    </row>
    <row r="684" spans="2:21" ht="24.75" customHeight="1">
      <c r="B684" s="176">
        <v>678</v>
      </c>
      <c r="C684" s="231"/>
      <c r="D684" s="290" t="str">
        <f t="shared" si="44"/>
        <v/>
      </c>
      <c r="E684" s="291">
        <f>IF(D684="",0,+COUNTIF('賃上げ前(1か月目)(様式3-5)'!$D$7:$D$1006,D684))</f>
        <v>0</v>
      </c>
      <c r="F684" s="205"/>
      <c r="G684" s="295" t="str">
        <f t="shared" si="45"/>
        <v/>
      </c>
      <c r="H684" s="202"/>
      <c r="I684" s="202"/>
      <c r="J684" s="203"/>
      <c r="K684" s="203"/>
      <c r="L684" s="203"/>
      <c r="M684" s="203"/>
      <c r="N684" s="203"/>
      <c r="O684" s="203"/>
      <c r="P684" s="203"/>
      <c r="Q684" s="203"/>
      <c r="R684" s="204"/>
      <c r="S684" s="298" t="str">
        <f t="shared" si="42"/>
        <v/>
      </c>
      <c r="T684" s="299" t="str">
        <f t="shared" si="43"/>
        <v/>
      </c>
      <c r="U684" s="282"/>
    </row>
    <row r="685" spans="2:21" ht="24.75" customHeight="1">
      <c r="B685" s="176">
        <v>679</v>
      </c>
      <c r="C685" s="231"/>
      <c r="D685" s="290" t="str">
        <f t="shared" si="44"/>
        <v/>
      </c>
      <c r="E685" s="291">
        <f>IF(D685="",0,+COUNTIF('賃上げ前(1か月目)(様式3-5)'!$D$7:$D$1006,D685))</f>
        <v>0</v>
      </c>
      <c r="F685" s="205"/>
      <c r="G685" s="295" t="str">
        <f t="shared" si="45"/>
        <v/>
      </c>
      <c r="H685" s="202"/>
      <c r="I685" s="202"/>
      <c r="J685" s="203"/>
      <c r="K685" s="203"/>
      <c r="L685" s="203"/>
      <c r="M685" s="203"/>
      <c r="N685" s="203"/>
      <c r="O685" s="203"/>
      <c r="P685" s="203"/>
      <c r="Q685" s="203"/>
      <c r="R685" s="204"/>
      <c r="S685" s="298" t="str">
        <f t="shared" si="42"/>
        <v/>
      </c>
      <c r="T685" s="299" t="str">
        <f t="shared" si="43"/>
        <v/>
      </c>
      <c r="U685" s="282"/>
    </row>
    <row r="686" spans="2:21" ht="24.75" customHeight="1">
      <c r="B686" s="176">
        <v>680</v>
      </c>
      <c r="C686" s="231"/>
      <c r="D686" s="290" t="str">
        <f t="shared" si="44"/>
        <v/>
      </c>
      <c r="E686" s="291">
        <f>IF(D686="",0,+COUNTIF('賃上げ前(1か月目)(様式3-5)'!$D$7:$D$1006,D686))</f>
        <v>0</v>
      </c>
      <c r="F686" s="205"/>
      <c r="G686" s="295" t="str">
        <f t="shared" si="45"/>
        <v/>
      </c>
      <c r="H686" s="202"/>
      <c r="I686" s="202"/>
      <c r="J686" s="203"/>
      <c r="K686" s="203"/>
      <c r="L686" s="203"/>
      <c r="M686" s="203"/>
      <c r="N686" s="203"/>
      <c r="O686" s="203"/>
      <c r="P686" s="203"/>
      <c r="Q686" s="203"/>
      <c r="R686" s="204"/>
      <c r="S686" s="298" t="str">
        <f t="shared" si="42"/>
        <v/>
      </c>
      <c r="T686" s="299" t="str">
        <f t="shared" si="43"/>
        <v/>
      </c>
      <c r="U686" s="282"/>
    </row>
    <row r="687" spans="2:21" ht="24.75" customHeight="1">
      <c r="B687" s="176">
        <v>681</v>
      </c>
      <c r="C687" s="231"/>
      <c r="D687" s="290" t="str">
        <f t="shared" si="44"/>
        <v/>
      </c>
      <c r="E687" s="291">
        <f>IF(D687="",0,+COUNTIF('賃上げ前(1か月目)(様式3-5)'!$D$7:$D$1006,D687))</f>
        <v>0</v>
      </c>
      <c r="F687" s="205"/>
      <c r="G687" s="295" t="str">
        <f t="shared" si="45"/>
        <v/>
      </c>
      <c r="H687" s="202"/>
      <c r="I687" s="202"/>
      <c r="J687" s="203"/>
      <c r="K687" s="203"/>
      <c r="L687" s="203"/>
      <c r="M687" s="203"/>
      <c r="N687" s="203"/>
      <c r="O687" s="203"/>
      <c r="P687" s="203"/>
      <c r="Q687" s="203"/>
      <c r="R687" s="204"/>
      <c r="S687" s="298" t="str">
        <f t="shared" si="42"/>
        <v/>
      </c>
      <c r="T687" s="299" t="str">
        <f t="shared" si="43"/>
        <v/>
      </c>
      <c r="U687" s="282"/>
    </row>
    <row r="688" spans="2:21" ht="24.75" customHeight="1">
      <c r="B688" s="176">
        <v>682</v>
      </c>
      <c r="C688" s="231"/>
      <c r="D688" s="290" t="str">
        <f t="shared" si="44"/>
        <v/>
      </c>
      <c r="E688" s="291">
        <f>IF(D688="",0,+COUNTIF('賃上げ前(1か月目)(様式3-5)'!$D$7:$D$1006,D688))</f>
        <v>0</v>
      </c>
      <c r="F688" s="205"/>
      <c r="G688" s="295" t="str">
        <f t="shared" si="45"/>
        <v/>
      </c>
      <c r="H688" s="202"/>
      <c r="I688" s="202"/>
      <c r="J688" s="203"/>
      <c r="K688" s="203"/>
      <c r="L688" s="203"/>
      <c r="M688" s="203"/>
      <c r="N688" s="203"/>
      <c r="O688" s="203"/>
      <c r="P688" s="203"/>
      <c r="Q688" s="203"/>
      <c r="R688" s="204"/>
      <c r="S688" s="298" t="str">
        <f t="shared" si="42"/>
        <v/>
      </c>
      <c r="T688" s="299" t="str">
        <f t="shared" si="43"/>
        <v/>
      </c>
      <c r="U688" s="282"/>
    </row>
    <row r="689" spans="2:21" ht="24.75" customHeight="1">
      <c r="B689" s="176">
        <v>683</v>
      </c>
      <c r="C689" s="231"/>
      <c r="D689" s="290" t="str">
        <f t="shared" si="44"/>
        <v/>
      </c>
      <c r="E689" s="291">
        <f>IF(D689="",0,+COUNTIF('賃上げ前(1か月目)(様式3-5)'!$D$7:$D$1006,D689))</f>
        <v>0</v>
      </c>
      <c r="F689" s="205"/>
      <c r="G689" s="295" t="str">
        <f t="shared" si="45"/>
        <v/>
      </c>
      <c r="H689" s="202"/>
      <c r="I689" s="202"/>
      <c r="J689" s="203"/>
      <c r="K689" s="203"/>
      <c r="L689" s="203"/>
      <c r="M689" s="203"/>
      <c r="N689" s="203"/>
      <c r="O689" s="203"/>
      <c r="P689" s="203"/>
      <c r="Q689" s="203"/>
      <c r="R689" s="204"/>
      <c r="S689" s="298" t="str">
        <f t="shared" si="42"/>
        <v/>
      </c>
      <c r="T689" s="299" t="str">
        <f t="shared" si="43"/>
        <v/>
      </c>
      <c r="U689" s="282"/>
    </row>
    <row r="690" spans="2:21" ht="24.75" customHeight="1">
      <c r="B690" s="176">
        <v>684</v>
      </c>
      <c r="C690" s="231"/>
      <c r="D690" s="290" t="str">
        <f t="shared" si="44"/>
        <v/>
      </c>
      <c r="E690" s="291">
        <f>IF(D690="",0,+COUNTIF('賃上げ前(1か月目)(様式3-5)'!$D$7:$D$1006,D690))</f>
        <v>0</v>
      </c>
      <c r="F690" s="205"/>
      <c r="G690" s="295" t="str">
        <f t="shared" si="45"/>
        <v/>
      </c>
      <c r="H690" s="202"/>
      <c r="I690" s="202"/>
      <c r="J690" s="203"/>
      <c r="K690" s="203"/>
      <c r="L690" s="203"/>
      <c r="M690" s="203"/>
      <c r="N690" s="203"/>
      <c r="O690" s="203"/>
      <c r="P690" s="203"/>
      <c r="Q690" s="203"/>
      <c r="R690" s="204"/>
      <c r="S690" s="298" t="str">
        <f t="shared" si="42"/>
        <v/>
      </c>
      <c r="T690" s="299" t="str">
        <f t="shared" si="43"/>
        <v/>
      </c>
      <c r="U690" s="282"/>
    </row>
    <row r="691" spans="2:21" ht="24.75" customHeight="1">
      <c r="B691" s="176">
        <v>685</v>
      </c>
      <c r="C691" s="231"/>
      <c r="D691" s="290" t="str">
        <f t="shared" si="44"/>
        <v/>
      </c>
      <c r="E691" s="291">
        <f>IF(D691="",0,+COUNTIF('賃上げ前(1か月目)(様式3-5)'!$D$7:$D$1006,D691))</f>
        <v>0</v>
      </c>
      <c r="F691" s="205"/>
      <c r="G691" s="295" t="str">
        <f t="shared" si="45"/>
        <v/>
      </c>
      <c r="H691" s="202"/>
      <c r="I691" s="202"/>
      <c r="J691" s="203"/>
      <c r="K691" s="203"/>
      <c r="L691" s="203"/>
      <c r="M691" s="203"/>
      <c r="N691" s="203"/>
      <c r="O691" s="203"/>
      <c r="P691" s="203"/>
      <c r="Q691" s="203"/>
      <c r="R691" s="204"/>
      <c r="S691" s="298" t="str">
        <f t="shared" si="42"/>
        <v/>
      </c>
      <c r="T691" s="299" t="str">
        <f t="shared" si="43"/>
        <v/>
      </c>
      <c r="U691" s="282"/>
    </row>
    <row r="692" spans="2:21" ht="24.75" customHeight="1">
      <c r="B692" s="176">
        <v>686</v>
      </c>
      <c r="C692" s="231"/>
      <c r="D692" s="290" t="str">
        <f t="shared" si="44"/>
        <v/>
      </c>
      <c r="E692" s="291">
        <f>IF(D692="",0,+COUNTIF('賃上げ前(1か月目)(様式3-5)'!$D$7:$D$1006,D692))</f>
        <v>0</v>
      </c>
      <c r="F692" s="205"/>
      <c r="G692" s="295" t="str">
        <f t="shared" si="45"/>
        <v/>
      </c>
      <c r="H692" s="202"/>
      <c r="I692" s="202"/>
      <c r="J692" s="203"/>
      <c r="K692" s="203"/>
      <c r="L692" s="203"/>
      <c r="M692" s="203"/>
      <c r="N692" s="203"/>
      <c r="O692" s="203"/>
      <c r="P692" s="203"/>
      <c r="Q692" s="203"/>
      <c r="R692" s="204"/>
      <c r="S692" s="298" t="str">
        <f t="shared" si="42"/>
        <v/>
      </c>
      <c r="T692" s="299" t="str">
        <f t="shared" si="43"/>
        <v/>
      </c>
      <c r="U692" s="282"/>
    </row>
    <row r="693" spans="2:21" ht="24.75" customHeight="1">
      <c r="B693" s="176">
        <v>687</v>
      </c>
      <c r="C693" s="231"/>
      <c r="D693" s="290" t="str">
        <f t="shared" si="44"/>
        <v/>
      </c>
      <c r="E693" s="291">
        <f>IF(D693="",0,+COUNTIF('賃上げ前(1か月目)(様式3-5)'!$D$7:$D$1006,D693))</f>
        <v>0</v>
      </c>
      <c r="F693" s="205"/>
      <c r="G693" s="295" t="str">
        <f t="shared" si="45"/>
        <v/>
      </c>
      <c r="H693" s="202"/>
      <c r="I693" s="202"/>
      <c r="J693" s="203"/>
      <c r="K693" s="203"/>
      <c r="L693" s="203"/>
      <c r="M693" s="203"/>
      <c r="N693" s="203"/>
      <c r="O693" s="203"/>
      <c r="P693" s="203"/>
      <c r="Q693" s="203"/>
      <c r="R693" s="204"/>
      <c r="S693" s="298" t="str">
        <f t="shared" si="42"/>
        <v/>
      </c>
      <c r="T693" s="299" t="str">
        <f t="shared" si="43"/>
        <v/>
      </c>
      <c r="U693" s="282"/>
    </row>
    <row r="694" spans="2:21" ht="24.75" customHeight="1">
      <c r="B694" s="176">
        <v>688</v>
      </c>
      <c r="C694" s="231"/>
      <c r="D694" s="290" t="str">
        <f t="shared" si="44"/>
        <v/>
      </c>
      <c r="E694" s="291">
        <f>IF(D694="",0,+COUNTIF('賃上げ前(1か月目)(様式3-5)'!$D$7:$D$1006,D694))</f>
        <v>0</v>
      </c>
      <c r="F694" s="205"/>
      <c r="G694" s="295" t="str">
        <f t="shared" si="45"/>
        <v/>
      </c>
      <c r="H694" s="202"/>
      <c r="I694" s="202"/>
      <c r="J694" s="203"/>
      <c r="K694" s="203"/>
      <c r="L694" s="203"/>
      <c r="M694" s="203"/>
      <c r="N694" s="203"/>
      <c r="O694" s="203"/>
      <c r="P694" s="203"/>
      <c r="Q694" s="203"/>
      <c r="R694" s="204"/>
      <c r="S694" s="298" t="str">
        <f t="shared" si="42"/>
        <v/>
      </c>
      <c r="T694" s="299" t="str">
        <f t="shared" si="43"/>
        <v/>
      </c>
      <c r="U694" s="282"/>
    </row>
    <row r="695" spans="2:21" ht="24.75" customHeight="1">
      <c r="B695" s="176">
        <v>689</v>
      </c>
      <c r="C695" s="231"/>
      <c r="D695" s="290" t="str">
        <f t="shared" si="44"/>
        <v/>
      </c>
      <c r="E695" s="291">
        <f>IF(D695="",0,+COUNTIF('賃上げ前(1か月目)(様式3-5)'!$D$7:$D$1006,D695))</f>
        <v>0</v>
      </c>
      <c r="F695" s="205"/>
      <c r="G695" s="295" t="str">
        <f t="shared" si="45"/>
        <v/>
      </c>
      <c r="H695" s="202"/>
      <c r="I695" s="202"/>
      <c r="J695" s="203"/>
      <c r="K695" s="203"/>
      <c r="L695" s="203"/>
      <c r="M695" s="203"/>
      <c r="N695" s="203"/>
      <c r="O695" s="203"/>
      <c r="P695" s="203"/>
      <c r="Q695" s="203"/>
      <c r="R695" s="204"/>
      <c r="S695" s="298" t="str">
        <f t="shared" si="42"/>
        <v/>
      </c>
      <c r="T695" s="299" t="str">
        <f t="shared" si="43"/>
        <v/>
      </c>
      <c r="U695" s="282"/>
    </row>
    <row r="696" spans="2:21" ht="24.75" customHeight="1">
      <c r="B696" s="176">
        <v>690</v>
      </c>
      <c r="C696" s="231"/>
      <c r="D696" s="290" t="str">
        <f t="shared" si="44"/>
        <v/>
      </c>
      <c r="E696" s="291">
        <f>IF(D696="",0,+COUNTIF('賃上げ前(1か月目)(様式3-5)'!$D$7:$D$1006,D696))</f>
        <v>0</v>
      </c>
      <c r="F696" s="205"/>
      <c r="G696" s="295" t="str">
        <f t="shared" si="45"/>
        <v/>
      </c>
      <c r="H696" s="202"/>
      <c r="I696" s="202"/>
      <c r="J696" s="203"/>
      <c r="K696" s="203"/>
      <c r="L696" s="203"/>
      <c r="M696" s="203"/>
      <c r="N696" s="203"/>
      <c r="O696" s="203"/>
      <c r="P696" s="203"/>
      <c r="Q696" s="203"/>
      <c r="R696" s="204"/>
      <c r="S696" s="298" t="str">
        <f t="shared" si="42"/>
        <v/>
      </c>
      <c r="T696" s="299" t="str">
        <f t="shared" si="43"/>
        <v/>
      </c>
      <c r="U696" s="282"/>
    </row>
    <row r="697" spans="2:21" ht="24.75" customHeight="1">
      <c r="B697" s="176">
        <v>691</v>
      </c>
      <c r="C697" s="231"/>
      <c r="D697" s="290" t="str">
        <f t="shared" si="44"/>
        <v/>
      </c>
      <c r="E697" s="291">
        <f>IF(D697="",0,+COUNTIF('賃上げ前(1か月目)(様式3-5)'!$D$7:$D$1006,D697))</f>
        <v>0</v>
      </c>
      <c r="F697" s="205"/>
      <c r="G697" s="295" t="str">
        <f t="shared" si="45"/>
        <v/>
      </c>
      <c r="H697" s="202"/>
      <c r="I697" s="202"/>
      <c r="J697" s="203"/>
      <c r="K697" s="203"/>
      <c r="L697" s="203"/>
      <c r="M697" s="203"/>
      <c r="N697" s="203"/>
      <c r="O697" s="203"/>
      <c r="P697" s="203"/>
      <c r="Q697" s="203"/>
      <c r="R697" s="204"/>
      <c r="S697" s="298" t="str">
        <f t="shared" si="42"/>
        <v/>
      </c>
      <c r="T697" s="299" t="str">
        <f t="shared" si="43"/>
        <v/>
      </c>
      <c r="U697" s="282"/>
    </row>
    <row r="698" spans="2:21" ht="24.75" customHeight="1">
      <c r="B698" s="176">
        <v>692</v>
      </c>
      <c r="C698" s="231"/>
      <c r="D698" s="290" t="str">
        <f t="shared" si="44"/>
        <v/>
      </c>
      <c r="E698" s="291">
        <f>IF(D698="",0,+COUNTIF('賃上げ前(1か月目)(様式3-5)'!$D$7:$D$1006,D698))</f>
        <v>0</v>
      </c>
      <c r="F698" s="205"/>
      <c r="G698" s="295" t="str">
        <f t="shared" si="45"/>
        <v/>
      </c>
      <c r="H698" s="202"/>
      <c r="I698" s="202"/>
      <c r="J698" s="203"/>
      <c r="K698" s="203"/>
      <c r="L698" s="203"/>
      <c r="M698" s="203"/>
      <c r="N698" s="203"/>
      <c r="O698" s="203"/>
      <c r="P698" s="203"/>
      <c r="Q698" s="203"/>
      <c r="R698" s="204"/>
      <c r="S698" s="298" t="str">
        <f t="shared" si="42"/>
        <v/>
      </c>
      <c r="T698" s="299" t="str">
        <f t="shared" si="43"/>
        <v/>
      </c>
      <c r="U698" s="282"/>
    </row>
    <row r="699" spans="2:21" ht="24.75" customHeight="1">
      <c r="B699" s="176">
        <v>693</v>
      </c>
      <c r="C699" s="231"/>
      <c r="D699" s="290" t="str">
        <f t="shared" si="44"/>
        <v/>
      </c>
      <c r="E699" s="291">
        <f>IF(D699="",0,+COUNTIF('賃上げ前(1か月目)(様式3-5)'!$D$7:$D$1006,D699))</f>
        <v>0</v>
      </c>
      <c r="F699" s="205"/>
      <c r="G699" s="295" t="str">
        <f t="shared" si="45"/>
        <v/>
      </c>
      <c r="H699" s="202"/>
      <c r="I699" s="202"/>
      <c r="J699" s="203"/>
      <c r="K699" s="203"/>
      <c r="L699" s="203"/>
      <c r="M699" s="203"/>
      <c r="N699" s="203"/>
      <c r="O699" s="203"/>
      <c r="P699" s="203"/>
      <c r="Q699" s="203"/>
      <c r="R699" s="204"/>
      <c r="S699" s="298" t="str">
        <f t="shared" si="42"/>
        <v/>
      </c>
      <c r="T699" s="299" t="str">
        <f t="shared" si="43"/>
        <v/>
      </c>
      <c r="U699" s="282"/>
    </row>
    <row r="700" spans="2:21" ht="24.75" customHeight="1">
      <c r="B700" s="176">
        <v>694</v>
      </c>
      <c r="C700" s="231"/>
      <c r="D700" s="290" t="str">
        <f t="shared" si="44"/>
        <v/>
      </c>
      <c r="E700" s="291">
        <f>IF(D700="",0,+COUNTIF('賃上げ前(1か月目)(様式3-5)'!$D$7:$D$1006,D700))</f>
        <v>0</v>
      </c>
      <c r="F700" s="205"/>
      <c r="G700" s="295" t="str">
        <f t="shared" si="45"/>
        <v/>
      </c>
      <c r="H700" s="202"/>
      <c r="I700" s="202"/>
      <c r="J700" s="203"/>
      <c r="K700" s="203"/>
      <c r="L700" s="203"/>
      <c r="M700" s="203"/>
      <c r="N700" s="203"/>
      <c r="O700" s="203"/>
      <c r="P700" s="203"/>
      <c r="Q700" s="203"/>
      <c r="R700" s="204"/>
      <c r="S700" s="298" t="str">
        <f t="shared" si="42"/>
        <v/>
      </c>
      <c r="T700" s="299" t="str">
        <f t="shared" si="43"/>
        <v/>
      </c>
      <c r="U700" s="282"/>
    </row>
    <row r="701" spans="2:21" ht="24.75" customHeight="1">
      <c r="B701" s="176">
        <v>695</v>
      </c>
      <c r="C701" s="231"/>
      <c r="D701" s="290" t="str">
        <f t="shared" si="44"/>
        <v/>
      </c>
      <c r="E701" s="291">
        <f>IF(D701="",0,+COUNTIF('賃上げ前(1か月目)(様式3-5)'!$D$7:$D$1006,D701))</f>
        <v>0</v>
      </c>
      <c r="F701" s="205"/>
      <c r="G701" s="295" t="str">
        <f t="shared" si="45"/>
        <v/>
      </c>
      <c r="H701" s="202"/>
      <c r="I701" s="202"/>
      <c r="J701" s="203"/>
      <c r="K701" s="203"/>
      <c r="L701" s="203"/>
      <c r="M701" s="203"/>
      <c r="N701" s="203"/>
      <c r="O701" s="203"/>
      <c r="P701" s="203"/>
      <c r="Q701" s="203"/>
      <c r="R701" s="204"/>
      <c r="S701" s="298" t="str">
        <f t="shared" si="42"/>
        <v/>
      </c>
      <c r="T701" s="299" t="str">
        <f t="shared" si="43"/>
        <v/>
      </c>
      <c r="U701" s="282"/>
    </row>
    <row r="702" spans="2:21" ht="24.75" customHeight="1">
      <c r="B702" s="176">
        <v>696</v>
      </c>
      <c r="C702" s="231"/>
      <c r="D702" s="290" t="str">
        <f t="shared" si="44"/>
        <v/>
      </c>
      <c r="E702" s="291">
        <f>IF(D702="",0,+COUNTIF('賃上げ前(1か月目)(様式3-5)'!$D$7:$D$1006,D702))</f>
        <v>0</v>
      </c>
      <c r="F702" s="205"/>
      <c r="G702" s="295" t="str">
        <f t="shared" si="45"/>
        <v/>
      </c>
      <c r="H702" s="202"/>
      <c r="I702" s="202"/>
      <c r="J702" s="203"/>
      <c r="K702" s="203"/>
      <c r="L702" s="203"/>
      <c r="M702" s="203"/>
      <c r="N702" s="203"/>
      <c r="O702" s="203"/>
      <c r="P702" s="203"/>
      <c r="Q702" s="203"/>
      <c r="R702" s="204"/>
      <c r="S702" s="298" t="str">
        <f t="shared" si="42"/>
        <v/>
      </c>
      <c r="T702" s="299" t="str">
        <f t="shared" si="43"/>
        <v/>
      </c>
      <c r="U702" s="282"/>
    </row>
    <row r="703" spans="2:21" ht="24.75" customHeight="1">
      <c r="B703" s="176">
        <v>697</v>
      </c>
      <c r="C703" s="231"/>
      <c r="D703" s="290" t="str">
        <f t="shared" si="44"/>
        <v/>
      </c>
      <c r="E703" s="291">
        <f>IF(D703="",0,+COUNTIF('賃上げ前(1か月目)(様式3-5)'!$D$7:$D$1006,D703))</f>
        <v>0</v>
      </c>
      <c r="F703" s="205"/>
      <c r="G703" s="295" t="str">
        <f t="shared" si="45"/>
        <v/>
      </c>
      <c r="H703" s="202"/>
      <c r="I703" s="202"/>
      <c r="J703" s="203"/>
      <c r="K703" s="203"/>
      <c r="L703" s="203"/>
      <c r="M703" s="203"/>
      <c r="N703" s="203"/>
      <c r="O703" s="203"/>
      <c r="P703" s="203"/>
      <c r="Q703" s="203"/>
      <c r="R703" s="204"/>
      <c r="S703" s="298" t="str">
        <f t="shared" si="42"/>
        <v/>
      </c>
      <c r="T703" s="299" t="str">
        <f t="shared" si="43"/>
        <v/>
      </c>
      <c r="U703" s="282"/>
    </row>
    <row r="704" spans="2:21" ht="24.75" customHeight="1">
      <c r="B704" s="176">
        <v>698</v>
      </c>
      <c r="C704" s="231"/>
      <c r="D704" s="290" t="str">
        <f t="shared" si="44"/>
        <v/>
      </c>
      <c r="E704" s="291">
        <f>IF(D704="",0,+COUNTIF('賃上げ前(1か月目)(様式3-5)'!$D$7:$D$1006,D704))</f>
        <v>0</v>
      </c>
      <c r="F704" s="205"/>
      <c r="G704" s="295" t="str">
        <f t="shared" si="45"/>
        <v/>
      </c>
      <c r="H704" s="202"/>
      <c r="I704" s="202"/>
      <c r="J704" s="203"/>
      <c r="K704" s="203"/>
      <c r="L704" s="203"/>
      <c r="M704" s="203"/>
      <c r="N704" s="203"/>
      <c r="O704" s="203"/>
      <c r="P704" s="203"/>
      <c r="Q704" s="203"/>
      <c r="R704" s="204"/>
      <c r="S704" s="298" t="str">
        <f t="shared" si="42"/>
        <v/>
      </c>
      <c r="T704" s="299" t="str">
        <f t="shared" si="43"/>
        <v/>
      </c>
      <c r="U704" s="282"/>
    </row>
    <row r="705" spans="2:21" ht="24.75" customHeight="1">
      <c r="B705" s="176">
        <v>699</v>
      </c>
      <c r="C705" s="231"/>
      <c r="D705" s="290" t="str">
        <f t="shared" si="44"/>
        <v/>
      </c>
      <c r="E705" s="291">
        <f>IF(D705="",0,+COUNTIF('賃上げ前(1か月目)(様式3-5)'!$D$7:$D$1006,D705))</f>
        <v>0</v>
      </c>
      <c r="F705" s="205"/>
      <c r="G705" s="295" t="str">
        <f t="shared" si="45"/>
        <v/>
      </c>
      <c r="H705" s="202"/>
      <c r="I705" s="202"/>
      <c r="J705" s="203"/>
      <c r="K705" s="203"/>
      <c r="L705" s="203"/>
      <c r="M705" s="203"/>
      <c r="N705" s="203"/>
      <c r="O705" s="203"/>
      <c r="P705" s="203"/>
      <c r="Q705" s="203"/>
      <c r="R705" s="204"/>
      <c r="S705" s="298" t="str">
        <f t="shared" si="42"/>
        <v/>
      </c>
      <c r="T705" s="299" t="str">
        <f t="shared" si="43"/>
        <v/>
      </c>
      <c r="U705" s="282"/>
    </row>
    <row r="706" spans="2:21" ht="24.75" customHeight="1">
      <c r="B706" s="176">
        <v>700</v>
      </c>
      <c r="C706" s="231"/>
      <c r="D706" s="290" t="str">
        <f t="shared" si="44"/>
        <v/>
      </c>
      <c r="E706" s="291">
        <f>IF(D706="",0,+COUNTIF('賃上げ前(1か月目)(様式3-5)'!$D$7:$D$1006,D706))</f>
        <v>0</v>
      </c>
      <c r="F706" s="205"/>
      <c r="G706" s="295" t="str">
        <f t="shared" si="45"/>
        <v/>
      </c>
      <c r="H706" s="202"/>
      <c r="I706" s="202"/>
      <c r="J706" s="203"/>
      <c r="K706" s="203"/>
      <c r="L706" s="203"/>
      <c r="M706" s="203"/>
      <c r="N706" s="203"/>
      <c r="O706" s="203"/>
      <c r="P706" s="203"/>
      <c r="Q706" s="203"/>
      <c r="R706" s="204"/>
      <c r="S706" s="298" t="str">
        <f t="shared" si="42"/>
        <v/>
      </c>
      <c r="T706" s="299" t="str">
        <f t="shared" si="43"/>
        <v/>
      </c>
      <c r="U706" s="282"/>
    </row>
    <row r="707" spans="2:21" ht="24.75" customHeight="1">
      <c r="B707" s="176">
        <v>701</v>
      </c>
      <c r="C707" s="231"/>
      <c r="D707" s="290" t="str">
        <f t="shared" si="44"/>
        <v/>
      </c>
      <c r="E707" s="291">
        <f>IF(D707="",0,+COUNTIF('賃上げ前(1か月目)(様式3-5)'!$D$7:$D$1006,D707))</f>
        <v>0</v>
      </c>
      <c r="F707" s="205"/>
      <c r="G707" s="295" t="str">
        <f t="shared" si="45"/>
        <v/>
      </c>
      <c r="H707" s="202"/>
      <c r="I707" s="202"/>
      <c r="J707" s="203"/>
      <c r="K707" s="203"/>
      <c r="L707" s="203"/>
      <c r="M707" s="203"/>
      <c r="N707" s="203"/>
      <c r="O707" s="203"/>
      <c r="P707" s="203"/>
      <c r="Q707" s="203"/>
      <c r="R707" s="204"/>
      <c r="S707" s="298" t="str">
        <f t="shared" si="42"/>
        <v/>
      </c>
      <c r="T707" s="299" t="str">
        <f t="shared" si="43"/>
        <v/>
      </c>
      <c r="U707" s="282"/>
    </row>
    <row r="708" spans="2:21" ht="24.75" customHeight="1">
      <c r="B708" s="176">
        <v>702</v>
      </c>
      <c r="C708" s="231"/>
      <c r="D708" s="290" t="str">
        <f t="shared" si="44"/>
        <v/>
      </c>
      <c r="E708" s="291">
        <f>IF(D708="",0,+COUNTIF('賃上げ前(1か月目)(様式3-5)'!$D$7:$D$1006,D708))</f>
        <v>0</v>
      </c>
      <c r="F708" s="205"/>
      <c r="G708" s="295" t="str">
        <f t="shared" si="45"/>
        <v/>
      </c>
      <c r="H708" s="202"/>
      <c r="I708" s="202"/>
      <c r="J708" s="203"/>
      <c r="K708" s="203"/>
      <c r="L708" s="203"/>
      <c r="M708" s="203"/>
      <c r="N708" s="203"/>
      <c r="O708" s="203"/>
      <c r="P708" s="203"/>
      <c r="Q708" s="203"/>
      <c r="R708" s="204"/>
      <c r="S708" s="298" t="str">
        <f t="shared" si="42"/>
        <v/>
      </c>
      <c r="T708" s="299" t="str">
        <f t="shared" si="43"/>
        <v/>
      </c>
      <c r="U708" s="282"/>
    </row>
    <row r="709" spans="2:21" ht="24.75" customHeight="1">
      <c r="B709" s="176">
        <v>703</v>
      </c>
      <c r="C709" s="231"/>
      <c r="D709" s="290" t="str">
        <f t="shared" si="44"/>
        <v/>
      </c>
      <c r="E709" s="291">
        <f>IF(D709="",0,+COUNTIF('賃上げ前(1か月目)(様式3-5)'!$D$7:$D$1006,D709))</f>
        <v>0</v>
      </c>
      <c r="F709" s="205"/>
      <c r="G709" s="295" t="str">
        <f t="shared" si="45"/>
        <v/>
      </c>
      <c r="H709" s="202"/>
      <c r="I709" s="202"/>
      <c r="J709" s="203"/>
      <c r="K709" s="203"/>
      <c r="L709" s="203"/>
      <c r="M709" s="203"/>
      <c r="N709" s="203"/>
      <c r="O709" s="203"/>
      <c r="P709" s="203"/>
      <c r="Q709" s="203"/>
      <c r="R709" s="204"/>
      <c r="S709" s="298" t="str">
        <f t="shared" si="42"/>
        <v/>
      </c>
      <c r="T709" s="299" t="str">
        <f t="shared" si="43"/>
        <v/>
      </c>
      <c r="U709" s="282"/>
    </row>
    <row r="710" spans="2:21" ht="24.75" customHeight="1">
      <c r="B710" s="176">
        <v>704</v>
      </c>
      <c r="C710" s="231"/>
      <c r="D710" s="290" t="str">
        <f t="shared" si="44"/>
        <v/>
      </c>
      <c r="E710" s="291">
        <f>IF(D710="",0,+COUNTIF('賃上げ前(1か月目)(様式3-5)'!$D$7:$D$1006,D710))</f>
        <v>0</v>
      </c>
      <c r="F710" s="205"/>
      <c r="G710" s="295" t="str">
        <f t="shared" si="45"/>
        <v/>
      </c>
      <c r="H710" s="202"/>
      <c r="I710" s="202"/>
      <c r="J710" s="203"/>
      <c r="K710" s="203"/>
      <c r="L710" s="203"/>
      <c r="M710" s="203"/>
      <c r="N710" s="203"/>
      <c r="O710" s="203"/>
      <c r="P710" s="203"/>
      <c r="Q710" s="203"/>
      <c r="R710" s="204"/>
      <c r="S710" s="298" t="str">
        <f t="shared" si="42"/>
        <v/>
      </c>
      <c r="T710" s="299" t="str">
        <f t="shared" si="43"/>
        <v/>
      </c>
      <c r="U710" s="282"/>
    </row>
    <row r="711" spans="2:21" ht="24.75" customHeight="1">
      <c r="B711" s="176">
        <v>705</v>
      </c>
      <c r="C711" s="231"/>
      <c r="D711" s="290" t="str">
        <f t="shared" si="44"/>
        <v/>
      </c>
      <c r="E711" s="291">
        <f>IF(D711="",0,+COUNTIF('賃上げ前(1か月目)(様式3-5)'!$D$7:$D$1006,D711))</f>
        <v>0</v>
      </c>
      <c r="F711" s="205"/>
      <c r="G711" s="295" t="str">
        <f t="shared" si="45"/>
        <v/>
      </c>
      <c r="H711" s="202"/>
      <c r="I711" s="202"/>
      <c r="J711" s="203"/>
      <c r="K711" s="203"/>
      <c r="L711" s="203"/>
      <c r="M711" s="203"/>
      <c r="N711" s="203"/>
      <c r="O711" s="203"/>
      <c r="P711" s="203"/>
      <c r="Q711" s="203"/>
      <c r="R711" s="204"/>
      <c r="S711" s="298" t="str">
        <f t="shared" si="42"/>
        <v/>
      </c>
      <c r="T711" s="299" t="str">
        <f t="shared" si="43"/>
        <v/>
      </c>
      <c r="U711" s="282"/>
    </row>
    <row r="712" spans="2:21" ht="24.75" customHeight="1">
      <c r="B712" s="176">
        <v>706</v>
      </c>
      <c r="C712" s="231"/>
      <c r="D712" s="290" t="str">
        <f t="shared" si="44"/>
        <v/>
      </c>
      <c r="E712" s="291">
        <f>IF(D712="",0,+COUNTIF('賃上げ前(1か月目)(様式3-5)'!$D$7:$D$1006,D712))</f>
        <v>0</v>
      </c>
      <c r="F712" s="205"/>
      <c r="G712" s="295" t="str">
        <f t="shared" si="45"/>
        <v/>
      </c>
      <c r="H712" s="202"/>
      <c r="I712" s="202"/>
      <c r="J712" s="203"/>
      <c r="K712" s="203"/>
      <c r="L712" s="203"/>
      <c r="M712" s="203"/>
      <c r="N712" s="203"/>
      <c r="O712" s="203"/>
      <c r="P712" s="203"/>
      <c r="Q712" s="203"/>
      <c r="R712" s="204"/>
      <c r="S712" s="298" t="str">
        <f t="shared" ref="S712:S775" si="46">IF(C712="","",+SUM(H712:R712))</f>
        <v/>
      </c>
      <c r="T712" s="299" t="str">
        <f t="shared" ref="T712:T775" si="47">IF(C712="","",+IF(G712="対象",H712,0))</f>
        <v/>
      </c>
      <c r="U712" s="282"/>
    </row>
    <row r="713" spans="2:21" ht="24.75" customHeight="1">
      <c r="B713" s="176">
        <v>707</v>
      </c>
      <c r="C713" s="231"/>
      <c r="D713" s="290" t="str">
        <f t="shared" ref="D713:D776" si="48">SUBSTITUTE(SUBSTITUTE(C713,"　","")," ","")</f>
        <v/>
      </c>
      <c r="E713" s="291">
        <f>IF(D713="",0,+COUNTIF('賃上げ前(1か月目)(様式3-5)'!$D$7:$D$1006,D713))</f>
        <v>0</v>
      </c>
      <c r="F713" s="205"/>
      <c r="G713" s="295" t="str">
        <f t="shared" ref="G713:G776" si="49">IF(C713="","",+IF(OR(E713&lt;1,F713=""),"除外","対象"))</f>
        <v/>
      </c>
      <c r="H713" s="202"/>
      <c r="I713" s="202"/>
      <c r="J713" s="203"/>
      <c r="K713" s="203"/>
      <c r="L713" s="203"/>
      <c r="M713" s="203"/>
      <c r="N713" s="203"/>
      <c r="O713" s="203"/>
      <c r="P713" s="203"/>
      <c r="Q713" s="203"/>
      <c r="R713" s="204"/>
      <c r="S713" s="298" t="str">
        <f t="shared" si="46"/>
        <v/>
      </c>
      <c r="T713" s="299" t="str">
        <f t="shared" si="47"/>
        <v/>
      </c>
      <c r="U713" s="282"/>
    </row>
    <row r="714" spans="2:21" ht="24.75" customHeight="1">
      <c r="B714" s="176">
        <v>708</v>
      </c>
      <c r="C714" s="231"/>
      <c r="D714" s="290" t="str">
        <f t="shared" si="48"/>
        <v/>
      </c>
      <c r="E714" s="291">
        <f>IF(D714="",0,+COUNTIF('賃上げ前(1か月目)(様式3-5)'!$D$7:$D$1006,D714))</f>
        <v>0</v>
      </c>
      <c r="F714" s="205"/>
      <c r="G714" s="295" t="str">
        <f t="shared" si="49"/>
        <v/>
      </c>
      <c r="H714" s="202"/>
      <c r="I714" s="202"/>
      <c r="J714" s="203"/>
      <c r="K714" s="203"/>
      <c r="L714" s="203"/>
      <c r="M714" s="203"/>
      <c r="N714" s="203"/>
      <c r="O714" s="203"/>
      <c r="P714" s="203"/>
      <c r="Q714" s="203"/>
      <c r="R714" s="204"/>
      <c r="S714" s="298" t="str">
        <f t="shared" si="46"/>
        <v/>
      </c>
      <c r="T714" s="299" t="str">
        <f t="shared" si="47"/>
        <v/>
      </c>
      <c r="U714" s="282"/>
    </row>
    <row r="715" spans="2:21" ht="24.75" customHeight="1">
      <c r="B715" s="176">
        <v>709</v>
      </c>
      <c r="C715" s="231"/>
      <c r="D715" s="290" t="str">
        <f t="shared" si="48"/>
        <v/>
      </c>
      <c r="E715" s="291">
        <f>IF(D715="",0,+COUNTIF('賃上げ前(1か月目)(様式3-5)'!$D$7:$D$1006,D715))</f>
        <v>0</v>
      </c>
      <c r="F715" s="205"/>
      <c r="G715" s="295" t="str">
        <f t="shared" si="49"/>
        <v/>
      </c>
      <c r="H715" s="202"/>
      <c r="I715" s="202"/>
      <c r="J715" s="203"/>
      <c r="K715" s="203"/>
      <c r="L715" s="203"/>
      <c r="M715" s="203"/>
      <c r="N715" s="203"/>
      <c r="O715" s="203"/>
      <c r="P715" s="203"/>
      <c r="Q715" s="203"/>
      <c r="R715" s="204"/>
      <c r="S715" s="298" t="str">
        <f t="shared" si="46"/>
        <v/>
      </c>
      <c r="T715" s="299" t="str">
        <f t="shared" si="47"/>
        <v/>
      </c>
      <c r="U715" s="282"/>
    </row>
    <row r="716" spans="2:21" ht="24.75" customHeight="1">
      <c r="B716" s="176">
        <v>710</v>
      </c>
      <c r="C716" s="231"/>
      <c r="D716" s="290" t="str">
        <f t="shared" si="48"/>
        <v/>
      </c>
      <c r="E716" s="291">
        <f>IF(D716="",0,+COUNTIF('賃上げ前(1か月目)(様式3-5)'!$D$7:$D$1006,D716))</f>
        <v>0</v>
      </c>
      <c r="F716" s="205"/>
      <c r="G716" s="295" t="str">
        <f t="shared" si="49"/>
        <v/>
      </c>
      <c r="H716" s="202"/>
      <c r="I716" s="202"/>
      <c r="J716" s="203"/>
      <c r="K716" s="203"/>
      <c r="L716" s="203"/>
      <c r="M716" s="203"/>
      <c r="N716" s="203"/>
      <c r="O716" s="203"/>
      <c r="P716" s="203"/>
      <c r="Q716" s="203"/>
      <c r="R716" s="204"/>
      <c r="S716" s="298" t="str">
        <f t="shared" si="46"/>
        <v/>
      </c>
      <c r="T716" s="299" t="str">
        <f t="shared" si="47"/>
        <v/>
      </c>
      <c r="U716" s="282"/>
    </row>
    <row r="717" spans="2:21" ht="24.75" customHeight="1">
      <c r="B717" s="176">
        <v>711</v>
      </c>
      <c r="C717" s="231"/>
      <c r="D717" s="290" t="str">
        <f t="shared" si="48"/>
        <v/>
      </c>
      <c r="E717" s="291">
        <f>IF(D717="",0,+COUNTIF('賃上げ前(1か月目)(様式3-5)'!$D$7:$D$1006,D717))</f>
        <v>0</v>
      </c>
      <c r="F717" s="205"/>
      <c r="G717" s="295" t="str">
        <f t="shared" si="49"/>
        <v/>
      </c>
      <c r="H717" s="202"/>
      <c r="I717" s="202"/>
      <c r="J717" s="203"/>
      <c r="K717" s="203"/>
      <c r="L717" s="203"/>
      <c r="M717" s="203"/>
      <c r="N717" s="203"/>
      <c r="O717" s="203"/>
      <c r="P717" s="203"/>
      <c r="Q717" s="203"/>
      <c r="R717" s="204"/>
      <c r="S717" s="298" t="str">
        <f t="shared" si="46"/>
        <v/>
      </c>
      <c r="T717" s="299" t="str">
        <f t="shared" si="47"/>
        <v/>
      </c>
      <c r="U717" s="282"/>
    </row>
    <row r="718" spans="2:21" ht="24.75" customHeight="1">
      <c r="B718" s="176">
        <v>712</v>
      </c>
      <c r="C718" s="231"/>
      <c r="D718" s="290" t="str">
        <f t="shared" si="48"/>
        <v/>
      </c>
      <c r="E718" s="291">
        <f>IF(D718="",0,+COUNTIF('賃上げ前(1か月目)(様式3-5)'!$D$7:$D$1006,D718))</f>
        <v>0</v>
      </c>
      <c r="F718" s="205"/>
      <c r="G718" s="295" t="str">
        <f t="shared" si="49"/>
        <v/>
      </c>
      <c r="H718" s="202"/>
      <c r="I718" s="202"/>
      <c r="J718" s="203"/>
      <c r="K718" s="203"/>
      <c r="L718" s="203"/>
      <c r="M718" s="203"/>
      <c r="N718" s="203"/>
      <c r="O718" s="203"/>
      <c r="P718" s="203"/>
      <c r="Q718" s="203"/>
      <c r="R718" s="204"/>
      <c r="S718" s="298" t="str">
        <f t="shared" si="46"/>
        <v/>
      </c>
      <c r="T718" s="299" t="str">
        <f t="shared" si="47"/>
        <v/>
      </c>
      <c r="U718" s="282"/>
    </row>
    <row r="719" spans="2:21" ht="24.75" customHeight="1">
      <c r="B719" s="176">
        <v>713</v>
      </c>
      <c r="C719" s="231"/>
      <c r="D719" s="290" t="str">
        <f t="shared" si="48"/>
        <v/>
      </c>
      <c r="E719" s="291">
        <f>IF(D719="",0,+COUNTIF('賃上げ前(1か月目)(様式3-5)'!$D$7:$D$1006,D719))</f>
        <v>0</v>
      </c>
      <c r="F719" s="205"/>
      <c r="G719" s="295" t="str">
        <f t="shared" si="49"/>
        <v/>
      </c>
      <c r="H719" s="202"/>
      <c r="I719" s="202"/>
      <c r="J719" s="203"/>
      <c r="K719" s="203"/>
      <c r="L719" s="203"/>
      <c r="M719" s="203"/>
      <c r="N719" s="203"/>
      <c r="O719" s="203"/>
      <c r="P719" s="203"/>
      <c r="Q719" s="203"/>
      <c r="R719" s="204"/>
      <c r="S719" s="298" t="str">
        <f t="shared" si="46"/>
        <v/>
      </c>
      <c r="T719" s="299" t="str">
        <f t="shared" si="47"/>
        <v/>
      </c>
      <c r="U719" s="282"/>
    </row>
    <row r="720" spans="2:21" ht="24.75" customHeight="1">
      <c r="B720" s="176">
        <v>714</v>
      </c>
      <c r="C720" s="231"/>
      <c r="D720" s="290" t="str">
        <f t="shared" si="48"/>
        <v/>
      </c>
      <c r="E720" s="291">
        <f>IF(D720="",0,+COUNTIF('賃上げ前(1か月目)(様式3-5)'!$D$7:$D$1006,D720))</f>
        <v>0</v>
      </c>
      <c r="F720" s="205"/>
      <c r="G720" s="295" t="str">
        <f t="shared" si="49"/>
        <v/>
      </c>
      <c r="H720" s="202"/>
      <c r="I720" s="202"/>
      <c r="J720" s="203"/>
      <c r="K720" s="203"/>
      <c r="L720" s="203"/>
      <c r="M720" s="203"/>
      <c r="N720" s="203"/>
      <c r="O720" s="203"/>
      <c r="P720" s="203"/>
      <c r="Q720" s="203"/>
      <c r="R720" s="204"/>
      <c r="S720" s="298" t="str">
        <f t="shared" si="46"/>
        <v/>
      </c>
      <c r="T720" s="299" t="str">
        <f t="shared" si="47"/>
        <v/>
      </c>
      <c r="U720" s="282"/>
    </row>
    <row r="721" spans="2:21" ht="24.75" customHeight="1">
      <c r="B721" s="176">
        <v>715</v>
      </c>
      <c r="C721" s="231"/>
      <c r="D721" s="290" t="str">
        <f t="shared" si="48"/>
        <v/>
      </c>
      <c r="E721" s="291">
        <f>IF(D721="",0,+COUNTIF('賃上げ前(1か月目)(様式3-5)'!$D$7:$D$1006,D721))</f>
        <v>0</v>
      </c>
      <c r="F721" s="205"/>
      <c r="G721" s="295" t="str">
        <f t="shared" si="49"/>
        <v/>
      </c>
      <c r="H721" s="202"/>
      <c r="I721" s="202"/>
      <c r="J721" s="203"/>
      <c r="K721" s="203"/>
      <c r="L721" s="203"/>
      <c r="M721" s="203"/>
      <c r="N721" s="203"/>
      <c r="O721" s="203"/>
      <c r="P721" s="203"/>
      <c r="Q721" s="203"/>
      <c r="R721" s="204"/>
      <c r="S721" s="298" t="str">
        <f t="shared" si="46"/>
        <v/>
      </c>
      <c r="T721" s="299" t="str">
        <f t="shared" si="47"/>
        <v/>
      </c>
      <c r="U721" s="282"/>
    </row>
    <row r="722" spans="2:21" ht="24.75" customHeight="1">
      <c r="B722" s="176">
        <v>716</v>
      </c>
      <c r="C722" s="231"/>
      <c r="D722" s="290" t="str">
        <f t="shared" si="48"/>
        <v/>
      </c>
      <c r="E722" s="291">
        <f>IF(D722="",0,+COUNTIF('賃上げ前(1か月目)(様式3-5)'!$D$7:$D$1006,D722))</f>
        <v>0</v>
      </c>
      <c r="F722" s="205"/>
      <c r="G722" s="295" t="str">
        <f t="shared" si="49"/>
        <v/>
      </c>
      <c r="H722" s="202"/>
      <c r="I722" s="202"/>
      <c r="J722" s="203"/>
      <c r="K722" s="203"/>
      <c r="L722" s="203"/>
      <c r="M722" s="203"/>
      <c r="N722" s="203"/>
      <c r="O722" s="203"/>
      <c r="P722" s="203"/>
      <c r="Q722" s="203"/>
      <c r="R722" s="204"/>
      <c r="S722" s="298" t="str">
        <f t="shared" si="46"/>
        <v/>
      </c>
      <c r="T722" s="299" t="str">
        <f t="shared" si="47"/>
        <v/>
      </c>
      <c r="U722" s="282"/>
    </row>
    <row r="723" spans="2:21" ht="24.75" customHeight="1">
      <c r="B723" s="176">
        <v>717</v>
      </c>
      <c r="C723" s="231"/>
      <c r="D723" s="290" t="str">
        <f t="shared" si="48"/>
        <v/>
      </c>
      <c r="E723" s="291">
        <f>IF(D723="",0,+COUNTIF('賃上げ前(1か月目)(様式3-5)'!$D$7:$D$1006,D723))</f>
        <v>0</v>
      </c>
      <c r="F723" s="205"/>
      <c r="G723" s="295" t="str">
        <f t="shared" si="49"/>
        <v/>
      </c>
      <c r="H723" s="202"/>
      <c r="I723" s="202"/>
      <c r="J723" s="203"/>
      <c r="K723" s="203"/>
      <c r="L723" s="203"/>
      <c r="M723" s="203"/>
      <c r="N723" s="203"/>
      <c r="O723" s="203"/>
      <c r="P723" s="203"/>
      <c r="Q723" s="203"/>
      <c r="R723" s="204"/>
      <c r="S723" s="298" t="str">
        <f t="shared" si="46"/>
        <v/>
      </c>
      <c r="T723" s="299" t="str">
        <f t="shared" si="47"/>
        <v/>
      </c>
      <c r="U723" s="282"/>
    </row>
    <row r="724" spans="2:21" ht="24.75" customHeight="1">
      <c r="B724" s="176">
        <v>718</v>
      </c>
      <c r="C724" s="231"/>
      <c r="D724" s="290" t="str">
        <f t="shared" si="48"/>
        <v/>
      </c>
      <c r="E724" s="291">
        <f>IF(D724="",0,+COUNTIF('賃上げ前(1か月目)(様式3-5)'!$D$7:$D$1006,D724))</f>
        <v>0</v>
      </c>
      <c r="F724" s="205"/>
      <c r="G724" s="295" t="str">
        <f t="shared" si="49"/>
        <v/>
      </c>
      <c r="H724" s="202"/>
      <c r="I724" s="202"/>
      <c r="J724" s="203"/>
      <c r="K724" s="203"/>
      <c r="L724" s="203"/>
      <c r="M724" s="203"/>
      <c r="N724" s="203"/>
      <c r="O724" s="203"/>
      <c r="P724" s="203"/>
      <c r="Q724" s="203"/>
      <c r="R724" s="204"/>
      <c r="S724" s="298" t="str">
        <f t="shared" si="46"/>
        <v/>
      </c>
      <c r="T724" s="299" t="str">
        <f t="shared" si="47"/>
        <v/>
      </c>
      <c r="U724" s="282"/>
    </row>
    <row r="725" spans="2:21" ht="24.75" customHeight="1">
      <c r="B725" s="176">
        <v>719</v>
      </c>
      <c r="C725" s="231"/>
      <c r="D725" s="290" t="str">
        <f t="shared" si="48"/>
        <v/>
      </c>
      <c r="E725" s="291">
        <f>IF(D725="",0,+COUNTIF('賃上げ前(1か月目)(様式3-5)'!$D$7:$D$1006,D725))</f>
        <v>0</v>
      </c>
      <c r="F725" s="205"/>
      <c r="G725" s="295" t="str">
        <f t="shared" si="49"/>
        <v/>
      </c>
      <c r="H725" s="202"/>
      <c r="I725" s="202"/>
      <c r="J725" s="203"/>
      <c r="K725" s="203"/>
      <c r="L725" s="203"/>
      <c r="M725" s="203"/>
      <c r="N725" s="203"/>
      <c r="O725" s="203"/>
      <c r="P725" s="203"/>
      <c r="Q725" s="203"/>
      <c r="R725" s="204"/>
      <c r="S725" s="298" t="str">
        <f t="shared" si="46"/>
        <v/>
      </c>
      <c r="T725" s="299" t="str">
        <f t="shared" si="47"/>
        <v/>
      </c>
      <c r="U725" s="282"/>
    </row>
    <row r="726" spans="2:21" ht="24.75" customHeight="1">
      <c r="B726" s="176">
        <v>720</v>
      </c>
      <c r="C726" s="231"/>
      <c r="D726" s="290" t="str">
        <f t="shared" si="48"/>
        <v/>
      </c>
      <c r="E726" s="291">
        <f>IF(D726="",0,+COUNTIF('賃上げ前(1か月目)(様式3-5)'!$D$7:$D$1006,D726))</f>
        <v>0</v>
      </c>
      <c r="F726" s="205"/>
      <c r="G726" s="295" t="str">
        <f t="shared" si="49"/>
        <v/>
      </c>
      <c r="H726" s="202"/>
      <c r="I726" s="202"/>
      <c r="J726" s="203"/>
      <c r="K726" s="203"/>
      <c r="L726" s="203"/>
      <c r="M726" s="203"/>
      <c r="N726" s="203"/>
      <c r="O726" s="203"/>
      <c r="P726" s="203"/>
      <c r="Q726" s="203"/>
      <c r="R726" s="204"/>
      <c r="S726" s="298" t="str">
        <f t="shared" si="46"/>
        <v/>
      </c>
      <c r="T726" s="299" t="str">
        <f t="shared" si="47"/>
        <v/>
      </c>
      <c r="U726" s="282"/>
    </row>
    <row r="727" spans="2:21" ht="24.75" customHeight="1">
      <c r="B727" s="176">
        <v>721</v>
      </c>
      <c r="C727" s="231"/>
      <c r="D727" s="290" t="str">
        <f t="shared" si="48"/>
        <v/>
      </c>
      <c r="E727" s="291">
        <f>IF(D727="",0,+COUNTIF('賃上げ前(1か月目)(様式3-5)'!$D$7:$D$1006,D727))</f>
        <v>0</v>
      </c>
      <c r="F727" s="205"/>
      <c r="G727" s="295" t="str">
        <f t="shared" si="49"/>
        <v/>
      </c>
      <c r="H727" s="202"/>
      <c r="I727" s="202"/>
      <c r="J727" s="203"/>
      <c r="K727" s="203"/>
      <c r="L727" s="203"/>
      <c r="M727" s="203"/>
      <c r="N727" s="203"/>
      <c r="O727" s="203"/>
      <c r="P727" s="203"/>
      <c r="Q727" s="203"/>
      <c r="R727" s="204"/>
      <c r="S727" s="298" t="str">
        <f t="shared" si="46"/>
        <v/>
      </c>
      <c r="T727" s="299" t="str">
        <f t="shared" si="47"/>
        <v/>
      </c>
      <c r="U727" s="282"/>
    </row>
    <row r="728" spans="2:21" ht="24.75" customHeight="1">
      <c r="B728" s="176">
        <v>722</v>
      </c>
      <c r="C728" s="231"/>
      <c r="D728" s="290" t="str">
        <f t="shared" si="48"/>
        <v/>
      </c>
      <c r="E728" s="291">
        <f>IF(D728="",0,+COUNTIF('賃上げ前(1か月目)(様式3-5)'!$D$7:$D$1006,D728))</f>
        <v>0</v>
      </c>
      <c r="F728" s="205"/>
      <c r="G728" s="295" t="str">
        <f t="shared" si="49"/>
        <v/>
      </c>
      <c r="H728" s="202"/>
      <c r="I728" s="202"/>
      <c r="J728" s="203"/>
      <c r="K728" s="203"/>
      <c r="L728" s="203"/>
      <c r="M728" s="203"/>
      <c r="N728" s="203"/>
      <c r="O728" s="203"/>
      <c r="P728" s="203"/>
      <c r="Q728" s="203"/>
      <c r="R728" s="204"/>
      <c r="S728" s="298" t="str">
        <f t="shared" si="46"/>
        <v/>
      </c>
      <c r="T728" s="299" t="str">
        <f t="shared" si="47"/>
        <v/>
      </c>
      <c r="U728" s="282"/>
    </row>
    <row r="729" spans="2:21" ht="24.75" customHeight="1">
      <c r="B729" s="176">
        <v>723</v>
      </c>
      <c r="C729" s="231"/>
      <c r="D729" s="290" t="str">
        <f t="shared" si="48"/>
        <v/>
      </c>
      <c r="E729" s="291">
        <f>IF(D729="",0,+COUNTIF('賃上げ前(1か月目)(様式3-5)'!$D$7:$D$1006,D729))</f>
        <v>0</v>
      </c>
      <c r="F729" s="205"/>
      <c r="G729" s="295" t="str">
        <f t="shared" si="49"/>
        <v/>
      </c>
      <c r="H729" s="202"/>
      <c r="I729" s="202"/>
      <c r="J729" s="203"/>
      <c r="K729" s="203"/>
      <c r="L729" s="203"/>
      <c r="M729" s="203"/>
      <c r="N729" s="203"/>
      <c r="O729" s="203"/>
      <c r="P729" s="203"/>
      <c r="Q729" s="203"/>
      <c r="R729" s="204"/>
      <c r="S729" s="298" t="str">
        <f t="shared" si="46"/>
        <v/>
      </c>
      <c r="T729" s="299" t="str">
        <f t="shared" si="47"/>
        <v/>
      </c>
      <c r="U729" s="282"/>
    </row>
    <row r="730" spans="2:21" ht="24.75" customHeight="1">
      <c r="B730" s="176">
        <v>724</v>
      </c>
      <c r="C730" s="231"/>
      <c r="D730" s="290" t="str">
        <f t="shared" si="48"/>
        <v/>
      </c>
      <c r="E730" s="291">
        <f>IF(D730="",0,+COUNTIF('賃上げ前(1か月目)(様式3-5)'!$D$7:$D$1006,D730))</f>
        <v>0</v>
      </c>
      <c r="F730" s="205"/>
      <c r="G730" s="295" t="str">
        <f t="shared" si="49"/>
        <v/>
      </c>
      <c r="H730" s="202"/>
      <c r="I730" s="202"/>
      <c r="J730" s="203"/>
      <c r="K730" s="203"/>
      <c r="L730" s="203"/>
      <c r="M730" s="203"/>
      <c r="N730" s="203"/>
      <c r="O730" s="203"/>
      <c r="P730" s="203"/>
      <c r="Q730" s="203"/>
      <c r="R730" s="204"/>
      <c r="S730" s="298" t="str">
        <f t="shared" si="46"/>
        <v/>
      </c>
      <c r="T730" s="299" t="str">
        <f t="shared" si="47"/>
        <v/>
      </c>
      <c r="U730" s="282"/>
    </row>
    <row r="731" spans="2:21" ht="24.75" customHeight="1">
      <c r="B731" s="176">
        <v>725</v>
      </c>
      <c r="C731" s="231"/>
      <c r="D731" s="290" t="str">
        <f t="shared" si="48"/>
        <v/>
      </c>
      <c r="E731" s="291">
        <f>IF(D731="",0,+COUNTIF('賃上げ前(1か月目)(様式3-5)'!$D$7:$D$1006,D731))</f>
        <v>0</v>
      </c>
      <c r="F731" s="205"/>
      <c r="G731" s="295" t="str">
        <f t="shared" si="49"/>
        <v/>
      </c>
      <c r="H731" s="202"/>
      <c r="I731" s="202"/>
      <c r="J731" s="203"/>
      <c r="K731" s="203"/>
      <c r="L731" s="203"/>
      <c r="M731" s="203"/>
      <c r="N731" s="203"/>
      <c r="O731" s="203"/>
      <c r="P731" s="203"/>
      <c r="Q731" s="203"/>
      <c r="R731" s="204"/>
      <c r="S731" s="298" t="str">
        <f t="shared" si="46"/>
        <v/>
      </c>
      <c r="T731" s="299" t="str">
        <f t="shared" si="47"/>
        <v/>
      </c>
      <c r="U731" s="282"/>
    </row>
    <row r="732" spans="2:21" ht="24.75" customHeight="1">
      <c r="B732" s="176">
        <v>726</v>
      </c>
      <c r="C732" s="231"/>
      <c r="D732" s="290" t="str">
        <f t="shared" si="48"/>
        <v/>
      </c>
      <c r="E732" s="291">
        <f>IF(D732="",0,+COUNTIF('賃上げ前(1か月目)(様式3-5)'!$D$7:$D$1006,D732))</f>
        <v>0</v>
      </c>
      <c r="F732" s="205"/>
      <c r="G732" s="295" t="str">
        <f t="shared" si="49"/>
        <v/>
      </c>
      <c r="H732" s="202"/>
      <c r="I732" s="202"/>
      <c r="J732" s="203"/>
      <c r="K732" s="203"/>
      <c r="L732" s="203"/>
      <c r="M732" s="203"/>
      <c r="N732" s="203"/>
      <c r="O732" s="203"/>
      <c r="P732" s="203"/>
      <c r="Q732" s="203"/>
      <c r="R732" s="204"/>
      <c r="S732" s="298" t="str">
        <f t="shared" si="46"/>
        <v/>
      </c>
      <c r="T732" s="299" t="str">
        <f t="shared" si="47"/>
        <v/>
      </c>
      <c r="U732" s="282"/>
    </row>
    <row r="733" spans="2:21" ht="24.75" customHeight="1">
      <c r="B733" s="176">
        <v>727</v>
      </c>
      <c r="C733" s="231"/>
      <c r="D733" s="290" t="str">
        <f t="shared" si="48"/>
        <v/>
      </c>
      <c r="E733" s="291">
        <f>IF(D733="",0,+COUNTIF('賃上げ前(1か月目)(様式3-5)'!$D$7:$D$1006,D733))</f>
        <v>0</v>
      </c>
      <c r="F733" s="205"/>
      <c r="G733" s="295" t="str">
        <f t="shared" si="49"/>
        <v/>
      </c>
      <c r="H733" s="202"/>
      <c r="I733" s="202"/>
      <c r="J733" s="203"/>
      <c r="K733" s="203"/>
      <c r="L733" s="203"/>
      <c r="M733" s="203"/>
      <c r="N733" s="203"/>
      <c r="O733" s="203"/>
      <c r="P733" s="203"/>
      <c r="Q733" s="203"/>
      <c r="R733" s="204"/>
      <c r="S733" s="298" t="str">
        <f t="shared" si="46"/>
        <v/>
      </c>
      <c r="T733" s="299" t="str">
        <f t="shared" si="47"/>
        <v/>
      </c>
      <c r="U733" s="282"/>
    </row>
    <row r="734" spans="2:21" ht="24.75" customHeight="1">
      <c r="B734" s="176">
        <v>728</v>
      </c>
      <c r="C734" s="231"/>
      <c r="D734" s="290" t="str">
        <f t="shared" si="48"/>
        <v/>
      </c>
      <c r="E734" s="291">
        <f>IF(D734="",0,+COUNTIF('賃上げ前(1か月目)(様式3-5)'!$D$7:$D$1006,D734))</f>
        <v>0</v>
      </c>
      <c r="F734" s="205"/>
      <c r="G734" s="295" t="str">
        <f t="shared" si="49"/>
        <v/>
      </c>
      <c r="H734" s="202"/>
      <c r="I734" s="202"/>
      <c r="J734" s="203"/>
      <c r="K734" s="203"/>
      <c r="L734" s="203"/>
      <c r="M734" s="203"/>
      <c r="N734" s="203"/>
      <c r="O734" s="203"/>
      <c r="P734" s="203"/>
      <c r="Q734" s="203"/>
      <c r="R734" s="204"/>
      <c r="S734" s="298" t="str">
        <f t="shared" si="46"/>
        <v/>
      </c>
      <c r="T734" s="299" t="str">
        <f t="shared" si="47"/>
        <v/>
      </c>
      <c r="U734" s="282"/>
    </row>
    <row r="735" spans="2:21" ht="24.75" customHeight="1">
      <c r="B735" s="176">
        <v>729</v>
      </c>
      <c r="C735" s="231"/>
      <c r="D735" s="290" t="str">
        <f t="shared" si="48"/>
        <v/>
      </c>
      <c r="E735" s="291">
        <f>IF(D735="",0,+COUNTIF('賃上げ前(1か月目)(様式3-5)'!$D$7:$D$1006,D735))</f>
        <v>0</v>
      </c>
      <c r="F735" s="205"/>
      <c r="G735" s="295" t="str">
        <f t="shared" si="49"/>
        <v/>
      </c>
      <c r="H735" s="202"/>
      <c r="I735" s="202"/>
      <c r="J735" s="203"/>
      <c r="K735" s="203"/>
      <c r="L735" s="203"/>
      <c r="M735" s="203"/>
      <c r="N735" s="203"/>
      <c r="O735" s="203"/>
      <c r="P735" s="203"/>
      <c r="Q735" s="203"/>
      <c r="R735" s="204"/>
      <c r="S735" s="298" t="str">
        <f t="shared" si="46"/>
        <v/>
      </c>
      <c r="T735" s="299" t="str">
        <f t="shared" si="47"/>
        <v/>
      </c>
      <c r="U735" s="282"/>
    </row>
    <row r="736" spans="2:21" ht="24.75" customHeight="1">
      <c r="B736" s="176">
        <v>730</v>
      </c>
      <c r="C736" s="231"/>
      <c r="D736" s="290" t="str">
        <f t="shared" si="48"/>
        <v/>
      </c>
      <c r="E736" s="291">
        <f>IF(D736="",0,+COUNTIF('賃上げ前(1か月目)(様式3-5)'!$D$7:$D$1006,D736))</f>
        <v>0</v>
      </c>
      <c r="F736" s="205"/>
      <c r="G736" s="295" t="str">
        <f t="shared" si="49"/>
        <v/>
      </c>
      <c r="H736" s="202"/>
      <c r="I736" s="202"/>
      <c r="J736" s="203"/>
      <c r="K736" s="203"/>
      <c r="L736" s="203"/>
      <c r="M736" s="203"/>
      <c r="N736" s="203"/>
      <c r="O736" s="203"/>
      <c r="P736" s="203"/>
      <c r="Q736" s="203"/>
      <c r="R736" s="204"/>
      <c r="S736" s="298" t="str">
        <f t="shared" si="46"/>
        <v/>
      </c>
      <c r="T736" s="299" t="str">
        <f t="shared" si="47"/>
        <v/>
      </c>
      <c r="U736" s="282"/>
    </row>
    <row r="737" spans="2:21" ht="24.75" customHeight="1">
      <c r="B737" s="176">
        <v>731</v>
      </c>
      <c r="C737" s="231"/>
      <c r="D737" s="290" t="str">
        <f t="shared" si="48"/>
        <v/>
      </c>
      <c r="E737" s="291">
        <f>IF(D737="",0,+COUNTIF('賃上げ前(1か月目)(様式3-5)'!$D$7:$D$1006,D737))</f>
        <v>0</v>
      </c>
      <c r="F737" s="205"/>
      <c r="G737" s="295" t="str">
        <f t="shared" si="49"/>
        <v/>
      </c>
      <c r="H737" s="202"/>
      <c r="I737" s="202"/>
      <c r="J737" s="203"/>
      <c r="K737" s="203"/>
      <c r="L737" s="203"/>
      <c r="M737" s="203"/>
      <c r="N737" s="203"/>
      <c r="O737" s="203"/>
      <c r="P737" s="203"/>
      <c r="Q737" s="203"/>
      <c r="R737" s="204"/>
      <c r="S737" s="298" t="str">
        <f t="shared" si="46"/>
        <v/>
      </c>
      <c r="T737" s="299" t="str">
        <f t="shared" si="47"/>
        <v/>
      </c>
      <c r="U737" s="282"/>
    </row>
    <row r="738" spans="2:21" ht="24.75" customHeight="1">
      <c r="B738" s="176">
        <v>732</v>
      </c>
      <c r="C738" s="231"/>
      <c r="D738" s="290" t="str">
        <f t="shared" si="48"/>
        <v/>
      </c>
      <c r="E738" s="291">
        <f>IF(D738="",0,+COUNTIF('賃上げ前(1か月目)(様式3-5)'!$D$7:$D$1006,D738))</f>
        <v>0</v>
      </c>
      <c r="F738" s="205"/>
      <c r="G738" s="295" t="str">
        <f t="shared" si="49"/>
        <v/>
      </c>
      <c r="H738" s="202"/>
      <c r="I738" s="202"/>
      <c r="J738" s="203"/>
      <c r="K738" s="203"/>
      <c r="L738" s="203"/>
      <c r="M738" s="203"/>
      <c r="N738" s="203"/>
      <c r="O738" s="203"/>
      <c r="P738" s="203"/>
      <c r="Q738" s="203"/>
      <c r="R738" s="204"/>
      <c r="S738" s="298" t="str">
        <f t="shared" si="46"/>
        <v/>
      </c>
      <c r="T738" s="299" t="str">
        <f t="shared" si="47"/>
        <v/>
      </c>
      <c r="U738" s="282"/>
    </row>
    <row r="739" spans="2:21" ht="24.75" customHeight="1">
      <c r="B739" s="176">
        <v>733</v>
      </c>
      <c r="C739" s="231"/>
      <c r="D739" s="290" t="str">
        <f t="shared" si="48"/>
        <v/>
      </c>
      <c r="E739" s="291">
        <f>IF(D739="",0,+COUNTIF('賃上げ前(1か月目)(様式3-5)'!$D$7:$D$1006,D739))</f>
        <v>0</v>
      </c>
      <c r="F739" s="205"/>
      <c r="G739" s="295" t="str">
        <f t="shared" si="49"/>
        <v/>
      </c>
      <c r="H739" s="202"/>
      <c r="I739" s="202"/>
      <c r="J739" s="203"/>
      <c r="K739" s="203"/>
      <c r="L739" s="203"/>
      <c r="M739" s="203"/>
      <c r="N739" s="203"/>
      <c r="O739" s="203"/>
      <c r="P739" s="203"/>
      <c r="Q739" s="203"/>
      <c r="R739" s="204"/>
      <c r="S739" s="298" t="str">
        <f t="shared" si="46"/>
        <v/>
      </c>
      <c r="T739" s="299" t="str">
        <f t="shared" si="47"/>
        <v/>
      </c>
      <c r="U739" s="282"/>
    </row>
    <row r="740" spans="2:21" ht="24.75" customHeight="1">
      <c r="B740" s="176">
        <v>734</v>
      </c>
      <c r="C740" s="231"/>
      <c r="D740" s="290" t="str">
        <f t="shared" si="48"/>
        <v/>
      </c>
      <c r="E740" s="291">
        <f>IF(D740="",0,+COUNTIF('賃上げ前(1か月目)(様式3-5)'!$D$7:$D$1006,D740))</f>
        <v>0</v>
      </c>
      <c r="F740" s="205"/>
      <c r="G740" s="295" t="str">
        <f t="shared" si="49"/>
        <v/>
      </c>
      <c r="H740" s="202"/>
      <c r="I740" s="202"/>
      <c r="J740" s="203"/>
      <c r="K740" s="203"/>
      <c r="L740" s="203"/>
      <c r="M740" s="203"/>
      <c r="N740" s="203"/>
      <c r="O740" s="203"/>
      <c r="P740" s="203"/>
      <c r="Q740" s="203"/>
      <c r="R740" s="204"/>
      <c r="S740" s="298" t="str">
        <f t="shared" si="46"/>
        <v/>
      </c>
      <c r="T740" s="299" t="str">
        <f t="shared" si="47"/>
        <v/>
      </c>
      <c r="U740" s="282"/>
    </row>
    <row r="741" spans="2:21" ht="24.75" customHeight="1">
      <c r="B741" s="176">
        <v>735</v>
      </c>
      <c r="C741" s="231"/>
      <c r="D741" s="290" t="str">
        <f t="shared" si="48"/>
        <v/>
      </c>
      <c r="E741" s="291">
        <f>IF(D741="",0,+COUNTIF('賃上げ前(1か月目)(様式3-5)'!$D$7:$D$1006,D741))</f>
        <v>0</v>
      </c>
      <c r="F741" s="205"/>
      <c r="G741" s="295" t="str">
        <f t="shared" si="49"/>
        <v/>
      </c>
      <c r="H741" s="202"/>
      <c r="I741" s="202"/>
      <c r="J741" s="203"/>
      <c r="K741" s="203"/>
      <c r="L741" s="203"/>
      <c r="M741" s="203"/>
      <c r="N741" s="203"/>
      <c r="O741" s="203"/>
      <c r="P741" s="203"/>
      <c r="Q741" s="203"/>
      <c r="R741" s="204"/>
      <c r="S741" s="298" t="str">
        <f t="shared" si="46"/>
        <v/>
      </c>
      <c r="T741" s="299" t="str">
        <f t="shared" si="47"/>
        <v/>
      </c>
      <c r="U741" s="282"/>
    </row>
    <row r="742" spans="2:21" ht="24.75" customHeight="1">
      <c r="B742" s="176">
        <v>736</v>
      </c>
      <c r="C742" s="231"/>
      <c r="D742" s="290" t="str">
        <f t="shared" si="48"/>
        <v/>
      </c>
      <c r="E742" s="291">
        <f>IF(D742="",0,+COUNTIF('賃上げ前(1か月目)(様式3-5)'!$D$7:$D$1006,D742))</f>
        <v>0</v>
      </c>
      <c r="F742" s="205"/>
      <c r="G742" s="295" t="str">
        <f t="shared" si="49"/>
        <v/>
      </c>
      <c r="H742" s="202"/>
      <c r="I742" s="202"/>
      <c r="J742" s="203"/>
      <c r="K742" s="203"/>
      <c r="L742" s="203"/>
      <c r="M742" s="203"/>
      <c r="N742" s="203"/>
      <c r="O742" s="203"/>
      <c r="P742" s="203"/>
      <c r="Q742" s="203"/>
      <c r="R742" s="204"/>
      <c r="S742" s="298" t="str">
        <f t="shared" si="46"/>
        <v/>
      </c>
      <c r="T742" s="299" t="str">
        <f t="shared" si="47"/>
        <v/>
      </c>
      <c r="U742" s="282"/>
    </row>
    <row r="743" spans="2:21" ht="24.75" customHeight="1">
      <c r="B743" s="176">
        <v>737</v>
      </c>
      <c r="C743" s="231"/>
      <c r="D743" s="290" t="str">
        <f t="shared" si="48"/>
        <v/>
      </c>
      <c r="E743" s="291">
        <f>IF(D743="",0,+COUNTIF('賃上げ前(1か月目)(様式3-5)'!$D$7:$D$1006,D743))</f>
        <v>0</v>
      </c>
      <c r="F743" s="205"/>
      <c r="G743" s="295" t="str">
        <f t="shared" si="49"/>
        <v/>
      </c>
      <c r="H743" s="202"/>
      <c r="I743" s="202"/>
      <c r="J743" s="203"/>
      <c r="K743" s="203"/>
      <c r="L743" s="203"/>
      <c r="M743" s="203"/>
      <c r="N743" s="203"/>
      <c r="O743" s="203"/>
      <c r="P743" s="203"/>
      <c r="Q743" s="203"/>
      <c r="R743" s="204"/>
      <c r="S743" s="298" t="str">
        <f t="shared" si="46"/>
        <v/>
      </c>
      <c r="T743" s="299" t="str">
        <f t="shared" si="47"/>
        <v/>
      </c>
      <c r="U743" s="282"/>
    </row>
    <row r="744" spans="2:21" ht="24.75" customHeight="1">
      <c r="B744" s="176">
        <v>738</v>
      </c>
      <c r="C744" s="231"/>
      <c r="D744" s="290" t="str">
        <f t="shared" si="48"/>
        <v/>
      </c>
      <c r="E744" s="291">
        <f>IF(D744="",0,+COUNTIF('賃上げ前(1か月目)(様式3-5)'!$D$7:$D$1006,D744))</f>
        <v>0</v>
      </c>
      <c r="F744" s="205"/>
      <c r="G744" s="295" t="str">
        <f t="shared" si="49"/>
        <v/>
      </c>
      <c r="H744" s="202"/>
      <c r="I744" s="202"/>
      <c r="J744" s="203"/>
      <c r="K744" s="203"/>
      <c r="L744" s="203"/>
      <c r="M744" s="203"/>
      <c r="N744" s="203"/>
      <c r="O744" s="203"/>
      <c r="P744" s="203"/>
      <c r="Q744" s="203"/>
      <c r="R744" s="204"/>
      <c r="S744" s="298" t="str">
        <f t="shared" si="46"/>
        <v/>
      </c>
      <c r="T744" s="299" t="str">
        <f t="shared" si="47"/>
        <v/>
      </c>
      <c r="U744" s="282"/>
    </row>
    <row r="745" spans="2:21" ht="24.75" customHeight="1">
      <c r="B745" s="176">
        <v>739</v>
      </c>
      <c r="C745" s="231"/>
      <c r="D745" s="290" t="str">
        <f t="shared" si="48"/>
        <v/>
      </c>
      <c r="E745" s="291">
        <f>IF(D745="",0,+COUNTIF('賃上げ前(1か月目)(様式3-5)'!$D$7:$D$1006,D745))</f>
        <v>0</v>
      </c>
      <c r="F745" s="205"/>
      <c r="G745" s="295" t="str">
        <f t="shared" si="49"/>
        <v/>
      </c>
      <c r="H745" s="202"/>
      <c r="I745" s="202"/>
      <c r="J745" s="203"/>
      <c r="K745" s="203"/>
      <c r="L745" s="203"/>
      <c r="M745" s="203"/>
      <c r="N745" s="203"/>
      <c r="O745" s="203"/>
      <c r="P745" s="203"/>
      <c r="Q745" s="203"/>
      <c r="R745" s="204"/>
      <c r="S745" s="298" t="str">
        <f t="shared" si="46"/>
        <v/>
      </c>
      <c r="T745" s="299" t="str">
        <f t="shared" si="47"/>
        <v/>
      </c>
      <c r="U745" s="282"/>
    </row>
    <row r="746" spans="2:21" ht="24.75" customHeight="1">
      <c r="B746" s="176">
        <v>740</v>
      </c>
      <c r="C746" s="231"/>
      <c r="D746" s="290" t="str">
        <f t="shared" si="48"/>
        <v/>
      </c>
      <c r="E746" s="291">
        <f>IF(D746="",0,+COUNTIF('賃上げ前(1か月目)(様式3-5)'!$D$7:$D$1006,D746))</f>
        <v>0</v>
      </c>
      <c r="F746" s="205"/>
      <c r="G746" s="295" t="str">
        <f t="shared" si="49"/>
        <v/>
      </c>
      <c r="H746" s="202"/>
      <c r="I746" s="202"/>
      <c r="J746" s="203"/>
      <c r="K746" s="203"/>
      <c r="L746" s="203"/>
      <c r="M746" s="203"/>
      <c r="N746" s="203"/>
      <c r="O746" s="203"/>
      <c r="P746" s="203"/>
      <c r="Q746" s="203"/>
      <c r="R746" s="204"/>
      <c r="S746" s="298" t="str">
        <f t="shared" si="46"/>
        <v/>
      </c>
      <c r="T746" s="299" t="str">
        <f t="shared" si="47"/>
        <v/>
      </c>
      <c r="U746" s="282"/>
    </row>
    <row r="747" spans="2:21" ht="24.75" customHeight="1">
      <c r="B747" s="176">
        <v>741</v>
      </c>
      <c r="C747" s="231"/>
      <c r="D747" s="290" t="str">
        <f t="shared" si="48"/>
        <v/>
      </c>
      <c r="E747" s="291">
        <f>IF(D747="",0,+COUNTIF('賃上げ前(1か月目)(様式3-5)'!$D$7:$D$1006,D747))</f>
        <v>0</v>
      </c>
      <c r="F747" s="205"/>
      <c r="G747" s="295" t="str">
        <f t="shared" si="49"/>
        <v/>
      </c>
      <c r="H747" s="202"/>
      <c r="I747" s="202"/>
      <c r="J747" s="203"/>
      <c r="K747" s="203"/>
      <c r="L747" s="203"/>
      <c r="M747" s="203"/>
      <c r="N747" s="203"/>
      <c r="O747" s="203"/>
      <c r="P747" s="203"/>
      <c r="Q747" s="203"/>
      <c r="R747" s="204"/>
      <c r="S747" s="298" t="str">
        <f t="shared" si="46"/>
        <v/>
      </c>
      <c r="T747" s="299" t="str">
        <f t="shared" si="47"/>
        <v/>
      </c>
      <c r="U747" s="282"/>
    </row>
    <row r="748" spans="2:21" ht="24.75" customHeight="1">
      <c r="B748" s="176">
        <v>742</v>
      </c>
      <c r="C748" s="231"/>
      <c r="D748" s="290" t="str">
        <f t="shared" si="48"/>
        <v/>
      </c>
      <c r="E748" s="291">
        <f>IF(D748="",0,+COUNTIF('賃上げ前(1か月目)(様式3-5)'!$D$7:$D$1006,D748))</f>
        <v>0</v>
      </c>
      <c r="F748" s="205"/>
      <c r="G748" s="295" t="str">
        <f t="shared" si="49"/>
        <v/>
      </c>
      <c r="H748" s="202"/>
      <c r="I748" s="202"/>
      <c r="J748" s="203"/>
      <c r="K748" s="203"/>
      <c r="L748" s="203"/>
      <c r="M748" s="203"/>
      <c r="N748" s="203"/>
      <c r="O748" s="203"/>
      <c r="P748" s="203"/>
      <c r="Q748" s="203"/>
      <c r="R748" s="204"/>
      <c r="S748" s="298" t="str">
        <f t="shared" si="46"/>
        <v/>
      </c>
      <c r="T748" s="299" t="str">
        <f t="shared" si="47"/>
        <v/>
      </c>
      <c r="U748" s="282"/>
    </row>
    <row r="749" spans="2:21" ht="24.75" customHeight="1">
      <c r="B749" s="176">
        <v>743</v>
      </c>
      <c r="C749" s="231"/>
      <c r="D749" s="290" t="str">
        <f t="shared" si="48"/>
        <v/>
      </c>
      <c r="E749" s="291">
        <f>IF(D749="",0,+COUNTIF('賃上げ前(1か月目)(様式3-5)'!$D$7:$D$1006,D749))</f>
        <v>0</v>
      </c>
      <c r="F749" s="205"/>
      <c r="G749" s="295" t="str">
        <f t="shared" si="49"/>
        <v/>
      </c>
      <c r="H749" s="202"/>
      <c r="I749" s="202"/>
      <c r="J749" s="203"/>
      <c r="K749" s="203"/>
      <c r="L749" s="203"/>
      <c r="M749" s="203"/>
      <c r="N749" s="203"/>
      <c r="O749" s="203"/>
      <c r="P749" s="203"/>
      <c r="Q749" s="203"/>
      <c r="R749" s="204"/>
      <c r="S749" s="298" t="str">
        <f t="shared" si="46"/>
        <v/>
      </c>
      <c r="T749" s="299" t="str">
        <f t="shared" si="47"/>
        <v/>
      </c>
      <c r="U749" s="282"/>
    </row>
    <row r="750" spans="2:21" ht="24.75" customHeight="1">
      <c r="B750" s="176">
        <v>744</v>
      </c>
      <c r="C750" s="231"/>
      <c r="D750" s="290" t="str">
        <f t="shared" si="48"/>
        <v/>
      </c>
      <c r="E750" s="291">
        <f>IF(D750="",0,+COUNTIF('賃上げ前(1か月目)(様式3-5)'!$D$7:$D$1006,D750))</f>
        <v>0</v>
      </c>
      <c r="F750" s="205"/>
      <c r="G750" s="295" t="str">
        <f t="shared" si="49"/>
        <v/>
      </c>
      <c r="H750" s="202"/>
      <c r="I750" s="202"/>
      <c r="J750" s="203"/>
      <c r="K750" s="203"/>
      <c r="L750" s="203"/>
      <c r="M750" s="203"/>
      <c r="N750" s="203"/>
      <c r="O750" s="203"/>
      <c r="P750" s="203"/>
      <c r="Q750" s="203"/>
      <c r="R750" s="204"/>
      <c r="S750" s="298" t="str">
        <f t="shared" si="46"/>
        <v/>
      </c>
      <c r="T750" s="299" t="str">
        <f t="shared" si="47"/>
        <v/>
      </c>
      <c r="U750" s="282"/>
    </row>
    <row r="751" spans="2:21" ht="24.75" customHeight="1">
      <c r="B751" s="176">
        <v>745</v>
      </c>
      <c r="C751" s="231"/>
      <c r="D751" s="290" t="str">
        <f t="shared" si="48"/>
        <v/>
      </c>
      <c r="E751" s="291">
        <f>IF(D751="",0,+COUNTIF('賃上げ前(1か月目)(様式3-5)'!$D$7:$D$1006,D751))</f>
        <v>0</v>
      </c>
      <c r="F751" s="205"/>
      <c r="G751" s="295" t="str">
        <f t="shared" si="49"/>
        <v/>
      </c>
      <c r="H751" s="202"/>
      <c r="I751" s="202"/>
      <c r="J751" s="203"/>
      <c r="K751" s="203"/>
      <c r="L751" s="203"/>
      <c r="M751" s="203"/>
      <c r="N751" s="203"/>
      <c r="O751" s="203"/>
      <c r="P751" s="203"/>
      <c r="Q751" s="203"/>
      <c r="R751" s="204"/>
      <c r="S751" s="298" t="str">
        <f t="shared" si="46"/>
        <v/>
      </c>
      <c r="T751" s="299" t="str">
        <f t="shared" si="47"/>
        <v/>
      </c>
      <c r="U751" s="282"/>
    </row>
    <row r="752" spans="2:21" ht="24.75" customHeight="1">
      <c r="B752" s="176">
        <v>746</v>
      </c>
      <c r="C752" s="231"/>
      <c r="D752" s="290" t="str">
        <f t="shared" si="48"/>
        <v/>
      </c>
      <c r="E752" s="291">
        <f>IF(D752="",0,+COUNTIF('賃上げ前(1か月目)(様式3-5)'!$D$7:$D$1006,D752))</f>
        <v>0</v>
      </c>
      <c r="F752" s="205"/>
      <c r="G752" s="295" t="str">
        <f t="shared" si="49"/>
        <v/>
      </c>
      <c r="H752" s="202"/>
      <c r="I752" s="202"/>
      <c r="J752" s="203"/>
      <c r="K752" s="203"/>
      <c r="L752" s="203"/>
      <c r="M752" s="203"/>
      <c r="N752" s="203"/>
      <c r="O752" s="203"/>
      <c r="P752" s="203"/>
      <c r="Q752" s="203"/>
      <c r="R752" s="204"/>
      <c r="S752" s="298" t="str">
        <f t="shared" si="46"/>
        <v/>
      </c>
      <c r="T752" s="299" t="str">
        <f t="shared" si="47"/>
        <v/>
      </c>
      <c r="U752" s="282"/>
    </row>
    <row r="753" spans="2:21" ht="24.75" customHeight="1">
      <c r="B753" s="176">
        <v>747</v>
      </c>
      <c r="C753" s="231"/>
      <c r="D753" s="290" t="str">
        <f t="shared" si="48"/>
        <v/>
      </c>
      <c r="E753" s="291">
        <f>IF(D753="",0,+COUNTIF('賃上げ前(1か月目)(様式3-5)'!$D$7:$D$1006,D753))</f>
        <v>0</v>
      </c>
      <c r="F753" s="205"/>
      <c r="G753" s="295" t="str">
        <f t="shared" si="49"/>
        <v/>
      </c>
      <c r="H753" s="202"/>
      <c r="I753" s="202"/>
      <c r="J753" s="203"/>
      <c r="K753" s="203"/>
      <c r="L753" s="203"/>
      <c r="M753" s="203"/>
      <c r="N753" s="203"/>
      <c r="O753" s="203"/>
      <c r="P753" s="203"/>
      <c r="Q753" s="203"/>
      <c r="R753" s="204"/>
      <c r="S753" s="298" t="str">
        <f t="shared" si="46"/>
        <v/>
      </c>
      <c r="T753" s="299" t="str">
        <f t="shared" si="47"/>
        <v/>
      </c>
      <c r="U753" s="282"/>
    </row>
    <row r="754" spans="2:21" ht="24.75" customHeight="1">
      <c r="B754" s="176">
        <v>748</v>
      </c>
      <c r="C754" s="231"/>
      <c r="D754" s="290" t="str">
        <f t="shared" si="48"/>
        <v/>
      </c>
      <c r="E754" s="291">
        <f>IF(D754="",0,+COUNTIF('賃上げ前(1か月目)(様式3-5)'!$D$7:$D$1006,D754))</f>
        <v>0</v>
      </c>
      <c r="F754" s="205"/>
      <c r="G754" s="295" t="str">
        <f t="shared" si="49"/>
        <v/>
      </c>
      <c r="H754" s="202"/>
      <c r="I754" s="202"/>
      <c r="J754" s="203"/>
      <c r="K754" s="203"/>
      <c r="L754" s="203"/>
      <c r="M754" s="203"/>
      <c r="N754" s="203"/>
      <c r="O754" s="203"/>
      <c r="P754" s="203"/>
      <c r="Q754" s="203"/>
      <c r="R754" s="204"/>
      <c r="S754" s="298" t="str">
        <f t="shared" si="46"/>
        <v/>
      </c>
      <c r="T754" s="299" t="str">
        <f t="shared" si="47"/>
        <v/>
      </c>
      <c r="U754" s="282"/>
    </row>
    <row r="755" spans="2:21" ht="24.75" customHeight="1">
      <c r="B755" s="176">
        <v>749</v>
      </c>
      <c r="C755" s="231"/>
      <c r="D755" s="290" t="str">
        <f t="shared" si="48"/>
        <v/>
      </c>
      <c r="E755" s="291">
        <f>IF(D755="",0,+COUNTIF('賃上げ前(1か月目)(様式3-5)'!$D$7:$D$1006,D755))</f>
        <v>0</v>
      </c>
      <c r="F755" s="205"/>
      <c r="G755" s="295" t="str">
        <f t="shared" si="49"/>
        <v/>
      </c>
      <c r="H755" s="202"/>
      <c r="I755" s="202"/>
      <c r="J755" s="203"/>
      <c r="K755" s="203"/>
      <c r="L755" s="203"/>
      <c r="M755" s="203"/>
      <c r="N755" s="203"/>
      <c r="O755" s="203"/>
      <c r="P755" s="203"/>
      <c r="Q755" s="203"/>
      <c r="R755" s="204"/>
      <c r="S755" s="298" t="str">
        <f t="shared" si="46"/>
        <v/>
      </c>
      <c r="T755" s="299" t="str">
        <f t="shared" si="47"/>
        <v/>
      </c>
      <c r="U755" s="282"/>
    </row>
    <row r="756" spans="2:21" ht="24.75" customHeight="1">
      <c r="B756" s="176">
        <v>750</v>
      </c>
      <c r="C756" s="231"/>
      <c r="D756" s="290" t="str">
        <f t="shared" si="48"/>
        <v/>
      </c>
      <c r="E756" s="291">
        <f>IF(D756="",0,+COUNTIF('賃上げ前(1か月目)(様式3-5)'!$D$7:$D$1006,D756))</f>
        <v>0</v>
      </c>
      <c r="F756" s="205"/>
      <c r="G756" s="295" t="str">
        <f t="shared" si="49"/>
        <v/>
      </c>
      <c r="H756" s="202"/>
      <c r="I756" s="202"/>
      <c r="J756" s="203"/>
      <c r="K756" s="203"/>
      <c r="L756" s="203"/>
      <c r="M756" s="203"/>
      <c r="N756" s="203"/>
      <c r="O756" s="203"/>
      <c r="P756" s="203"/>
      <c r="Q756" s="203"/>
      <c r="R756" s="204"/>
      <c r="S756" s="298" t="str">
        <f t="shared" si="46"/>
        <v/>
      </c>
      <c r="T756" s="299" t="str">
        <f t="shared" si="47"/>
        <v/>
      </c>
      <c r="U756" s="282"/>
    </row>
    <row r="757" spans="2:21" ht="24.75" customHeight="1">
      <c r="B757" s="176">
        <v>751</v>
      </c>
      <c r="C757" s="231"/>
      <c r="D757" s="290" t="str">
        <f t="shared" si="48"/>
        <v/>
      </c>
      <c r="E757" s="291">
        <f>IF(D757="",0,+COUNTIF('賃上げ前(1か月目)(様式3-5)'!$D$7:$D$1006,D757))</f>
        <v>0</v>
      </c>
      <c r="F757" s="205"/>
      <c r="G757" s="295" t="str">
        <f t="shared" si="49"/>
        <v/>
      </c>
      <c r="H757" s="202"/>
      <c r="I757" s="202"/>
      <c r="J757" s="203"/>
      <c r="K757" s="203"/>
      <c r="L757" s="203"/>
      <c r="M757" s="203"/>
      <c r="N757" s="203"/>
      <c r="O757" s="203"/>
      <c r="P757" s="203"/>
      <c r="Q757" s="203"/>
      <c r="R757" s="204"/>
      <c r="S757" s="298" t="str">
        <f t="shared" si="46"/>
        <v/>
      </c>
      <c r="T757" s="299" t="str">
        <f t="shared" si="47"/>
        <v/>
      </c>
      <c r="U757" s="282"/>
    </row>
    <row r="758" spans="2:21" ht="24.75" customHeight="1">
      <c r="B758" s="176">
        <v>752</v>
      </c>
      <c r="C758" s="231"/>
      <c r="D758" s="290" t="str">
        <f t="shared" si="48"/>
        <v/>
      </c>
      <c r="E758" s="291">
        <f>IF(D758="",0,+COUNTIF('賃上げ前(1か月目)(様式3-5)'!$D$7:$D$1006,D758))</f>
        <v>0</v>
      </c>
      <c r="F758" s="205"/>
      <c r="G758" s="295" t="str">
        <f t="shared" si="49"/>
        <v/>
      </c>
      <c r="H758" s="202"/>
      <c r="I758" s="202"/>
      <c r="J758" s="203"/>
      <c r="K758" s="203"/>
      <c r="L758" s="203"/>
      <c r="M758" s="203"/>
      <c r="N758" s="203"/>
      <c r="O758" s="203"/>
      <c r="P758" s="203"/>
      <c r="Q758" s="203"/>
      <c r="R758" s="204"/>
      <c r="S758" s="298" t="str">
        <f t="shared" si="46"/>
        <v/>
      </c>
      <c r="T758" s="299" t="str">
        <f t="shared" si="47"/>
        <v/>
      </c>
      <c r="U758" s="282"/>
    </row>
    <row r="759" spans="2:21" ht="24.75" customHeight="1">
      <c r="B759" s="176">
        <v>753</v>
      </c>
      <c r="C759" s="231"/>
      <c r="D759" s="290" t="str">
        <f t="shared" si="48"/>
        <v/>
      </c>
      <c r="E759" s="291">
        <f>IF(D759="",0,+COUNTIF('賃上げ前(1か月目)(様式3-5)'!$D$7:$D$1006,D759))</f>
        <v>0</v>
      </c>
      <c r="F759" s="205"/>
      <c r="G759" s="295" t="str">
        <f t="shared" si="49"/>
        <v/>
      </c>
      <c r="H759" s="202"/>
      <c r="I759" s="202"/>
      <c r="J759" s="203"/>
      <c r="K759" s="203"/>
      <c r="L759" s="203"/>
      <c r="M759" s="203"/>
      <c r="N759" s="203"/>
      <c r="O759" s="203"/>
      <c r="P759" s="203"/>
      <c r="Q759" s="203"/>
      <c r="R759" s="204"/>
      <c r="S759" s="298" t="str">
        <f t="shared" si="46"/>
        <v/>
      </c>
      <c r="T759" s="299" t="str">
        <f t="shared" si="47"/>
        <v/>
      </c>
      <c r="U759" s="282"/>
    </row>
    <row r="760" spans="2:21" ht="24.75" customHeight="1">
      <c r="B760" s="176">
        <v>754</v>
      </c>
      <c r="C760" s="231"/>
      <c r="D760" s="290" t="str">
        <f t="shared" si="48"/>
        <v/>
      </c>
      <c r="E760" s="291">
        <f>IF(D760="",0,+COUNTIF('賃上げ前(1か月目)(様式3-5)'!$D$7:$D$1006,D760))</f>
        <v>0</v>
      </c>
      <c r="F760" s="205"/>
      <c r="G760" s="295" t="str">
        <f t="shared" si="49"/>
        <v/>
      </c>
      <c r="H760" s="202"/>
      <c r="I760" s="202"/>
      <c r="J760" s="203"/>
      <c r="K760" s="203"/>
      <c r="L760" s="203"/>
      <c r="M760" s="203"/>
      <c r="N760" s="203"/>
      <c r="O760" s="203"/>
      <c r="P760" s="203"/>
      <c r="Q760" s="203"/>
      <c r="R760" s="204"/>
      <c r="S760" s="298" t="str">
        <f t="shared" si="46"/>
        <v/>
      </c>
      <c r="T760" s="299" t="str">
        <f t="shared" si="47"/>
        <v/>
      </c>
      <c r="U760" s="282"/>
    </row>
    <row r="761" spans="2:21" ht="24.75" customHeight="1">
      <c r="B761" s="176">
        <v>755</v>
      </c>
      <c r="C761" s="231"/>
      <c r="D761" s="290" t="str">
        <f t="shared" si="48"/>
        <v/>
      </c>
      <c r="E761" s="291">
        <f>IF(D761="",0,+COUNTIF('賃上げ前(1か月目)(様式3-5)'!$D$7:$D$1006,D761))</f>
        <v>0</v>
      </c>
      <c r="F761" s="205"/>
      <c r="G761" s="295" t="str">
        <f t="shared" si="49"/>
        <v/>
      </c>
      <c r="H761" s="202"/>
      <c r="I761" s="202"/>
      <c r="J761" s="203"/>
      <c r="K761" s="203"/>
      <c r="L761" s="203"/>
      <c r="M761" s="203"/>
      <c r="N761" s="203"/>
      <c r="O761" s="203"/>
      <c r="P761" s="203"/>
      <c r="Q761" s="203"/>
      <c r="R761" s="204"/>
      <c r="S761" s="298" t="str">
        <f t="shared" si="46"/>
        <v/>
      </c>
      <c r="T761" s="299" t="str">
        <f t="shared" si="47"/>
        <v/>
      </c>
      <c r="U761" s="282"/>
    </row>
    <row r="762" spans="2:21" ht="24.75" customHeight="1">
      <c r="B762" s="176">
        <v>756</v>
      </c>
      <c r="C762" s="231"/>
      <c r="D762" s="290" t="str">
        <f t="shared" si="48"/>
        <v/>
      </c>
      <c r="E762" s="291">
        <f>IF(D762="",0,+COUNTIF('賃上げ前(1か月目)(様式3-5)'!$D$7:$D$1006,D762))</f>
        <v>0</v>
      </c>
      <c r="F762" s="205"/>
      <c r="G762" s="295" t="str">
        <f t="shared" si="49"/>
        <v/>
      </c>
      <c r="H762" s="202"/>
      <c r="I762" s="202"/>
      <c r="J762" s="203"/>
      <c r="K762" s="203"/>
      <c r="L762" s="203"/>
      <c r="M762" s="203"/>
      <c r="N762" s="203"/>
      <c r="O762" s="203"/>
      <c r="P762" s="203"/>
      <c r="Q762" s="203"/>
      <c r="R762" s="204"/>
      <c r="S762" s="298" t="str">
        <f t="shared" si="46"/>
        <v/>
      </c>
      <c r="T762" s="299" t="str">
        <f t="shared" si="47"/>
        <v/>
      </c>
      <c r="U762" s="282"/>
    </row>
    <row r="763" spans="2:21" ht="24.75" customHeight="1">
      <c r="B763" s="176">
        <v>757</v>
      </c>
      <c r="C763" s="231"/>
      <c r="D763" s="290" t="str">
        <f t="shared" si="48"/>
        <v/>
      </c>
      <c r="E763" s="291">
        <f>IF(D763="",0,+COUNTIF('賃上げ前(1か月目)(様式3-5)'!$D$7:$D$1006,D763))</f>
        <v>0</v>
      </c>
      <c r="F763" s="205"/>
      <c r="G763" s="295" t="str">
        <f t="shared" si="49"/>
        <v/>
      </c>
      <c r="H763" s="202"/>
      <c r="I763" s="202"/>
      <c r="J763" s="203"/>
      <c r="K763" s="203"/>
      <c r="L763" s="203"/>
      <c r="M763" s="203"/>
      <c r="N763" s="203"/>
      <c r="O763" s="203"/>
      <c r="P763" s="203"/>
      <c r="Q763" s="203"/>
      <c r="R763" s="204"/>
      <c r="S763" s="298" t="str">
        <f t="shared" si="46"/>
        <v/>
      </c>
      <c r="T763" s="299" t="str">
        <f t="shared" si="47"/>
        <v/>
      </c>
      <c r="U763" s="282"/>
    </row>
    <row r="764" spans="2:21" ht="24.75" customHeight="1">
      <c r="B764" s="176">
        <v>758</v>
      </c>
      <c r="C764" s="231"/>
      <c r="D764" s="290" t="str">
        <f t="shared" si="48"/>
        <v/>
      </c>
      <c r="E764" s="291">
        <f>IF(D764="",0,+COUNTIF('賃上げ前(1か月目)(様式3-5)'!$D$7:$D$1006,D764))</f>
        <v>0</v>
      </c>
      <c r="F764" s="205"/>
      <c r="G764" s="295" t="str">
        <f t="shared" si="49"/>
        <v/>
      </c>
      <c r="H764" s="202"/>
      <c r="I764" s="202"/>
      <c r="J764" s="203"/>
      <c r="K764" s="203"/>
      <c r="L764" s="203"/>
      <c r="M764" s="203"/>
      <c r="N764" s="203"/>
      <c r="O764" s="203"/>
      <c r="P764" s="203"/>
      <c r="Q764" s="203"/>
      <c r="R764" s="204"/>
      <c r="S764" s="298" t="str">
        <f t="shared" si="46"/>
        <v/>
      </c>
      <c r="T764" s="299" t="str">
        <f t="shared" si="47"/>
        <v/>
      </c>
      <c r="U764" s="282"/>
    </row>
    <row r="765" spans="2:21" ht="24.75" customHeight="1">
      <c r="B765" s="176">
        <v>759</v>
      </c>
      <c r="C765" s="231"/>
      <c r="D765" s="290" t="str">
        <f t="shared" si="48"/>
        <v/>
      </c>
      <c r="E765" s="291">
        <f>IF(D765="",0,+COUNTIF('賃上げ前(1か月目)(様式3-5)'!$D$7:$D$1006,D765))</f>
        <v>0</v>
      </c>
      <c r="F765" s="205"/>
      <c r="G765" s="295" t="str">
        <f t="shared" si="49"/>
        <v/>
      </c>
      <c r="H765" s="202"/>
      <c r="I765" s="202"/>
      <c r="J765" s="203"/>
      <c r="K765" s="203"/>
      <c r="L765" s="203"/>
      <c r="M765" s="203"/>
      <c r="N765" s="203"/>
      <c r="O765" s="203"/>
      <c r="P765" s="203"/>
      <c r="Q765" s="203"/>
      <c r="R765" s="204"/>
      <c r="S765" s="298" t="str">
        <f t="shared" si="46"/>
        <v/>
      </c>
      <c r="T765" s="299" t="str">
        <f t="shared" si="47"/>
        <v/>
      </c>
      <c r="U765" s="282"/>
    </row>
    <row r="766" spans="2:21" ht="24.75" customHeight="1">
      <c r="B766" s="176">
        <v>760</v>
      </c>
      <c r="C766" s="231"/>
      <c r="D766" s="290" t="str">
        <f t="shared" si="48"/>
        <v/>
      </c>
      <c r="E766" s="291">
        <f>IF(D766="",0,+COUNTIF('賃上げ前(1か月目)(様式3-5)'!$D$7:$D$1006,D766))</f>
        <v>0</v>
      </c>
      <c r="F766" s="205"/>
      <c r="G766" s="295" t="str">
        <f t="shared" si="49"/>
        <v/>
      </c>
      <c r="H766" s="202"/>
      <c r="I766" s="202"/>
      <c r="J766" s="203"/>
      <c r="K766" s="203"/>
      <c r="L766" s="203"/>
      <c r="M766" s="203"/>
      <c r="N766" s="203"/>
      <c r="O766" s="203"/>
      <c r="P766" s="203"/>
      <c r="Q766" s="203"/>
      <c r="R766" s="204"/>
      <c r="S766" s="298" t="str">
        <f t="shared" si="46"/>
        <v/>
      </c>
      <c r="T766" s="299" t="str">
        <f t="shared" si="47"/>
        <v/>
      </c>
      <c r="U766" s="282"/>
    </row>
    <row r="767" spans="2:21" ht="24.75" customHeight="1">
      <c r="B767" s="176">
        <v>761</v>
      </c>
      <c r="C767" s="231"/>
      <c r="D767" s="290" t="str">
        <f t="shared" si="48"/>
        <v/>
      </c>
      <c r="E767" s="291">
        <f>IF(D767="",0,+COUNTIF('賃上げ前(1か月目)(様式3-5)'!$D$7:$D$1006,D767))</f>
        <v>0</v>
      </c>
      <c r="F767" s="205"/>
      <c r="G767" s="295" t="str">
        <f t="shared" si="49"/>
        <v/>
      </c>
      <c r="H767" s="202"/>
      <c r="I767" s="202"/>
      <c r="J767" s="203"/>
      <c r="K767" s="203"/>
      <c r="L767" s="203"/>
      <c r="M767" s="203"/>
      <c r="N767" s="203"/>
      <c r="O767" s="203"/>
      <c r="P767" s="203"/>
      <c r="Q767" s="203"/>
      <c r="R767" s="204"/>
      <c r="S767" s="298" t="str">
        <f t="shared" si="46"/>
        <v/>
      </c>
      <c r="T767" s="299" t="str">
        <f t="shared" si="47"/>
        <v/>
      </c>
      <c r="U767" s="282"/>
    </row>
    <row r="768" spans="2:21" ht="24.75" customHeight="1">
      <c r="B768" s="176">
        <v>762</v>
      </c>
      <c r="C768" s="231"/>
      <c r="D768" s="290" t="str">
        <f t="shared" si="48"/>
        <v/>
      </c>
      <c r="E768" s="291">
        <f>IF(D768="",0,+COUNTIF('賃上げ前(1か月目)(様式3-5)'!$D$7:$D$1006,D768))</f>
        <v>0</v>
      </c>
      <c r="F768" s="205"/>
      <c r="G768" s="295" t="str">
        <f t="shared" si="49"/>
        <v/>
      </c>
      <c r="H768" s="202"/>
      <c r="I768" s="202"/>
      <c r="J768" s="203"/>
      <c r="K768" s="203"/>
      <c r="L768" s="203"/>
      <c r="M768" s="203"/>
      <c r="N768" s="203"/>
      <c r="O768" s="203"/>
      <c r="P768" s="203"/>
      <c r="Q768" s="203"/>
      <c r="R768" s="204"/>
      <c r="S768" s="298" t="str">
        <f t="shared" si="46"/>
        <v/>
      </c>
      <c r="T768" s="299" t="str">
        <f t="shared" si="47"/>
        <v/>
      </c>
      <c r="U768" s="282"/>
    </row>
    <row r="769" spans="2:21" ht="24.75" customHeight="1">
      <c r="B769" s="176">
        <v>763</v>
      </c>
      <c r="C769" s="231"/>
      <c r="D769" s="290" t="str">
        <f t="shared" si="48"/>
        <v/>
      </c>
      <c r="E769" s="291">
        <f>IF(D769="",0,+COUNTIF('賃上げ前(1か月目)(様式3-5)'!$D$7:$D$1006,D769))</f>
        <v>0</v>
      </c>
      <c r="F769" s="205"/>
      <c r="G769" s="295" t="str">
        <f t="shared" si="49"/>
        <v/>
      </c>
      <c r="H769" s="202"/>
      <c r="I769" s="202"/>
      <c r="J769" s="203"/>
      <c r="K769" s="203"/>
      <c r="L769" s="203"/>
      <c r="M769" s="203"/>
      <c r="N769" s="203"/>
      <c r="O769" s="203"/>
      <c r="P769" s="203"/>
      <c r="Q769" s="203"/>
      <c r="R769" s="204"/>
      <c r="S769" s="298" t="str">
        <f t="shared" si="46"/>
        <v/>
      </c>
      <c r="T769" s="299" t="str">
        <f t="shared" si="47"/>
        <v/>
      </c>
      <c r="U769" s="282"/>
    </row>
    <row r="770" spans="2:21" ht="24.75" customHeight="1">
      <c r="B770" s="176">
        <v>764</v>
      </c>
      <c r="C770" s="231"/>
      <c r="D770" s="290" t="str">
        <f t="shared" si="48"/>
        <v/>
      </c>
      <c r="E770" s="291">
        <f>IF(D770="",0,+COUNTIF('賃上げ前(1か月目)(様式3-5)'!$D$7:$D$1006,D770))</f>
        <v>0</v>
      </c>
      <c r="F770" s="205"/>
      <c r="G770" s="295" t="str">
        <f t="shared" si="49"/>
        <v/>
      </c>
      <c r="H770" s="202"/>
      <c r="I770" s="202"/>
      <c r="J770" s="203"/>
      <c r="K770" s="203"/>
      <c r="L770" s="203"/>
      <c r="M770" s="203"/>
      <c r="N770" s="203"/>
      <c r="O770" s="203"/>
      <c r="P770" s="203"/>
      <c r="Q770" s="203"/>
      <c r="R770" s="204"/>
      <c r="S770" s="298" t="str">
        <f t="shared" si="46"/>
        <v/>
      </c>
      <c r="T770" s="299" t="str">
        <f t="shared" si="47"/>
        <v/>
      </c>
      <c r="U770" s="282"/>
    </row>
    <row r="771" spans="2:21" ht="24.75" customHeight="1">
      <c r="B771" s="176">
        <v>765</v>
      </c>
      <c r="C771" s="231"/>
      <c r="D771" s="290" t="str">
        <f t="shared" si="48"/>
        <v/>
      </c>
      <c r="E771" s="291">
        <f>IF(D771="",0,+COUNTIF('賃上げ前(1か月目)(様式3-5)'!$D$7:$D$1006,D771))</f>
        <v>0</v>
      </c>
      <c r="F771" s="205"/>
      <c r="G771" s="295" t="str">
        <f t="shared" si="49"/>
        <v/>
      </c>
      <c r="H771" s="202"/>
      <c r="I771" s="202"/>
      <c r="J771" s="203"/>
      <c r="K771" s="203"/>
      <c r="L771" s="203"/>
      <c r="M771" s="203"/>
      <c r="N771" s="203"/>
      <c r="O771" s="203"/>
      <c r="P771" s="203"/>
      <c r="Q771" s="203"/>
      <c r="R771" s="204"/>
      <c r="S771" s="298" t="str">
        <f t="shared" si="46"/>
        <v/>
      </c>
      <c r="T771" s="299" t="str">
        <f t="shared" si="47"/>
        <v/>
      </c>
      <c r="U771" s="282"/>
    </row>
    <row r="772" spans="2:21" ht="24.75" customHeight="1">
      <c r="B772" s="176">
        <v>766</v>
      </c>
      <c r="C772" s="231"/>
      <c r="D772" s="290" t="str">
        <f t="shared" si="48"/>
        <v/>
      </c>
      <c r="E772" s="291">
        <f>IF(D772="",0,+COUNTIF('賃上げ前(1か月目)(様式3-5)'!$D$7:$D$1006,D772))</f>
        <v>0</v>
      </c>
      <c r="F772" s="205"/>
      <c r="G772" s="295" t="str">
        <f t="shared" si="49"/>
        <v/>
      </c>
      <c r="H772" s="202"/>
      <c r="I772" s="202"/>
      <c r="J772" s="203"/>
      <c r="K772" s="203"/>
      <c r="L772" s="203"/>
      <c r="M772" s="203"/>
      <c r="N772" s="203"/>
      <c r="O772" s="203"/>
      <c r="P772" s="203"/>
      <c r="Q772" s="203"/>
      <c r="R772" s="204"/>
      <c r="S772" s="298" t="str">
        <f t="shared" si="46"/>
        <v/>
      </c>
      <c r="T772" s="299" t="str">
        <f t="shared" si="47"/>
        <v/>
      </c>
      <c r="U772" s="282"/>
    </row>
    <row r="773" spans="2:21" ht="24.75" customHeight="1">
      <c r="B773" s="176">
        <v>767</v>
      </c>
      <c r="C773" s="231"/>
      <c r="D773" s="290" t="str">
        <f t="shared" si="48"/>
        <v/>
      </c>
      <c r="E773" s="291">
        <f>IF(D773="",0,+COUNTIF('賃上げ前(1か月目)(様式3-5)'!$D$7:$D$1006,D773))</f>
        <v>0</v>
      </c>
      <c r="F773" s="205"/>
      <c r="G773" s="295" t="str">
        <f t="shared" si="49"/>
        <v/>
      </c>
      <c r="H773" s="202"/>
      <c r="I773" s="202"/>
      <c r="J773" s="203"/>
      <c r="K773" s="203"/>
      <c r="L773" s="203"/>
      <c r="M773" s="203"/>
      <c r="N773" s="203"/>
      <c r="O773" s="203"/>
      <c r="P773" s="203"/>
      <c r="Q773" s="203"/>
      <c r="R773" s="204"/>
      <c r="S773" s="298" t="str">
        <f t="shared" si="46"/>
        <v/>
      </c>
      <c r="T773" s="299" t="str">
        <f t="shared" si="47"/>
        <v/>
      </c>
      <c r="U773" s="282"/>
    </row>
    <row r="774" spans="2:21" ht="24.75" customHeight="1">
      <c r="B774" s="176">
        <v>768</v>
      </c>
      <c r="C774" s="231"/>
      <c r="D774" s="290" t="str">
        <f t="shared" si="48"/>
        <v/>
      </c>
      <c r="E774" s="291">
        <f>IF(D774="",0,+COUNTIF('賃上げ前(1か月目)(様式3-5)'!$D$7:$D$1006,D774))</f>
        <v>0</v>
      </c>
      <c r="F774" s="205"/>
      <c r="G774" s="295" t="str">
        <f t="shared" si="49"/>
        <v/>
      </c>
      <c r="H774" s="202"/>
      <c r="I774" s="202"/>
      <c r="J774" s="203"/>
      <c r="K774" s="203"/>
      <c r="L774" s="203"/>
      <c r="M774" s="203"/>
      <c r="N774" s="203"/>
      <c r="O774" s="203"/>
      <c r="P774" s="203"/>
      <c r="Q774" s="203"/>
      <c r="R774" s="204"/>
      <c r="S774" s="298" t="str">
        <f t="shared" si="46"/>
        <v/>
      </c>
      <c r="T774" s="299" t="str">
        <f t="shared" si="47"/>
        <v/>
      </c>
      <c r="U774" s="282"/>
    </row>
    <row r="775" spans="2:21" ht="24.75" customHeight="1">
      <c r="B775" s="176">
        <v>769</v>
      </c>
      <c r="C775" s="231"/>
      <c r="D775" s="290" t="str">
        <f t="shared" si="48"/>
        <v/>
      </c>
      <c r="E775" s="291">
        <f>IF(D775="",0,+COUNTIF('賃上げ前(1か月目)(様式3-5)'!$D$7:$D$1006,D775))</f>
        <v>0</v>
      </c>
      <c r="F775" s="205"/>
      <c r="G775" s="295" t="str">
        <f t="shared" si="49"/>
        <v/>
      </c>
      <c r="H775" s="202"/>
      <c r="I775" s="202"/>
      <c r="J775" s="203"/>
      <c r="K775" s="203"/>
      <c r="L775" s="203"/>
      <c r="M775" s="203"/>
      <c r="N775" s="203"/>
      <c r="O775" s="203"/>
      <c r="P775" s="203"/>
      <c r="Q775" s="203"/>
      <c r="R775" s="204"/>
      <c r="S775" s="298" t="str">
        <f t="shared" si="46"/>
        <v/>
      </c>
      <c r="T775" s="299" t="str">
        <f t="shared" si="47"/>
        <v/>
      </c>
      <c r="U775" s="282"/>
    </row>
    <row r="776" spans="2:21" ht="24.75" customHeight="1">
      <c r="B776" s="176">
        <v>770</v>
      </c>
      <c r="C776" s="231"/>
      <c r="D776" s="290" t="str">
        <f t="shared" si="48"/>
        <v/>
      </c>
      <c r="E776" s="291">
        <f>IF(D776="",0,+COUNTIF('賃上げ前(1か月目)(様式3-5)'!$D$7:$D$1006,D776))</f>
        <v>0</v>
      </c>
      <c r="F776" s="205"/>
      <c r="G776" s="295" t="str">
        <f t="shared" si="49"/>
        <v/>
      </c>
      <c r="H776" s="202"/>
      <c r="I776" s="202"/>
      <c r="J776" s="203"/>
      <c r="K776" s="203"/>
      <c r="L776" s="203"/>
      <c r="M776" s="203"/>
      <c r="N776" s="203"/>
      <c r="O776" s="203"/>
      <c r="P776" s="203"/>
      <c r="Q776" s="203"/>
      <c r="R776" s="204"/>
      <c r="S776" s="298" t="str">
        <f t="shared" ref="S776:S839" si="50">IF(C776="","",+SUM(H776:R776))</f>
        <v/>
      </c>
      <c r="T776" s="299" t="str">
        <f t="shared" ref="T776:T839" si="51">IF(C776="","",+IF(G776="対象",H776,0))</f>
        <v/>
      </c>
      <c r="U776" s="282"/>
    </row>
    <row r="777" spans="2:21" ht="24.75" customHeight="1">
      <c r="B777" s="176">
        <v>771</v>
      </c>
      <c r="C777" s="231"/>
      <c r="D777" s="290" t="str">
        <f t="shared" ref="D777:D840" si="52">SUBSTITUTE(SUBSTITUTE(C777,"　","")," ","")</f>
        <v/>
      </c>
      <c r="E777" s="291">
        <f>IF(D777="",0,+COUNTIF('賃上げ前(1か月目)(様式3-5)'!$D$7:$D$1006,D777))</f>
        <v>0</v>
      </c>
      <c r="F777" s="205"/>
      <c r="G777" s="295" t="str">
        <f t="shared" ref="G777:G840" si="53">IF(C777="","",+IF(OR(E777&lt;1,F777=""),"除外","対象"))</f>
        <v/>
      </c>
      <c r="H777" s="202"/>
      <c r="I777" s="202"/>
      <c r="J777" s="203"/>
      <c r="K777" s="203"/>
      <c r="L777" s="203"/>
      <c r="M777" s="203"/>
      <c r="N777" s="203"/>
      <c r="O777" s="203"/>
      <c r="P777" s="203"/>
      <c r="Q777" s="203"/>
      <c r="R777" s="204"/>
      <c r="S777" s="298" t="str">
        <f t="shared" si="50"/>
        <v/>
      </c>
      <c r="T777" s="299" t="str">
        <f t="shared" si="51"/>
        <v/>
      </c>
      <c r="U777" s="282"/>
    </row>
    <row r="778" spans="2:21" ht="24.75" customHeight="1">
      <c r="B778" s="176">
        <v>772</v>
      </c>
      <c r="C778" s="231"/>
      <c r="D778" s="290" t="str">
        <f t="shared" si="52"/>
        <v/>
      </c>
      <c r="E778" s="291">
        <f>IF(D778="",0,+COUNTIF('賃上げ前(1か月目)(様式3-5)'!$D$7:$D$1006,D778))</f>
        <v>0</v>
      </c>
      <c r="F778" s="205"/>
      <c r="G778" s="295" t="str">
        <f t="shared" si="53"/>
        <v/>
      </c>
      <c r="H778" s="202"/>
      <c r="I778" s="202"/>
      <c r="J778" s="203"/>
      <c r="K778" s="203"/>
      <c r="L778" s="203"/>
      <c r="M778" s="203"/>
      <c r="N778" s="203"/>
      <c r="O778" s="203"/>
      <c r="P778" s="203"/>
      <c r="Q778" s="203"/>
      <c r="R778" s="204"/>
      <c r="S778" s="298" t="str">
        <f t="shared" si="50"/>
        <v/>
      </c>
      <c r="T778" s="299" t="str">
        <f t="shared" si="51"/>
        <v/>
      </c>
      <c r="U778" s="282"/>
    </row>
    <row r="779" spans="2:21" ht="24.75" customHeight="1">
      <c r="B779" s="176">
        <v>773</v>
      </c>
      <c r="C779" s="231"/>
      <c r="D779" s="290" t="str">
        <f t="shared" si="52"/>
        <v/>
      </c>
      <c r="E779" s="291">
        <f>IF(D779="",0,+COUNTIF('賃上げ前(1か月目)(様式3-5)'!$D$7:$D$1006,D779))</f>
        <v>0</v>
      </c>
      <c r="F779" s="205"/>
      <c r="G779" s="295" t="str">
        <f t="shared" si="53"/>
        <v/>
      </c>
      <c r="H779" s="202"/>
      <c r="I779" s="202"/>
      <c r="J779" s="203"/>
      <c r="K779" s="203"/>
      <c r="L779" s="203"/>
      <c r="M779" s="203"/>
      <c r="N779" s="203"/>
      <c r="O779" s="203"/>
      <c r="P779" s="203"/>
      <c r="Q779" s="203"/>
      <c r="R779" s="204"/>
      <c r="S779" s="298" t="str">
        <f t="shared" si="50"/>
        <v/>
      </c>
      <c r="T779" s="299" t="str">
        <f t="shared" si="51"/>
        <v/>
      </c>
      <c r="U779" s="282"/>
    </row>
    <row r="780" spans="2:21" ht="24.75" customHeight="1">
      <c r="B780" s="176">
        <v>774</v>
      </c>
      <c r="C780" s="231"/>
      <c r="D780" s="290" t="str">
        <f t="shared" si="52"/>
        <v/>
      </c>
      <c r="E780" s="291">
        <f>IF(D780="",0,+COUNTIF('賃上げ前(1か月目)(様式3-5)'!$D$7:$D$1006,D780))</f>
        <v>0</v>
      </c>
      <c r="F780" s="205"/>
      <c r="G780" s="295" t="str">
        <f t="shared" si="53"/>
        <v/>
      </c>
      <c r="H780" s="202"/>
      <c r="I780" s="202"/>
      <c r="J780" s="203"/>
      <c r="K780" s="203"/>
      <c r="L780" s="203"/>
      <c r="M780" s="203"/>
      <c r="N780" s="203"/>
      <c r="O780" s="203"/>
      <c r="P780" s="203"/>
      <c r="Q780" s="203"/>
      <c r="R780" s="204"/>
      <c r="S780" s="298" t="str">
        <f t="shared" si="50"/>
        <v/>
      </c>
      <c r="T780" s="299" t="str">
        <f t="shared" si="51"/>
        <v/>
      </c>
      <c r="U780" s="282"/>
    </row>
    <row r="781" spans="2:21" ht="24.75" customHeight="1">
      <c r="B781" s="176">
        <v>775</v>
      </c>
      <c r="C781" s="231"/>
      <c r="D781" s="290" t="str">
        <f t="shared" si="52"/>
        <v/>
      </c>
      <c r="E781" s="291">
        <f>IF(D781="",0,+COUNTIF('賃上げ前(1か月目)(様式3-5)'!$D$7:$D$1006,D781))</f>
        <v>0</v>
      </c>
      <c r="F781" s="205"/>
      <c r="G781" s="295" t="str">
        <f t="shared" si="53"/>
        <v/>
      </c>
      <c r="H781" s="202"/>
      <c r="I781" s="202"/>
      <c r="J781" s="203"/>
      <c r="K781" s="203"/>
      <c r="L781" s="203"/>
      <c r="M781" s="203"/>
      <c r="N781" s="203"/>
      <c r="O781" s="203"/>
      <c r="P781" s="203"/>
      <c r="Q781" s="203"/>
      <c r="R781" s="204"/>
      <c r="S781" s="298" t="str">
        <f t="shared" si="50"/>
        <v/>
      </c>
      <c r="T781" s="299" t="str">
        <f t="shared" si="51"/>
        <v/>
      </c>
      <c r="U781" s="282"/>
    </row>
    <row r="782" spans="2:21" ht="24.75" customHeight="1">
      <c r="B782" s="176">
        <v>776</v>
      </c>
      <c r="C782" s="231"/>
      <c r="D782" s="290" t="str">
        <f t="shared" si="52"/>
        <v/>
      </c>
      <c r="E782" s="291">
        <f>IF(D782="",0,+COUNTIF('賃上げ前(1か月目)(様式3-5)'!$D$7:$D$1006,D782))</f>
        <v>0</v>
      </c>
      <c r="F782" s="205"/>
      <c r="G782" s="295" t="str">
        <f t="shared" si="53"/>
        <v/>
      </c>
      <c r="H782" s="202"/>
      <c r="I782" s="202"/>
      <c r="J782" s="203"/>
      <c r="K782" s="203"/>
      <c r="L782" s="203"/>
      <c r="M782" s="203"/>
      <c r="N782" s="203"/>
      <c r="O782" s="203"/>
      <c r="P782" s="203"/>
      <c r="Q782" s="203"/>
      <c r="R782" s="204"/>
      <c r="S782" s="298" t="str">
        <f t="shared" si="50"/>
        <v/>
      </c>
      <c r="T782" s="299" t="str">
        <f t="shared" si="51"/>
        <v/>
      </c>
      <c r="U782" s="282"/>
    </row>
    <row r="783" spans="2:21" ht="24.75" customHeight="1">
      <c r="B783" s="176">
        <v>777</v>
      </c>
      <c r="C783" s="231"/>
      <c r="D783" s="290" t="str">
        <f t="shared" si="52"/>
        <v/>
      </c>
      <c r="E783" s="291">
        <f>IF(D783="",0,+COUNTIF('賃上げ前(1か月目)(様式3-5)'!$D$7:$D$1006,D783))</f>
        <v>0</v>
      </c>
      <c r="F783" s="205"/>
      <c r="G783" s="295" t="str">
        <f t="shared" si="53"/>
        <v/>
      </c>
      <c r="H783" s="202"/>
      <c r="I783" s="202"/>
      <c r="J783" s="203"/>
      <c r="K783" s="203"/>
      <c r="L783" s="203"/>
      <c r="M783" s="203"/>
      <c r="N783" s="203"/>
      <c r="O783" s="203"/>
      <c r="P783" s="203"/>
      <c r="Q783" s="203"/>
      <c r="R783" s="204"/>
      <c r="S783" s="298" t="str">
        <f t="shared" si="50"/>
        <v/>
      </c>
      <c r="T783" s="299" t="str">
        <f t="shared" si="51"/>
        <v/>
      </c>
      <c r="U783" s="282"/>
    </row>
    <row r="784" spans="2:21" ht="24.75" customHeight="1">
      <c r="B784" s="176">
        <v>778</v>
      </c>
      <c r="C784" s="231"/>
      <c r="D784" s="290" t="str">
        <f t="shared" si="52"/>
        <v/>
      </c>
      <c r="E784" s="291">
        <f>IF(D784="",0,+COUNTIF('賃上げ前(1か月目)(様式3-5)'!$D$7:$D$1006,D784))</f>
        <v>0</v>
      </c>
      <c r="F784" s="205"/>
      <c r="G784" s="295" t="str">
        <f t="shared" si="53"/>
        <v/>
      </c>
      <c r="H784" s="202"/>
      <c r="I784" s="202"/>
      <c r="J784" s="203"/>
      <c r="K784" s="203"/>
      <c r="L784" s="203"/>
      <c r="M784" s="203"/>
      <c r="N784" s="203"/>
      <c r="O784" s="203"/>
      <c r="P784" s="203"/>
      <c r="Q784" s="203"/>
      <c r="R784" s="204"/>
      <c r="S784" s="298" t="str">
        <f t="shared" si="50"/>
        <v/>
      </c>
      <c r="T784" s="299" t="str">
        <f t="shared" si="51"/>
        <v/>
      </c>
      <c r="U784" s="282"/>
    </row>
    <row r="785" spans="2:21" ht="24.75" customHeight="1">
      <c r="B785" s="176">
        <v>779</v>
      </c>
      <c r="C785" s="231"/>
      <c r="D785" s="290" t="str">
        <f t="shared" si="52"/>
        <v/>
      </c>
      <c r="E785" s="291">
        <f>IF(D785="",0,+COUNTIF('賃上げ前(1か月目)(様式3-5)'!$D$7:$D$1006,D785))</f>
        <v>0</v>
      </c>
      <c r="F785" s="205"/>
      <c r="G785" s="295" t="str">
        <f t="shared" si="53"/>
        <v/>
      </c>
      <c r="H785" s="202"/>
      <c r="I785" s="202"/>
      <c r="J785" s="203"/>
      <c r="K785" s="203"/>
      <c r="L785" s="203"/>
      <c r="M785" s="203"/>
      <c r="N785" s="203"/>
      <c r="O785" s="203"/>
      <c r="P785" s="203"/>
      <c r="Q785" s="203"/>
      <c r="R785" s="204"/>
      <c r="S785" s="298" t="str">
        <f t="shared" si="50"/>
        <v/>
      </c>
      <c r="T785" s="299" t="str">
        <f t="shared" si="51"/>
        <v/>
      </c>
      <c r="U785" s="282"/>
    </row>
    <row r="786" spans="2:21" ht="24.75" customHeight="1">
      <c r="B786" s="176">
        <v>780</v>
      </c>
      <c r="C786" s="231"/>
      <c r="D786" s="290" t="str">
        <f t="shared" si="52"/>
        <v/>
      </c>
      <c r="E786" s="291">
        <f>IF(D786="",0,+COUNTIF('賃上げ前(1か月目)(様式3-5)'!$D$7:$D$1006,D786))</f>
        <v>0</v>
      </c>
      <c r="F786" s="205"/>
      <c r="G786" s="295" t="str">
        <f t="shared" si="53"/>
        <v/>
      </c>
      <c r="H786" s="202"/>
      <c r="I786" s="202"/>
      <c r="J786" s="203"/>
      <c r="K786" s="203"/>
      <c r="L786" s="203"/>
      <c r="M786" s="203"/>
      <c r="N786" s="203"/>
      <c r="O786" s="203"/>
      <c r="P786" s="203"/>
      <c r="Q786" s="203"/>
      <c r="R786" s="204"/>
      <c r="S786" s="298" t="str">
        <f t="shared" si="50"/>
        <v/>
      </c>
      <c r="T786" s="299" t="str">
        <f t="shared" si="51"/>
        <v/>
      </c>
      <c r="U786" s="282"/>
    </row>
    <row r="787" spans="2:21" ht="24.75" customHeight="1">
      <c r="B787" s="176">
        <v>781</v>
      </c>
      <c r="C787" s="231"/>
      <c r="D787" s="290" t="str">
        <f t="shared" si="52"/>
        <v/>
      </c>
      <c r="E787" s="291">
        <f>IF(D787="",0,+COUNTIF('賃上げ前(1か月目)(様式3-5)'!$D$7:$D$1006,D787))</f>
        <v>0</v>
      </c>
      <c r="F787" s="205"/>
      <c r="G787" s="295" t="str">
        <f t="shared" si="53"/>
        <v/>
      </c>
      <c r="H787" s="202"/>
      <c r="I787" s="202"/>
      <c r="J787" s="203"/>
      <c r="K787" s="203"/>
      <c r="L787" s="203"/>
      <c r="M787" s="203"/>
      <c r="N787" s="203"/>
      <c r="O787" s="203"/>
      <c r="P787" s="203"/>
      <c r="Q787" s="203"/>
      <c r="R787" s="204"/>
      <c r="S787" s="298" t="str">
        <f t="shared" si="50"/>
        <v/>
      </c>
      <c r="T787" s="299" t="str">
        <f t="shared" si="51"/>
        <v/>
      </c>
      <c r="U787" s="282"/>
    </row>
    <row r="788" spans="2:21" ht="24.75" customHeight="1">
      <c r="B788" s="176">
        <v>782</v>
      </c>
      <c r="C788" s="231"/>
      <c r="D788" s="290" t="str">
        <f t="shared" si="52"/>
        <v/>
      </c>
      <c r="E788" s="291">
        <f>IF(D788="",0,+COUNTIF('賃上げ前(1か月目)(様式3-5)'!$D$7:$D$1006,D788))</f>
        <v>0</v>
      </c>
      <c r="F788" s="205"/>
      <c r="G788" s="295" t="str">
        <f t="shared" si="53"/>
        <v/>
      </c>
      <c r="H788" s="202"/>
      <c r="I788" s="202"/>
      <c r="J788" s="203"/>
      <c r="K788" s="203"/>
      <c r="L788" s="203"/>
      <c r="M788" s="203"/>
      <c r="N788" s="203"/>
      <c r="O788" s="203"/>
      <c r="P788" s="203"/>
      <c r="Q788" s="203"/>
      <c r="R788" s="204"/>
      <c r="S788" s="298" t="str">
        <f t="shared" si="50"/>
        <v/>
      </c>
      <c r="T788" s="299" t="str">
        <f t="shared" si="51"/>
        <v/>
      </c>
      <c r="U788" s="282"/>
    </row>
    <row r="789" spans="2:21" ht="24.75" customHeight="1">
      <c r="B789" s="176">
        <v>783</v>
      </c>
      <c r="C789" s="231"/>
      <c r="D789" s="290" t="str">
        <f t="shared" si="52"/>
        <v/>
      </c>
      <c r="E789" s="291">
        <f>IF(D789="",0,+COUNTIF('賃上げ前(1か月目)(様式3-5)'!$D$7:$D$1006,D789))</f>
        <v>0</v>
      </c>
      <c r="F789" s="205"/>
      <c r="G789" s="295" t="str">
        <f t="shared" si="53"/>
        <v/>
      </c>
      <c r="H789" s="202"/>
      <c r="I789" s="202"/>
      <c r="J789" s="203"/>
      <c r="K789" s="203"/>
      <c r="L789" s="203"/>
      <c r="M789" s="203"/>
      <c r="N789" s="203"/>
      <c r="O789" s="203"/>
      <c r="P789" s="203"/>
      <c r="Q789" s="203"/>
      <c r="R789" s="204"/>
      <c r="S789" s="298" t="str">
        <f t="shared" si="50"/>
        <v/>
      </c>
      <c r="T789" s="299" t="str">
        <f t="shared" si="51"/>
        <v/>
      </c>
      <c r="U789" s="282"/>
    </row>
    <row r="790" spans="2:21" ht="24.75" customHeight="1">
      <c r="B790" s="176">
        <v>784</v>
      </c>
      <c r="C790" s="231"/>
      <c r="D790" s="290" t="str">
        <f t="shared" si="52"/>
        <v/>
      </c>
      <c r="E790" s="291">
        <f>IF(D790="",0,+COUNTIF('賃上げ前(1か月目)(様式3-5)'!$D$7:$D$1006,D790))</f>
        <v>0</v>
      </c>
      <c r="F790" s="205"/>
      <c r="G790" s="295" t="str">
        <f t="shared" si="53"/>
        <v/>
      </c>
      <c r="H790" s="202"/>
      <c r="I790" s="202"/>
      <c r="J790" s="203"/>
      <c r="K790" s="203"/>
      <c r="L790" s="203"/>
      <c r="M790" s="203"/>
      <c r="N790" s="203"/>
      <c r="O790" s="203"/>
      <c r="P790" s="203"/>
      <c r="Q790" s="203"/>
      <c r="R790" s="204"/>
      <c r="S790" s="298" t="str">
        <f t="shared" si="50"/>
        <v/>
      </c>
      <c r="T790" s="299" t="str">
        <f t="shared" si="51"/>
        <v/>
      </c>
      <c r="U790" s="282"/>
    </row>
    <row r="791" spans="2:21" ht="24.75" customHeight="1">
      <c r="B791" s="176">
        <v>785</v>
      </c>
      <c r="C791" s="231"/>
      <c r="D791" s="290" t="str">
        <f t="shared" si="52"/>
        <v/>
      </c>
      <c r="E791" s="291">
        <f>IF(D791="",0,+COUNTIF('賃上げ前(1か月目)(様式3-5)'!$D$7:$D$1006,D791))</f>
        <v>0</v>
      </c>
      <c r="F791" s="205"/>
      <c r="G791" s="295" t="str">
        <f t="shared" si="53"/>
        <v/>
      </c>
      <c r="H791" s="202"/>
      <c r="I791" s="202"/>
      <c r="J791" s="203"/>
      <c r="K791" s="203"/>
      <c r="L791" s="203"/>
      <c r="M791" s="203"/>
      <c r="N791" s="203"/>
      <c r="O791" s="203"/>
      <c r="P791" s="203"/>
      <c r="Q791" s="203"/>
      <c r="R791" s="204"/>
      <c r="S791" s="298" t="str">
        <f t="shared" si="50"/>
        <v/>
      </c>
      <c r="T791" s="299" t="str">
        <f t="shared" si="51"/>
        <v/>
      </c>
      <c r="U791" s="282"/>
    </row>
    <row r="792" spans="2:21" ht="24.75" customHeight="1">
      <c r="B792" s="176">
        <v>786</v>
      </c>
      <c r="C792" s="231"/>
      <c r="D792" s="290" t="str">
        <f t="shared" si="52"/>
        <v/>
      </c>
      <c r="E792" s="291">
        <f>IF(D792="",0,+COUNTIF('賃上げ前(1か月目)(様式3-5)'!$D$7:$D$1006,D792))</f>
        <v>0</v>
      </c>
      <c r="F792" s="205"/>
      <c r="G792" s="295" t="str">
        <f t="shared" si="53"/>
        <v/>
      </c>
      <c r="H792" s="202"/>
      <c r="I792" s="202"/>
      <c r="J792" s="203"/>
      <c r="K792" s="203"/>
      <c r="L792" s="203"/>
      <c r="M792" s="203"/>
      <c r="N792" s="203"/>
      <c r="O792" s="203"/>
      <c r="P792" s="203"/>
      <c r="Q792" s="203"/>
      <c r="R792" s="204"/>
      <c r="S792" s="298" t="str">
        <f t="shared" si="50"/>
        <v/>
      </c>
      <c r="T792" s="299" t="str">
        <f t="shared" si="51"/>
        <v/>
      </c>
      <c r="U792" s="282"/>
    </row>
    <row r="793" spans="2:21" ht="24.75" customHeight="1">
      <c r="B793" s="176">
        <v>787</v>
      </c>
      <c r="C793" s="231"/>
      <c r="D793" s="290" t="str">
        <f t="shared" si="52"/>
        <v/>
      </c>
      <c r="E793" s="291">
        <f>IF(D793="",0,+COUNTIF('賃上げ前(1か月目)(様式3-5)'!$D$7:$D$1006,D793))</f>
        <v>0</v>
      </c>
      <c r="F793" s="205"/>
      <c r="G793" s="295" t="str">
        <f t="shared" si="53"/>
        <v/>
      </c>
      <c r="H793" s="202"/>
      <c r="I793" s="202"/>
      <c r="J793" s="203"/>
      <c r="K793" s="203"/>
      <c r="L793" s="203"/>
      <c r="M793" s="203"/>
      <c r="N793" s="203"/>
      <c r="O793" s="203"/>
      <c r="P793" s="203"/>
      <c r="Q793" s="203"/>
      <c r="R793" s="204"/>
      <c r="S793" s="298" t="str">
        <f t="shared" si="50"/>
        <v/>
      </c>
      <c r="T793" s="299" t="str">
        <f t="shared" si="51"/>
        <v/>
      </c>
      <c r="U793" s="282"/>
    </row>
    <row r="794" spans="2:21" ht="24.75" customHeight="1">
      <c r="B794" s="176">
        <v>788</v>
      </c>
      <c r="C794" s="231"/>
      <c r="D794" s="290" t="str">
        <f t="shared" si="52"/>
        <v/>
      </c>
      <c r="E794" s="291">
        <f>IF(D794="",0,+COUNTIF('賃上げ前(1か月目)(様式3-5)'!$D$7:$D$1006,D794))</f>
        <v>0</v>
      </c>
      <c r="F794" s="205"/>
      <c r="G794" s="295" t="str">
        <f t="shared" si="53"/>
        <v/>
      </c>
      <c r="H794" s="202"/>
      <c r="I794" s="202"/>
      <c r="J794" s="203"/>
      <c r="K794" s="203"/>
      <c r="L794" s="203"/>
      <c r="M794" s="203"/>
      <c r="N794" s="203"/>
      <c r="O794" s="203"/>
      <c r="P794" s="203"/>
      <c r="Q794" s="203"/>
      <c r="R794" s="204"/>
      <c r="S794" s="298" t="str">
        <f t="shared" si="50"/>
        <v/>
      </c>
      <c r="T794" s="299" t="str">
        <f t="shared" si="51"/>
        <v/>
      </c>
      <c r="U794" s="282"/>
    </row>
    <row r="795" spans="2:21" ht="24.75" customHeight="1">
      <c r="B795" s="176">
        <v>789</v>
      </c>
      <c r="C795" s="231"/>
      <c r="D795" s="290" t="str">
        <f t="shared" si="52"/>
        <v/>
      </c>
      <c r="E795" s="291">
        <f>IF(D795="",0,+COUNTIF('賃上げ前(1か月目)(様式3-5)'!$D$7:$D$1006,D795))</f>
        <v>0</v>
      </c>
      <c r="F795" s="205"/>
      <c r="G795" s="295" t="str">
        <f t="shared" si="53"/>
        <v/>
      </c>
      <c r="H795" s="202"/>
      <c r="I795" s="202"/>
      <c r="J795" s="203"/>
      <c r="K795" s="203"/>
      <c r="L795" s="203"/>
      <c r="M795" s="203"/>
      <c r="N795" s="203"/>
      <c r="O795" s="203"/>
      <c r="P795" s="203"/>
      <c r="Q795" s="203"/>
      <c r="R795" s="204"/>
      <c r="S795" s="298" t="str">
        <f t="shared" si="50"/>
        <v/>
      </c>
      <c r="T795" s="299" t="str">
        <f t="shared" si="51"/>
        <v/>
      </c>
      <c r="U795" s="282"/>
    </row>
    <row r="796" spans="2:21" ht="24.75" customHeight="1">
      <c r="B796" s="176">
        <v>790</v>
      </c>
      <c r="C796" s="231"/>
      <c r="D796" s="290" t="str">
        <f t="shared" si="52"/>
        <v/>
      </c>
      <c r="E796" s="291">
        <f>IF(D796="",0,+COUNTIF('賃上げ前(1か月目)(様式3-5)'!$D$7:$D$1006,D796))</f>
        <v>0</v>
      </c>
      <c r="F796" s="205"/>
      <c r="G796" s="295" t="str">
        <f t="shared" si="53"/>
        <v/>
      </c>
      <c r="H796" s="202"/>
      <c r="I796" s="202"/>
      <c r="J796" s="203"/>
      <c r="K796" s="203"/>
      <c r="L796" s="203"/>
      <c r="M796" s="203"/>
      <c r="N796" s="203"/>
      <c r="O796" s="203"/>
      <c r="P796" s="203"/>
      <c r="Q796" s="203"/>
      <c r="R796" s="204"/>
      <c r="S796" s="298" t="str">
        <f t="shared" si="50"/>
        <v/>
      </c>
      <c r="T796" s="299" t="str">
        <f t="shared" si="51"/>
        <v/>
      </c>
      <c r="U796" s="282"/>
    </row>
    <row r="797" spans="2:21" ht="24.75" customHeight="1">
      <c r="B797" s="176">
        <v>791</v>
      </c>
      <c r="C797" s="231"/>
      <c r="D797" s="290" t="str">
        <f t="shared" si="52"/>
        <v/>
      </c>
      <c r="E797" s="291">
        <f>IF(D797="",0,+COUNTIF('賃上げ前(1か月目)(様式3-5)'!$D$7:$D$1006,D797))</f>
        <v>0</v>
      </c>
      <c r="F797" s="205"/>
      <c r="G797" s="295" t="str">
        <f t="shared" si="53"/>
        <v/>
      </c>
      <c r="H797" s="202"/>
      <c r="I797" s="202"/>
      <c r="J797" s="203"/>
      <c r="K797" s="203"/>
      <c r="L797" s="203"/>
      <c r="M797" s="203"/>
      <c r="N797" s="203"/>
      <c r="O797" s="203"/>
      <c r="P797" s="203"/>
      <c r="Q797" s="203"/>
      <c r="R797" s="204"/>
      <c r="S797" s="298" t="str">
        <f t="shared" si="50"/>
        <v/>
      </c>
      <c r="T797" s="299" t="str">
        <f t="shared" si="51"/>
        <v/>
      </c>
      <c r="U797" s="282"/>
    </row>
    <row r="798" spans="2:21" ht="24.75" customHeight="1">
      <c r="B798" s="176">
        <v>792</v>
      </c>
      <c r="C798" s="231"/>
      <c r="D798" s="290" t="str">
        <f t="shared" si="52"/>
        <v/>
      </c>
      <c r="E798" s="291">
        <f>IF(D798="",0,+COUNTIF('賃上げ前(1か月目)(様式3-5)'!$D$7:$D$1006,D798))</f>
        <v>0</v>
      </c>
      <c r="F798" s="205"/>
      <c r="G798" s="295" t="str">
        <f t="shared" si="53"/>
        <v/>
      </c>
      <c r="H798" s="202"/>
      <c r="I798" s="202"/>
      <c r="J798" s="203"/>
      <c r="K798" s="203"/>
      <c r="L798" s="203"/>
      <c r="M798" s="203"/>
      <c r="N798" s="203"/>
      <c r="O798" s="203"/>
      <c r="P798" s="203"/>
      <c r="Q798" s="203"/>
      <c r="R798" s="204"/>
      <c r="S798" s="298" t="str">
        <f t="shared" si="50"/>
        <v/>
      </c>
      <c r="T798" s="299" t="str">
        <f t="shared" si="51"/>
        <v/>
      </c>
      <c r="U798" s="282"/>
    </row>
    <row r="799" spans="2:21" ht="24.75" customHeight="1">
      <c r="B799" s="176">
        <v>793</v>
      </c>
      <c r="C799" s="231"/>
      <c r="D799" s="290" t="str">
        <f t="shared" si="52"/>
        <v/>
      </c>
      <c r="E799" s="291">
        <f>IF(D799="",0,+COUNTIF('賃上げ前(1か月目)(様式3-5)'!$D$7:$D$1006,D799))</f>
        <v>0</v>
      </c>
      <c r="F799" s="205"/>
      <c r="G799" s="295" t="str">
        <f t="shared" si="53"/>
        <v/>
      </c>
      <c r="H799" s="202"/>
      <c r="I799" s="202"/>
      <c r="J799" s="203"/>
      <c r="K799" s="203"/>
      <c r="L799" s="203"/>
      <c r="M799" s="203"/>
      <c r="N799" s="203"/>
      <c r="O799" s="203"/>
      <c r="P799" s="203"/>
      <c r="Q799" s="203"/>
      <c r="R799" s="204"/>
      <c r="S799" s="298" t="str">
        <f t="shared" si="50"/>
        <v/>
      </c>
      <c r="T799" s="299" t="str">
        <f t="shared" si="51"/>
        <v/>
      </c>
      <c r="U799" s="282"/>
    </row>
    <row r="800" spans="2:21" ht="24.75" customHeight="1">
      <c r="B800" s="176">
        <v>794</v>
      </c>
      <c r="C800" s="231"/>
      <c r="D800" s="290" t="str">
        <f t="shared" si="52"/>
        <v/>
      </c>
      <c r="E800" s="291">
        <f>IF(D800="",0,+COUNTIF('賃上げ前(1か月目)(様式3-5)'!$D$7:$D$1006,D800))</f>
        <v>0</v>
      </c>
      <c r="F800" s="205"/>
      <c r="G800" s="295" t="str">
        <f t="shared" si="53"/>
        <v/>
      </c>
      <c r="H800" s="202"/>
      <c r="I800" s="202"/>
      <c r="J800" s="203"/>
      <c r="K800" s="203"/>
      <c r="L800" s="203"/>
      <c r="M800" s="203"/>
      <c r="N800" s="203"/>
      <c r="O800" s="203"/>
      <c r="P800" s="203"/>
      <c r="Q800" s="203"/>
      <c r="R800" s="204"/>
      <c r="S800" s="298" t="str">
        <f t="shared" si="50"/>
        <v/>
      </c>
      <c r="T800" s="299" t="str">
        <f t="shared" si="51"/>
        <v/>
      </c>
      <c r="U800" s="282"/>
    </row>
    <row r="801" spans="2:21" ht="24.75" customHeight="1">
      <c r="B801" s="176">
        <v>795</v>
      </c>
      <c r="C801" s="231"/>
      <c r="D801" s="290" t="str">
        <f t="shared" si="52"/>
        <v/>
      </c>
      <c r="E801" s="291">
        <f>IF(D801="",0,+COUNTIF('賃上げ前(1か月目)(様式3-5)'!$D$7:$D$1006,D801))</f>
        <v>0</v>
      </c>
      <c r="F801" s="205"/>
      <c r="G801" s="295" t="str">
        <f t="shared" si="53"/>
        <v/>
      </c>
      <c r="H801" s="202"/>
      <c r="I801" s="202"/>
      <c r="J801" s="203"/>
      <c r="K801" s="203"/>
      <c r="L801" s="203"/>
      <c r="M801" s="203"/>
      <c r="N801" s="203"/>
      <c r="O801" s="203"/>
      <c r="P801" s="203"/>
      <c r="Q801" s="203"/>
      <c r="R801" s="204"/>
      <c r="S801" s="298" t="str">
        <f t="shared" si="50"/>
        <v/>
      </c>
      <c r="T801" s="299" t="str">
        <f t="shared" si="51"/>
        <v/>
      </c>
      <c r="U801" s="282"/>
    </row>
    <row r="802" spans="2:21" ht="24.75" customHeight="1">
      <c r="B802" s="176">
        <v>796</v>
      </c>
      <c r="C802" s="231"/>
      <c r="D802" s="290" t="str">
        <f t="shared" si="52"/>
        <v/>
      </c>
      <c r="E802" s="291">
        <f>IF(D802="",0,+COUNTIF('賃上げ前(1か月目)(様式3-5)'!$D$7:$D$1006,D802))</f>
        <v>0</v>
      </c>
      <c r="F802" s="205"/>
      <c r="G802" s="295" t="str">
        <f t="shared" si="53"/>
        <v/>
      </c>
      <c r="H802" s="202"/>
      <c r="I802" s="202"/>
      <c r="J802" s="203"/>
      <c r="K802" s="203"/>
      <c r="L802" s="203"/>
      <c r="M802" s="203"/>
      <c r="N802" s="203"/>
      <c r="O802" s="203"/>
      <c r="P802" s="203"/>
      <c r="Q802" s="203"/>
      <c r="R802" s="204"/>
      <c r="S802" s="298" t="str">
        <f t="shared" si="50"/>
        <v/>
      </c>
      <c r="T802" s="299" t="str">
        <f t="shared" si="51"/>
        <v/>
      </c>
      <c r="U802" s="282"/>
    </row>
    <row r="803" spans="2:21" ht="24.75" customHeight="1">
      <c r="B803" s="176">
        <v>797</v>
      </c>
      <c r="C803" s="231"/>
      <c r="D803" s="290" t="str">
        <f t="shared" si="52"/>
        <v/>
      </c>
      <c r="E803" s="291">
        <f>IF(D803="",0,+COUNTIF('賃上げ前(1か月目)(様式3-5)'!$D$7:$D$1006,D803))</f>
        <v>0</v>
      </c>
      <c r="F803" s="205"/>
      <c r="G803" s="295" t="str">
        <f t="shared" si="53"/>
        <v/>
      </c>
      <c r="H803" s="202"/>
      <c r="I803" s="202"/>
      <c r="J803" s="203"/>
      <c r="K803" s="203"/>
      <c r="L803" s="203"/>
      <c r="M803" s="203"/>
      <c r="N803" s="203"/>
      <c r="O803" s="203"/>
      <c r="P803" s="203"/>
      <c r="Q803" s="203"/>
      <c r="R803" s="204"/>
      <c r="S803" s="298" t="str">
        <f t="shared" si="50"/>
        <v/>
      </c>
      <c r="T803" s="299" t="str">
        <f t="shared" si="51"/>
        <v/>
      </c>
      <c r="U803" s="282"/>
    </row>
    <row r="804" spans="2:21" ht="24.75" customHeight="1">
      <c r="B804" s="176">
        <v>798</v>
      </c>
      <c r="C804" s="231"/>
      <c r="D804" s="290" t="str">
        <f t="shared" si="52"/>
        <v/>
      </c>
      <c r="E804" s="291">
        <f>IF(D804="",0,+COUNTIF('賃上げ前(1か月目)(様式3-5)'!$D$7:$D$1006,D804))</f>
        <v>0</v>
      </c>
      <c r="F804" s="205"/>
      <c r="G804" s="295" t="str">
        <f t="shared" si="53"/>
        <v/>
      </c>
      <c r="H804" s="202"/>
      <c r="I804" s="202"/>
      <c r="J804" s="203"/>
      <c r="K804" s="203"/>
      <c r="L804" s="203"/>
      <c r="M804" s="203"/>
      <c r="N804" s="203"/>
      <c r="O804" s="203"/>
      <c r="P804" s="203"/>
      <c r="Q804" s="203"/>
      <c r="R804" s="204"/>
      <c r="S804" s="298" t="str">
        <f t="shared" si="50"/>
        <v/>
      </c>
      <c r="T804" s="299" t="str">
        <f t="shared" si="51"/>
        <v/>
      </c>
      <c r="U804" s="282"/>
    </row>
    <row r="805" spans="2:21" ht="24.75" customHeight="1">
      <c r="B805" s="176">
        <v>799</v>
      </c>
      <c r="C805" s="231"/>
      <c r="D805" s="290" t="str">
        <f t="shared" si="52"/>
        <v/>
      </c>
      <c r="E805" s="291">
        <f>IF(D805="",0,+COUNTIF('賃上げ前(1か月目)(様式3-5)'!$D$7:$D$1006,D805))</f>
        <v>0</v>
      </c>
      <c r="F805" s="205"/>
      <c r="G805" s="295" t="str">
        <f t="shared" si="53"/>
        <v/>
      </c>
      <c r="H805" s="202"/>
      <c r="I805" s="202"/>
      <c r="J805" s="203"/>
      <c r="K805" s="203"/>
      <c r="L805" s="203"/>
      <c r="M805" s="203"/>
      <c r="N805" s="203"/>
      <c r="O805" s="203"/>
      <c r="P805" s="203"/>
      <c r="Q805" s="203"/>
      <c r="R805" s="204"/>
      <c r="S805" s="298" t="str">
        <f t="shared" si="50"/>
        <v/>
      </c>
      <c r="T805" s="299" t="str">
        <f t="shared" si="51"/>
        <v/>
      </c>
      <c r="U805" s="282"/>
    </row>
    <row r="806" spans="2:21" ht="24.75" customHeight="1">
      <c r="B806" s="176">
        <v>800</v>
      </c>
      <c r="C806" s="231"/>
      <c r="D806" s="290" t="str">
        <f t="shared" si="52"/>
        <v/>
      </c>
      <c r="E806" s="291">
        <f>IF(D806="",0,+COUNTIF('賃上げ前(1か月目)(様式3-5)'!$D$7:$D$1006,D806))</f>
        <v>0</v>
      </c>
      <c r="F806" s="205"/>
      <c r="G806" s="295" t="str">
        <f t="shared" si="53"/>
        <v/>
      </c>
      <c r="H806" s="202"/>
      <c r="I806" s="202"/>
      <c r="J806" s="203"/>
      <c r="K806" s="203"/>
      <c r="L806" s="203"/>
      <c r="M806" s="203"/>
      <c r="N806" s="203"/>
      <c r="O806" s="203"/>
      <c r="P806" s="203"/>
      <c r="Q806" s="203"/>
      <c r="R806" s="204"/>
      <c r="S806" s="298" t="str">
        <f t="shared" si="50"/>
        <v/>
      </c>
      <c r="T806" s="299" t="str">
        <f t="shared" si="51"/>
        <v/>
      </c>
      <c r="U806" s="282"/>
    </row>
    <row r="807" spans="2:21" ht="24.75" customHeight="1">
      <c r="B807" s="176">
        <v>801</v>
      </c>
      <c r="C807" s="231"/>
      <c r="D807" s="290" t="str">
        <f t="shared" si="52"/>
        <v/>
      </c>
      <c r="E807" s="291">
        <f>IF(D807="",0,+COUNTIF('賃上げ前(1か月目)(様式3-5)'!$D$7:$D$1006,D807))</f>
        <v>0</v>
      </c>
      <c r="F807" s="205"/>
      <c r="G807" s="295" t="str">
        <f t="shared" si="53"/>
        <v/>
      </c>
      <c r="H807" s="202"/>
      <c r="I807" s="202"/>
      <c r="J807" s="203"/>
      <c r="K807" s="203"/>
      <c r="L807" s="203"/>
      <c r="M807" s="203"/>
      <c r="N807" s="203"/>
      <c r="O807" s="203"/>
      <c r="P807" s="203"/>
      <c r="Q807" s="203"/>
      <c r="R807" s="204"/>
      <c r="S807" s="298" t="str">
        <f t="shared" si="50"/>
        <v/>
      </c>
      <c r="T807" s="299" t="str">
        <f t="shared" si="51"/>
        <v/>
      </c>
      <c r="U807" s="282"/>
    </row>
    <row r="808" spans="2:21" ht="24.75" customHeight="1">
      <c r="B808" s="176">
        <v>802</v>
      </c>
      <c r="C808" s="231"/>
      <c r="D808" s="290" t="str">
        <f t="shared" si="52"/>
        <v/>
      </c>
      <c r="E808" s="291">
        <f>IF(D808="",0,+COUNTIF('賃上げ前(1か月目)(様式3-5)'!$D$7:$D$1006,D808))</f>
        <v>0</v>
      </c>
      <c r="F808" s="205"/>
      <c r="G808" s="295" t="str">
        <f t="shared" si="53"/>
        <v/>
      </c>
      <c r="H808" s="202"/>
      <c r="I808" s="202"/>
      <c r="J808" s="203"/>
      <c r="K808" s="203"/>
      <c r="L808" s="203"/>
      <c r="M808" s="203"/>
      <c r="N808" s="203"/>
      <c r="O808" s="203"/>
      <c r="P808" s="203"/>
      <c r="Q808" s="203"/>
      <c r="R808" s="204"/>
      <c r="S808" s="298" t="str">
        <f t="shared" si="50"/>
        <v/>
      </c>
      <c r="T808" s="299" t="str">
        <f t="shared" si="51"/>
        <v/>
      </c>
      <c r="U808" s="282"/>
    </row>
    <row r="809" spans="2:21" ht="24.75" customHeight="1">
      <c r="B809" s="176">
        <v>803</v>
      </c>
      <c r="C809" s="231"/>
      <c r="D809" s="290" t="str">
        <f t="shared" si="52"/>
        <v/>
      </c>
      <c r="E809" s="291">
        <f>IF(D809="",0,+COUNTIF('賃上げ前(1か月目)(様式3-5)'!$D$7:$D$1006,D809))</f>
        <v>0</v>
      </c>
      <c r="F809" s="205"/>
      <c r="G809" s="295" t="str">
        <f t="shared" si="53"/>
        <v/>
      </c>
      <c r="H809" s="202"/>
      <c r="I809" s="202"/>
      <c r="J809" s="203"/>
      <c r="K809" s="203"/>
      <c r="L809" s="203"/>
      <c r="M809" s="203"/>
      <c r="N809" s="203"/>
      <c r="O809" s="203"/>
      <c r="P809" s="203"/>
      <c r="Q809" s="203"/>
      <c r="R809" s="204"/>
      <c r="S809" s="298" t="str">
        <f t="shared" si="50"/>
        <v/>
      </c>
      <c r="T809" s="299" t="str">
        <f t="shared" si="51"/>
        <v/>
      </c>
      <c r="U809" s="282"/>
    </row>
    <row r="810" spans="2:21" ht="24.75" customHeight="1">
      <c r="B810" s="176">
        <v>804</v>
      </c>
      <c r="C810" s="231"/>
      <c r="D810" s="290" t="str">
        <f t="shared" si="52"/>
        <v/>
      </c>
      <c r="E810" s="291">
        <f>IF(D810="",0,+COUNTIF('賃上げ前(1か月目)(様式3-5)'!$D$7:$D$1006,D810))</f>
        <v>0</v>
      </c>
      <c r="F810" s="205"/>
      <c r="G810" s="295" t="str">
        <f t="shared" si="53"/>
        <v/>
      </c>
      <c r="H810" s="202"/>
      <c r="I810" s="202"/>
      <c r="J810" s="203"/>
      <c r="K810" s="203"/>
      <c r="L810" s="203"/>
      <c r="M810" s="203"/>
      <c r="N810" s="203"/>
      <c r="O810" s="203"/>
      <c r="P810" s="203"/>
      <c r="Q810" s="203"/>
      <c r="R810" s="204"/>
      <c r="S810" s="298" t="str">
        <f t="shared" si="50"/>
        <v/>
      </c>
      <c r="T810" s="299" t="str">
        <f t="shared" si="51"/>
        <v/>
      </c>
      <c r="U810" s="282"/>
    </row>
    <row r="811" spans="2:21" ht="24.75" customHeight="1">
      <c r="B811" s="176">
        <v>805</v>
      </c>
      <c r="C811" s="231"/>
      <c r="D811" s="290" t="str">
        <f t="shared" si="52"/>
        <v/>
      </c>
      <c r="E811" s="291">
        <f>IF(D811="",0,+COUNTIF('賃上げ前(1か月目)(様式3-5)'!$D$7:$D$1006,D811))</f>
        <v>0</v>
      </c>
      <c r="F811" s="205"/>
      <c r="G811" s="295" t="str">
        <f t="shared" si="53"/>
        <v/>
      </c>
      <c r="H811" s="202"/>
      <c r="I811" s="202"/>
      <c r="J811" s="203"/>
      <c r="K811" s="203"/>
      <c r="L811" s="203"/>
      <c r="M811" s="203"/>
      <c r="N811" s="203"/>
      <c r="O811" s="203"/>
      <c r="P811" s="203"/>
      <c r="Q811" s="203"/>
      <c r="R811" s="204"/>
      <c r="S811" s="298" t="str">
        <f t="shared" si="50"/>
        <v/>
      </c>
      <c r="T811" s="299" t="str">
        <f t="shared" si="51"/>
        <v/>
      </c>
      <c r="U811" s="282"/>
    </row>
    <row r="812" spans="2:21" ht="24.75" customHeight="1">
      <c r="B812" s="176">
        <v>806</v>
      </c>
      <c r="C812" s="231"/>
      <c r="D812" s="290" t="str">
        <f t="shared" si="52"/>
        <v/>
      </c>
      <c r="E812" s="291">
        <f>IF(D812="",0,+COUNTIF('賃上げ前(1か月目)(様式3-5)'!$D$7:$D$1006,D812))</f>
        <v>0</v>
      </c>
      <c r="F812" s="205"/>
      <c r="G812" s="295" t="str">
        <f t="shared" si="53"/>
        <v/>
      </c>
      <c r="H812" s="202"/>
      <c r="I812" s="202"/>
      <c r="J812" s="203"/>
      <c r="K812" s="203"/>
      <c r="L812" s="203"/>
      <c r="M812" s="203"/>
      <c r="N812" s="203"/>
      <c r="O812" s="203"/>
      <c r="P812" s="203"/>
      <c r="Q812" s="203"/>
      <c r="R812" s="204"/>
      <c r="S812" s="298" t="str">
        <f t="shared" si="50"/>
        <v/>
      </c>
      <c r="T812" s="299" t="str">
        <f t="shared" si="51"/>
        <v/>
      </c>
      <c r="U812" s="282"/>
    </row>
    <row r="813" spans="2:21" ht="24.75" customHeight="1">
      <c r="B813" s="176">
        <v>807</v>
      </c>
      <c r="C813" s="231"/>
      <c r="D813" s="290" t="str">
        <f t="shared" si="52"/>
        <v/>
      </c>
      <c r="E813" s="291">
        <f>IF(D813="",0,+COUNTIF('賃上げ前(1か月目)(様式3-5)'!$D$7:$D$1006,D813))</f>
        <v>0</v>
      </c>
      <c r="F813" s="205"/>
      <c r="G813" s="295" t="str">
        <f t="shared" si="53"/>
        <v/>
      </c>
      <c r="H813" s="202"/>
      <c r="I813" s="202"/>
      <c r="J813" s="203"/>
      <c r="K813" s="203"/>
      <c r="L813" s="203"/>
      <c r="M813" s="203"/>
      <c r="N813" s="203"/>
      <c r="O813" s="203"/>
      <c r="P813" s="203"/>
      <c r="Q813" s="203"/>
      <c r="R813" s="204"/>
      <c r="S813" s="298" t="str">
        <f t="shared" si="50"/>
        <v/>
      </c>
      <c r="T813" s="299" t="str">
        <f t="shared" si="51"/>
        <v/>
      </c>
      <c r="U813" s="282"/>
    </row>
    <row r="814" spans="2:21" ht="24.75" customHeight="1">
      <c r="B814" s="176">
        <v>808</v>
      </c>
      <c r="C814" s="231"/>
      <c r="D814" s="290" t="str">
        <f t="shared" si="52"/>
        <v/>
      </c>
      <c r="E814" s="291">
        <f>IF(D814="",0,+COUNTIF('賃上げ前(1か月目)(様式3-5)'!$D$7:$D$1006,D814))</f>
        <v>0</v>
      </c>
      <c r="F814" s="205"/>
      <c r="G814" s="295" t="str">
        <f t="shared" si="53"/>
        <v/>
      </c>
      <c r="H814" s="202"/>
      <c r="I814" s="202"/>
      <c r="J814" s="203"/>
      <c r="K814" s="203"/>
      <c r="L814" s="203"/>
      <c r="M814" s="203"/>
      <c r="N814" s="203"/>
      <c r="O814" s="203"/>
      <c r="P814" s="203"/>
      <c r="Q814" s="203"/>
      <c r="R814" s="204"/>
      <c r="S814" s="298" t="str">
        <f t="shared" si="50"/>
        <v/>
      </c>
      <c r="T814" s="299" t="str">
        <f t="shared" si="51"/>
        <v/>
      </c>
      <c r="U814" s="282"/>
    </row>
    <row r="815" spans="2:21" ht="24.75" customHeight="1">
      <c r="B815" s="176">
        <v>809</v>
      </c>
      <c r="C815" s="231"/>
      <c r="D815" s="290" t="str">
        <f t="shared" si="52"/>
        <v/>
      </c>
      <c r="E815" s="291">
        <f>IF(D815="",0,+COUNTIF('賃上げ前(1か月目)(様式3-5)'!$D$7:$D$1006,D815))</f>
        <v>0</v>
      </c>
      <c r="F815" s="205"/>
      <c r="G815" s="295" t="str">
        <f t="shared" si="53"/>
        <v/>
      </c>
      <c r="H815" s="202"/>
      <c r="I815" s="202"/>
      <c r="J815" s="203"/>
      <c r="K815" s="203"/>
      <c r="L815" s="203"/>
      <c r="M815" s="203"/>
      <c r="N815" s="203"/>
      <c r="O815" s="203"/>
      <c r="P815" s="203"/>
      <c r="Q815" s="203"/>
      <c r="R815" s="204"/>
      <c r="S815" s="298" t="str">
        <f t="shared" si="50"/>
        <v/>
      </c>
      <c r="T815" s="299" t="str">
        <f t="shared" si="51"/>
        <v/>
      </c>
      <c r="U815" s="282"/>
    </row>
    <row r="816" spans="2:21" ht="24.75" customHeight="1">
      <c r="B816" s="176">
        <v>810</v>
      </c>
      <c r="C816" s="231"/>
      <c r="D816" s="290" t="str">
        <f t="shared" si="52"/>
        <v/>
      </c>
      <c r="E816" s="291">
        <f>IF(D816="",0,+COUNTIF('賃上げ前(1か月目)(様式3-5)'!$D$7:$D$1006,D816))</f>
        <v>0</v>
      </c>
      <c r="F816" s="205"/>
      <c r="G816" s="295" t="str">
        <f t="shared" si="53"/>
        <v/>
      </c>
      <c r="H816" s="202"/>
      <c r="I816" s="202"/>
      <c r="J816" s="203"/>
      <c r="K816" s="203"/>
      <c r="L816" s="203"/>
      <c r="M816" s="203"/>
      <c r="N816" s="203"/>
      <c r="O816" s="203"/>
      <c r="P816" s="203"/>
      <c r="Q816" s="203"/>
      <c r="R816" s="204"/>
      <c r="S816" s="298" t="str">
        <f t="shared" si="50"/>
        <v/>
      </c>
      <c r="T816" s="299" t="str">
        <f t="shared" si="51"/>
        <v/>
      </c>
      <c r="U816" s="282"/>
    </row>
    <row r="817" spans="2:21" ht="24.75" customHeight="1">
      <c r="B817" s="176">
        <v>811</v>
      </c>
      <c r="C817" s="231"/>
      <c r="D817" s="290" t="str">
        <f t="shared" si="52"/>
        <v/>
      </c>
      <c r="E817" s="291">
        <f>IF(D817="",0,+COUNTIF('賃上げ前(1か月目)(様式3-5)'!$D$7:$D$1006,D817))</f>
        <v>0</v>
      </c>
      <c r="F817" s="205"/>
      <c r="G817" s="295" t="str">
        <f t="shared" si="53"/>
        <v/>
      </c>
      <c r="H817" s="202"/>
      <c r="I817" s="202"/>
      <c r="J817" s="203"/>
      <c r="K817" s="203"/>
      <c r="L817" s="203"/>
      <c r="M817" s="203"/>
      <c r="N817" s="203"/>
      <c r="O817" s="203"/>
      <c r="P817" s="203"/>
      <c r="Q817" s="203"/>
      <c r="R817" s="204"/>
      <c r="S817" s="298" t="str">
        <f t="shared" si="50"/>
        <v/>
      </c>
      <c r="T817" s="299" t="str">
        <f t="shared" si="51"/>
        <v/>
      </c>
      <c r="U817" s="282"/>
    </row>
    <row r="818" spans="2:21" ht="24.75" customHeight="1">
      <c r="B818" s="176">
        <v>812</v>
      </c>
      <c r="C818" s="231"/>
      <c r="D818" s="290" t="str">
        <f t="shared" si="52"/>
        <v/>
      </c>
      <c r="E818" s="291">
        <f>IF(D818="",0,+COUNTIF('賃上げ前(1か月目)(様式3-5)'!$D$7:$D$1006,D818))</f>
        <v>0</v>
      </c>
      <c r="F818" s="205"/>
      <c r="G818" s="295" t="str">
        <f t="shared" si="53"/>
        <v/>
      </c>
      <c r="H818" s="202"/>
      <c r="I818" s="202"/>
      <c r="J818" s="203"/>
      <c r="K818" s="203"/>
      <c r="L818" s="203"/>
      <c r="M818" s="203"/>
      <c r="N818" s="203"/>
      <c r="O818" s="203"/>
      <c r="P818" s="203"/>
      <c r="Q818" s="203"/>
      <c r="R818" s="204"/>
      <c r="S818" s="298" t="str">
        <f t="shared" si="50"/>
        <v/>
      </c>
      <c r="T818" s="299" t="str">
        <f t="shared" si="51"/>
        <v/>
      </c>
      <c r="U818" s="282"/>
    </row>
    <row r="819" spans="2:21" ht="24.75" customHeight="1">
      <c r="B819" s="176">
        <v>813</v>
      </c>
      <c r="C819" s="231"/>
      <c r="D819" s="290" t="str">
        <f t="shared" si="52"/>
        <v/>
      </c>
      <c r="E819" s="291">
        <f>IF(D819="",0,+COUNTIF('賃上げ前(1か月目)(様式3-5)'!$D$7:$D$1006,D819))</f>
        <v>0</v>
      </c>
      <c r="F819" s="205"/>
      <c r="G819" s="295" t="str">
        <f t="shared" si="53"/>
        <v/>
      </c>
      <c r="H819" s="202"/>
      <c r="I819" s="202"/>
      <c r="J819" s="203"/>
      <c r="K819" s="203"/>
      <c r="L819" s="203"/>
      <c r="M819" s="203"/>
      <c r="N819" s="203"/>
      <c r="O819" s="203"/>
      <c r="P819" s="203"/>
      <c r="Q819" s="203"/>
      <c r="R819" s="204"/>
      <c r="S819" s="298" t="str">
        <f t="shared" si="50"/>
        <v/>
      </c>
      <c r="T819" s="299" t="str">
        <f t="shared" si="51"/>
        <v/>
      </c>
      <c r="U819" s="282"/>
    </row>
    <row r="820" spans="2:21" ht="24.75" customHeight="1">
      <c r="B820" s="176">
        <v>814</v>
      </c>
      <c r="C820" s="231"/>
      <c r="D820" s="290" t="str">
        <f t="shared" si="52"/>
        <v/>
      </c>
      <c r="E820" s="291">
        <f>IF(D820="",0,+COUNTIF('賃上げ前(1か月目)(様式3-5)'!$D$7:$D$1006,D820))</f>
        <v>0</v>
      </c>
      <c r="F820" s="205"/>
      <c r="G820" s="295" t="str">
        <f t="shared" si="53"/>
        <v/>
      </c>
      <c r="H820" s="202"/>
      <c r="I820" s="202"/>
      <c r="J820" s="203"/>
      <c r="K820" s="203"/>
      <c r="L820" s="203"/>
      <c r="M820" s="203"/>
      <c r="N820" s="203"/>
      <c r="O820" s="203"/>
      <c r="P820" s="203"/>
      <c r="Q820" s="203"/>
      <c r="R820" s="204"/>
      <c r="S820" s="298" t="str">
        <f t="shared" si="50"/>
        <v/>
      </c>
      <c r="T820" s="299" t="str">
        <f t="shared" si="51"/>
        <v/>
      </c>
      <c r="U820" s="282"/>
    </row>
    <row r="821" spans="2:21" ht="24.75" customHeight="1">
      <c r="B821" s="176">
        <v>815</v>
      </c>
      <c r="C821" s="231"/>
      <c r="D821" s="290" t="str">
        <f t="shared" si="52"/>
        <v/>
      </c>
      <c r="E821" s="291">
        <f>IF(D821="",0,+COUNTIF('賃上げ前(1か月目)(様式3-5)'!$D$7:$D$1006,D821))</f>
        <v>0</v>
      </c>
      <c r="F821" s="205"/>
      <c r="G821" s="295" t="str">
        <f t="shared" si="53"/>
        <v/>
      </c>
      <c r="H821" s="202"/>
      <c r="I821" s="202"/>
      <c r="J821" s="203"/>
      <c r="K821" s="203"/>
      <c r="L821" s="203"/>
      <c r="M821" s="203"/>
      <c r="N821" s="203"/>
      <c r="O821" s="203"/>
      <c r="P821" s="203"/>
      <c r="Q821" s="203"/>
      <c r="R821" s="204"/>
      <c r="S821" s="298" t="str">
        <f t="shared" si="50"/>
        <v/>
      </c>
      <c r="T821" s="299" t="str">
        <f t="shared" si="51"/>
        <v/>
      </c>
      <c r="U821" s="282"/>
    </row>
    <row r="822" spans="2:21" ht="24.75" customHeight="1">
      <c r="B822" s="176">
        <v>816</v>
      </c>
      <c r="C822" s="231"/>
      <c r="D822" s="290" t="str">
        <f t="shared" si="52"/>
        <v/>
      </c>
      <c r="E822" s="291">
        <f>IF(D822="",0,+COUNTIF('賃上げ前(1か月目)(様式3-5)'!$D$7:$D$1006,D822))</f>
        <v>0</v>
      </c>
      <c r="F822" s="205"/>
      <c r="G822" s="295" t="str">
        <f t="shared" si="53"/>
        <v/>
      </c>
      <c r="H822" s="202"/>
      <c r="I822" s="202"/>
      <c r="J822" s="203"/>
      <c r="K822" s="203"/>
      <c r="L822" s="203"/>
      <c r="M822" s="203"/>
      <c r="N822" s="203"/>
      <c r="O822" s="203"/>
      <c r="P822" s="203"/>
      <c r="Q822" s="203"/>
      <c r="R822" s="204"/>
      <c r="S822" s="298" t="str">
        <f t="shared" si="50"/>
        <v/>
      </c>
      <c r="T822" s="299" t="str">
        <f t="shared" si="51"/>
        <v/>
      </c>
      <c r="U822" s="282"/>
    </row>
    <row r="823" spans="2:21" ht="24.75" customHeight="1">
      <c r="B823" s="176">
        <v>817</v>
      </c>
      <c r="C823" s="231"/>
      <c r="D823" s="290" t="str">
        <f t="shared" si="52"/>
        <v/>
      </c>
      <c r="E823" s="291">
        <f>IF(D823="",0,+COUNTIF('賃上げ前(1か月目)(様式3-5)'!$D$7:$D$1006,D823))</f>
        <v>0</v>
      </c>
      <c r="F823" s="205"/>
      <c r="G823" s="295" t="str">
        <f t="shared" si="53"/>
        <v/>
      </c>
      <c r="H823" s="202"/>
      <c r="I823" s="202"/>
      <c r="J823" s="203"/>
      <c r="K823" s="203"/>
      <c r="L823" s="203"/>
      <c r="M823" s="203"/>
      <c r="N823" s="203"/>
      <c r="O823" s="203"/>
      <c r="P823" s="203"/>
      <c r="Q823" s="203"/>
      <c r="R823" s="204"/>
      <c r="S823" s="298" t="str">
        <f t="shared" si="50"/>
        <v/>
      </c>
      <c r="T823" s="299" t="str">
        <f t="shared" si="51"/>
        <v/>
      </c>
      <c r="U823" s="282"/>
    </row>
    <row r="824" spans="2:21" ht="24.75" customHeight="1">
      <c r="B824" s="176">
        <v>818</v>
      </c>
      <c r="C824" s="231"/>
      <c r="D824" s="290" t="str">
        <f t="shared" si="52"/>
        <v/>
      </c>
      <c r="E824" s="291">
        <f>IF(D824="",0,+COUNTIF('賃上げ前(1か月目)(様式3-5)'!$D$7:$D$1006,D824))</f>
        <v>0</v>
      </c>
      <c r="F824" s="205"/>
      <c r="G824" s="295" t="str">
        <f t="shared" si="53"/>
        <v/>
      </c>
      <c r="H824" s="202"/>
      <c r="I824" s="202"/>
      <c r="J824" s="203"/>
      <c r="K824" s="203"/>
      <c r="L824" s="203"/>
      <c r="M824" s="203"/>
      <c r="N824" s="203"/>
      <c r="O824" s="203"/>
      <c r="P824" s="203"/>
      <c r="Q824" s="203"/>
      <c r="R824" s="204"/>
      <c r="S824" s="298" t="str">
        <f t="shared" si="50"/>
        <v/>
      </c>
      <c r="T824" s="299" t="str">
        <f t="shared" si="51"/>
        <v/>
      </c>
      <c r="U824" s="282"/>
    </row>
    <row r="825" spans="2:21" ht="24.75" customHeight="1">
      <c r="B825" s="176">
        <v>819</v>
      </c>
      <c r="C825" s="231"/>
      <c r="D825" s="290" t="str">
        <f t="shared" si="52"/>
        <v/>
      </c>
      <c r="E825" s="291">
        <f>IF(D825="",0,+COUNTIF('賃上げ前(1か月目)(様式3-5)'!$D$7:$D$1006,D825))</f>
        <v>0</v>
      </c>
      <c r="F825" s="205"/>
      <c r="G825" s="295" t="str">
        <f t="shared" si="53"/>
        <v/>
      </c>
      <c r="H825" s="202"/>
      <c r="I825" s="202"/>
      <c r="J825" s="203"/>
      <c r="K825" s="203"/>
      <c r="L825" s="203"/>
      <c r="M825" s="203"/>
      <c r="N825" s="203"/>
      <c r="O825" s="203"/>
      <c r="P825" s="203"/>
      <c r="Q825" s="203"/>
      <c r="R825" s="204"/>
      <c r="S825" s="298" t="str">
        <f t="shared" si="50"/>
        <v/>
      </c>
      <c r="T825" s="299" t="str">
        <f t="shared" si="51"/>
        <v/>
      </c>
      <c r="U825" s="282"/>
    </row>
    <row r="826" spans="2:21" ht="24.75" customHeight="1">
      <c r="B826" s="176">
        <v>820</v>
      </c>
      <c r="C826" s="231"/>
      <c r="D826" s="290" t="str">
        <f t="shared" si="52"/>
        <v/>
      </c>
      <c r="E826" s="291">
        <f>IF(D826="",0,+COUNTIF('賃上げ前(1か月目)(様式3-5)'!$D$7:$D$1006,D826))</f>
        <v>0</v>
      </c>
      <c r="F826" s="205"/>
      <c r="G826" s="295" t="str">
        <f t="shared" si="53"/>
        <v/>
      </c>
      <c r="H826" s="202"/>
      <c r="I826" s="202"/>
      <c r="J826" s="203"/>
      <c r="K826" s="203"/>
      <c r="L826" s="203"/>
      <c r="M826" s="203"/>
      <c r="N826" s="203"/>
      <c r="O826" s="203"/>
      <c r="P826" s="203"/>
      <c r="Q826" s="203"/>
      <c r="R826" s="204"/>
      <c r="S826" s="298" t="str">
        <f t="shared" si="50"/>
        <v/>
      </c>
      <c r="T826" s="299" t="str">
        <f t="shared" si="51"/>
        <v/>
      </c>
      <c r="U826" s="282"/>
    </row>
    <row r="827" spans="2:21" ht="24.75" customHeight="1">
      <c r="B827" s="176">
        <v>821</v>
      </c>
      <c r="C827" s="231"/>
      <c r="D827" s="290" t="str">
        <f t="shared" si="52"/>
        <v/>
      </c>
      <c r="E827" s="291">
        <f>IF(D827="",0,+COUNTIF('賃上げ前(1か月目)(様式3-5)'!$D$7:$D$1006,D827))</f>
        <v>0</v>
      </c>
      <c r="F827" s="205"/>
      <c r="G827" s="295" t="str">
        <f t="shared" si="53"/>
        <v/>
      </c>
      <c r="H827" s="202"/>
      <c r="I827" s="202"/>
      <c r="J827" s="203"/>
      <c r="K827" s="203"/>
      <c r="L827" s="203"/>
      <c r="M827" s="203"/>
      <c r="N827" s="203"/>
      <c r="O827" s="203"/>
      <c r="P827" s="203"/>
      <c r="Q827" s="203"/>
      <c r="R827" s="204"/>
      <c r="S827" s="298" t="str">
        <f t="shared" si="50"/>
        <v/>
      </c>
      <c r="T827" s="299" t="str">
        <f t="shared" si="51"/>
        <v/>
      </c>
      <c r="U827" s="282"/>
    </row>
    <row r="828" spans="2:21" ht="24.75" customHeight="1">
      <c r="B828" s="176">
        <v>822</v>
      </c>
      <c r="C828" s="231"/>
      <c r="D828" s="290" t="str">
        <f t="shared" si="52"/>
        <v/>
      </c>
      <c r="E828" s="291">
        <f>IF(D828="",0,+COUNTIF('賃上げ前(1か月目)(様式3-5)'!$D$7:$D$1006,D828))</f>
        <v>0</v>
      </c>
      <c r="F828" s="205"/>
      <c r="G828" s="295" t="str">
        <f t="shared" si="53"/>
        <v/>
      </c>
      <c r="H828" s="202"/>
      <c r="I828" s="202"/>
      <c r="J828" s="203"/>
      <c r="K828" s="203"/>
      <c r="L828" s="203"/>
      <c r="M828" s="203"/>
      <c r="N828" s="203"/>
      <c r="O828" s="203"/>
      <c r="P828" s="203"/>
      <c r="Q828" s="203"/>
      <c r="R828" s="204"/>
      <c r="S828" s="298" t="str">
        <f t="shared" si="50"/>
        <v/>
      </c>
      <c r="T828" s="299" t="str">
        <f t="shared" si="51"/>
        <v/>
      </c>
      <c r="U828" s="282"/>
    </row>
    <row r="829" spans="2:21" ht="24.75" customHeight="1">
      <c r="B829" s="176">
        <v>823</v>
      </c>
      <c r="C829" s="231"/>
      <c r="D829" s="290" t="str">
        <f t="shared" si="52"/>
        <v/>
      </c>
      <c r="E829" s="291">
        <f>IF(D829="",0,+COUNTIF('賃上げ前(1か月目)(様式3-5)'!$D$7:$D$1006,D829))</f>
        <v>0</v>
      </c>
      <c r="F829" s="205"/>
      <c r="G829" s="295" t="str">
        <f t="shared" si="53"/>
        <v/>
      </c>
      <c r="H829" s="202"/>
      <c r="I829" s="202"/>
      <c r="J829" s="203"/>
      <c r="K829" s="203"/>
      <c r="L829" s="203"/>
      <c r="M829" s="203"/>
      <c r="N829" s="203"/>
      <c r="O829" s="203"/>
      <c r="P829" s="203"/>
      <c r="Q829" s="203"/>
      <c r="R829" s="204"/>
      <c r="S829" s="298" t="str">
        <f t="shared" si="50"/>
        <v/>
      </c>
      <c r="T829" s="299" t="str">
        <f t="shared" si="51"/>
        <v/>
      </c>
      <c r="U829" s="282"/>
    </row>
    <row r="830" spans="2:21" ht="24.75" customHeight="1">
      <c r="B830" s="176">
        <v>824</v>
      </c>
      <c r="C830" s="231"/>
      <c r="D830" s="290" t="str">
        <f t="shared" si="52"/>
        <v/>
      </c>
      <c r="E830" s="291">
        <f>IF(D830="",0,+COUNTIF('賃上げ前(1か月目)(様式3-5)'!$D$7:$D$1006,D830))</f>
        <v>0</v>
      </c>
      <c r="F830" s="205"/>
      <c r="G830" s="295" t="str">
        <f t="shared" si="53"/>
        <v/>
      </c>
      <c r="H830" s="202"/>
      <c r="I830" s="202"/>
      <c r="J830" s="203"/>
      <c r="K830" s="203"/>
      <c r="L830" s="203"/>
      <c r="M830" s="203"/>
      <c r="N830" s="203"/>
      <c r="O830" s="203"/>
      <c r="P830" s="203"/>
      <c r="Q830" s="203"/>
      <c r="R830" s="204"/>
      <c r="S830" s="298" t="str">
        <f t="shared" si="50"/>
        <v/>
      </c>
      <c r="T830" s="299" t="str">
        <f t="shared" si="51"/>
        <v/>
      </c>
      <c r="U830" s="282"/>
    </row>
    <row r="831" spans="2:21" ht="24.75" customHeight="1">
      <c r="B831" s="176">
        <v>825</v>
      </c>
      <c r="C831" s="231"/>
      <c r="D831" s="290" t="str">
        <f t="shared" si="52"/>
        <v/>
      </c>
      <c r="E831" s="291">
        <f>IF(D831="",0,+COUNTIF('賃上げ前(1か月目)(様式3-5)'!$D$7:$D$1006,D831))</f>
        <v>0</v>
      </c>
      <c r="F831" s="205"/>
      <c r="G831" s="295" t="str">
        <f t="shared" si="53"/>
        <v/>
      </c>
      <c r="H831" s="202"/>
      <c r="I831" s="202"/>
      <c r="J831" s="203"/>
      <c r="K831" s="203"/>
      <c r="L831" s="203"/>
      <c r="M831" s="203"/>
      <c r="N831" s="203"/>
      <c r="O831" s="203"/>
      <c r="P831" s="203"/>
      <c r="Q831" s="203"/>
      <c r="R831" s="204"/>
      <c r="S831" s="298" t="str">
        <f t="shared" si="50"/>
        <v/>
      </c>
      <c r="T831" s="299" t="str">
        <f t="shared" si="51"/>
        <v/>
      </c>
      <c r="U831" s="282"/>
    </row>
    <row r="832" spans="2:21" ht="24.75" customHeight="1">
      <c r="B832" s="176">
        <v>826</v>
      </c>
      <c r="C832" s="231"/>
      <c r="D832" s="290" t="str">
        <f t="shared" si="52"/>
        <v/>
      </c>
      <c r="E832" s="291">
        <f>IF(D832="",0,+COUNTIF('賃上げ前(1か月目)(様式3-5)'!$D$7:$D$1006,D832))</f>
        <v>0</v>
      </c>
      <c r="F832" s="205"/>
      <c r="G832" s="295" t="str">
        <f t="shared" si="53"/>
        <v/>
      </c>
      <c r="H832" s="202"/>
      <c r="I832" s="202"/>
      <c r="J832" s="203"/>
      <c r="K832" s="203"/>
      <c r="L832" s="203"/>
      <c r="M832" s="203"/>
      <c r="N832" s="203"/>
      <c r="O832" s="203"/>
      <c r="P832" s="203"/>
      <c r="Q832" s="203"/>
      <c r="R832" s="204"/>
      <c r="S832" s="298" t="str">
        <f t="shared" si="50"/>
        <v/>
      </c>
      <c r="T832" s="299" t="str">
        <f t="shared" si="51"/>
        <v/>
      </c>
      <c r="U832" s="282"/>
    </row>
    <row r="833" spans="2:21" ht="24.75" customHeight="1">
      <c r="B833" s="176">
        <v>827</v>
      </c>
      <c r="C833" s="231"/>
      <c r="D833" s="290" t="str">
        <f t="shared" si="52"/>
        <v/>
      </c>
      <c r="E833" s="291">
        <f>IF(D833="",0,+COUNTIF('賃上げ前(1か月目)(様式3-5)'!$D$7:$D$1006,D833))</f>
        <v>0</v>
      </c>
      <c r="F833" s="205"/>
      <c r="G833" s="295" t="str">
        <f t="shared" si="53"/>
        <v/>
      </c>
      <c r="H833" s="202"/>
      <c r="I833" s="202"/>
      <c r="J833" s="203"/>
      <c r="K833" s="203"/>
      <c r="L833" s="203"/>
      <c r="M833" s="203"/>
      <c r="N833" s="203"/>
      <c r="O833" s="203"/>
      <c r="P833" s="203"/>
      <c r="Q833" s="203"/>
      <c r="R833" s="204"/>
      <c r="S833" s="298" t="str">
        <f t="shared" si="50"/>
        <v/>
      </c>
      <c r="T833" s="299" t="str">
        <f t="shared" si="51"/>
        <v/>
      </c>
      <c r="U833" s="282"/>
    </row>
    <row r="834" spans="2:21" ht="24.75" customHeight="1">
      <c r="B834" s="176">
        <v>828</v>
      </c>
      <c r="C834" s="231"/>
      <c r="D834" s="290" t="str">
        <f t="shared" si="52"/>
        <v/>
      </c>
      <c r="E834" s="291">
        <f>IF(D834="",0,+COUNTIF('賃上げ前(1か月目)(様式3-5)'!$D$7:$D$1006,D834))</f>
        <v>0</v>
      </c>
      <c r="F834" s="205"/>
      <c r="G834" s="295" t="str">
        <f t="shared" si="53"/>
        <v/>
      </c>
      <c r="H834" s="202"/>
      <c r="I834" s="202"/>
      <c r="J834" s="203"/>
      <c r="K834" s="203"/>
      <c r="L834" s="203"/>
      <c r="M834" s="203"/>
      <c r="N834" s="203"/>
      <c r="O834" s="203"/>
      <c r="P834" s="203"/>
      <c r="Q834" s="203"/>
      <c r="R834" s="204"/>
      <c r="S834" s="298" t="str">
        <f t="shared" si="50"/>
        <v/>
      </c>
      <c r="T834" s="299" t="str">
        <f t="shared" si="51"/>
        <v/>
      </c>
      <c r="U834" s="282"/>
    </row>
    <row r="835" spans="2:21" ht="24.75" customHeight="1">
      <c r="B835" s="176">
        <v>829</v>
      </c>
      <c r="C835" s="231"/>
      <c r="D835" s="290" t="str">
        <f t="shared" si="52"/>
        <v/>
      </c>
      <c r="E835" s="291">
        <f>IF(D835="",0,+COUNTIF('賃上げ前(1か月目)(様式3-5)'!$D$7:$D$1006,D835))</f>
        <v>0</v>
      </c>
      <c r="F835" s="205"/>
      <c r="G835" s="295" t="str">
        <f t="shared" si="53"/>
        <v/>
      </c>
      <c r="H835" s="202"/>
      <c r="I835" s="202"/>
      <c r="J835" s="203"/>
      <c r="K835" s="203"/>
      <c r="L835" s="203"/>
      <c r="M835" s="203"/>
      <c r="N835" s="203"/>
      <c r="O835" s="203"/>
      <c r="P835" s="203"/>
      <c r="Q835" s="203"/>
      <c r="R835" s="204"/>
      <c r="S835" s="298" t="str">
        <f t="shared" si="50"/>
        <v/>
      </c>
      <c r="T835" s="299" t="str">
        <f t="shared" si="51"/>
        <v/>
      </c>
      <c r="U835" s="282"/>
    </row>
    <row r="836" spans="2:21" ht="24.75" customHeight="1">
      <c r="B836" s="176">
        <v>830</v>
      </c>
      <c r="C836" s="231"/>
      <c r="D836" s="290" t="str">
        <f t="shared" si="52"/>
        <v/>
      </c>
      <c r="E836" s="291">
        <f>IF(D836="",0,+COUNTIF('賃上げ前(1か月目)(様式3-5)'!$D$7:$D$1006,D836))</f>
        <v>0</v>
      </c>
      <c r="F836" s="205"/>
      <c r="G836" s="295" t="str">
        <f t="shared" si="53"/>
        <v/>
      </c>
      <c r="H836" s="202"/>
      <c r="I836" s="202"/>
      <c r="J836" s="203"/>
      <c r="K836" s="203"/>
      <c r="L836" s="203"/>
      <c r="M836" s="203"/>
      <c r="N836" s="203"/>
      <c r="O836" s="203"/>
      <c r="P836" s="203"/>
      <c r="Q836" s="203"/>
      <c r="R836" s="204"/>
      <c r="S836" s="298" t="str">
        <f t="shared" si="50"/>
        <v/>
      </c>
      <c r="T836" s="299" t="str">
        <f t="shared" si="51"/>
        <v/>
      </c>
      <c r="U836" s="282"/>
    </row>
    <row r="837" spans="2:21" ht="24.75" customHeight="1">
      <c r="B837" s="176">
        <v>831</v>
      </c>
      <c r="C837" s="231"/>
      <c r="D837" s="290" t="str">
        <f t="shared" si="52"/>
        <v/>
      </c>
      <c r="E837" s="291">
        <f>IF(D837="",0,+COUNTIF('賃上げ前(1か月目)(様式3-5)'!$D$7:$D$1006,D837))</f>
        <v>0</v>
      </c>
      <c r="F837" s="205"/>
      <c r="G837" s="295" t="str">
        <f t="shared" si="53"/>
        <v/>
      </c>
      <c r="H837" s="202"/>
      <c r="I837" s="202"/>
      <c r="J837" s="203"/>
      <c r="K837" s="203"/>
      <c r="L837" s="203"/>
      <c r="M837" s="203"/>
      <c r="N837" s="203"/>
      <c r="O837" s="203"/>
      <c r="P837" s="203"/>
      <c r="Q837" s="203"/>
      <c r="R837" s="204"/>
      <c r="S837" s="298" t="str">
        <f t="shared" si="50"/>
        <v/>
      </c>
      <c r="T837" s="299" t="str">
        <f t="shared" si="51"/>
        <v/>
      </c>
      <c r="U837" s="282"/>
    </row>
    <row r="838" spans="2:21" ht="24.75" customHeight="1">
      <c r="B838" s="176">
        <v>832</v>
      </c>
      <c r="C838" s="231"/>
      <c r="D838" s="290" t="str">
        <f t="shared" si="52"/>
        <v/>
      </c>
      <c r="E838" s="291">
        <f>IF(D838="",0,+COUNTIF('賃上げ前(1か月目)(様式3-5)'!$D$7:$D$1006,D838))</f>
        <v>0</v>
      </c>
      <c r="F838" s="205"/>
      <c r="G838" s="295" t="str">
        <f t="shared" si="53"/>
        <v/>
      </c>
      <c r="H838" s="202"/>
      <c r="I838" s="202"/>
      <c r="J838" s="203"/>
      <c r="K838" s="203"/>
      <c r="L838" s="203"/>
      <c r="M838" s="203"/>
      <c r="N838" s="203"/>
      <c r="O838" s="203"/>
      <c r="P838" s="203"/>
      <c r="Q838" s="203"/>
      <c r="R838" s="204"/>
      <c r="S838" s="298" t="str">
        <f t="shared" si="50"/>
        <v/>
      </c>
      <c r="T838" s="299" t="str">
        <f t="shared" si="51"/>
        <v/>
      </c>
      <c r="U838" s="282"/>
    </row>
    <row r="839" spans="2:21" ht="24.75" customHeight="1">
      <c r="B839" s="176">
        <v>833</v>
      </c>
      <c r="C839" s="231"/>
      <c r="D839" s="290" t="str">
        <f t="shared" si="52"/>
        <v/>
      </c>
      <c r="E839" s="291">
        <f>IF(D839="",0,+COUNTIF('賃上げ前(1か月目)(様式3-5)'!$D$7:$D$1006,D839))</f>
        <v>0</v>
      </c>
      <c r="F839" s="205"/>
      <c r="G839" s="295" t="str">
        <f t="shared" si="53"/>
        <v/>
      </c>
      <c r="H839" s="202"/>
      <c r="I839" s="202"/>
      <c r="J839" s="203"/>
      <c r="K839" s="203"/>
      <c r="L839" s="203"/>
      <c r="M839" s="203"/>
      <c r="N839" s="203"/>
      <c r="O839" s="203"/>
      <c r="P839" s="203"/>
      <c r="Q839" s="203"/>
      <c r="R839" s="204"/>
      <c r="S839" s="298" t="str">
        <f t="shared" si="50"/>
        <v/>
      </c>
      <c r="T839" s="299" t="str">
        <f t="shared" si="51"/>
        <v/>
      </c>
      <c r="U839" s="282"/>
    </row>
    <row r="840" spans="2:21" ht="24.75" customHeight="1">
      <c r="B840" s="176">
        <v>834</v>
      </c>
      <c r="C840" s="231"/>
      <c r="D840" s="290" t="str">
        <f t="shared" si="52"/>
        <v/>
      </c>
      <c r="E840" s="291">
        <f>IF(D840="",0,+COUNTIF('賃上げ前(1か月目)(様式3-5)'!$D$7:$D$1006,D840))</f>
        <v>0</v>
      </c>
      <c r="F840" s="205"/>
      <c r="G840" s="295" t="str">
        <f t="shared" si="53"/>
        <v/>
      </c>
      <c r="H840" s="202"/>
      <c r="I840" s="202"/>
      <c r="J840" s="203"/>
      <c r="K840" s="203"/>
      <c r="L840" s="203"/>
      <c r="M840" s="203"/>
      <c r="N840" s="203"/>
      <c r="O840" s="203"/>
      <c r="P840" s="203"/>
      <c r="Q840" s="203"/>
      <c r="R840" s="204"/>
      <c r="S840" s="298" t="str">
        <f t="shared" ref="S840:S903" si="54">IF(C840="","",+SUM(H840:R840))</f>
        <v/>
      </c>
      <c r="T840" s="299" t="str">
        <f t="shared" ref="T840:T903" si="55">IF(C840="","",+IF(G840="対象",H840,0))</f>
        <v/>
      </c>
      <c r="U840" s="282"/>
    </row>
    <row r="841" spans="2:21" ht="24.75" customHeight="1">
      <c r="B841" s="176">
        <v>835</v>
      </c>
      <c r="C841" s="231"/>
      <c r="D841" s="290" t="str">
        <f t="shared" ref="D841:D904" si="56">SUBSTITUTE(SUBSTITUTE(C841,"　","")," ","")</f>
        <v/>
      </c>
      <c r="E841" s="291">
        <f>IF(D841="",0,+COUNTIF('賃上げ前(1か月目)(様式3-5)'!$D$7:$D$1006,D841))</f>
        <v>0</v>
      </c>
      <c r="F841" s="205"/>
      <c r="G841" s="295" t="str">
        <f t="shared" ref="G841:G904" si="57">IF(C841="","",+IF(OR(E841&lt;1,F841=""),"除外","対象"))</f>
        <v/>
      </c>
      <c r="H841" s="202"/>
      <c r="I841" s="202"/>
      <c r="J841" s="203"/>
      <c r="K841" s="203"/>
      <c r="L841" s="203"/>
      <c r="M841" s="203"/>
      <c r="N841" s="203"/>
      <c r="O841" s="203"/>
      <c r="P841" s="203"/>
      <c r="Q841" s="203"/>
      <c r="R841" s="204"/>
      <c r="S841" s="298" t="str">
        <f t="shared" si="54"/>
        <v/>
      </c>
      <c r="T841" s="299" t="str">
        <f t="shared" si="55"/>
        <v/>
      </c>
      <c r="U841" s="282"/>
    </row>
    <row r="842" spans="2:21" ht="24.75" customHeight="1">
      <c r="B842" s="176">
        <v>836</v>
      </c>
      <c r="C842" s="231"/>
      <c r="D842" s="290" t="str">
        <f t="shared" si="56"/>
        <v/>
      </c>
      <c r="E842" s="291">
        <f>IF(D842="",0,+COUNTIF('賃上げ前(1か月目)(様式3-5)'!$D$7:$D$1006,D842))</f>
        <v>0</v>
      </c>
      <c r="F842" s="205"/>
      <c r="G842" s="295" t="str">
        <f t="shared" si="57"/>
        <v/>
      </c>
      <c r="H842" s="202"/>
      <c r="I842" s="202"/>
      <c r="J842" s="203"/>
      <c r="K842" s="203"/>
      <c r="L842" s="203"/>
      <c r="M842" s="203"/>
      <c r="N842" s="203"/>
      <c r="O842" s="203"/>
      <c r="P842" s="203"/>
      <c r="Q842" s="203"/>
      <c r="R842" s="204"/>
      <c r="S842" s="298" t="str">
        <f t="shared" si="54"/>
        <v/>
      </c>
      <c r="T842" s="299" t="str">
        <f t="shared" si="55"/>
        <v/>
      </c>
      <c r="U842" s="282"/>
    </row>
    <row r="843" spans="2:21" ht="24.75" customHeight="1">
      <c r="B843" s="176">
        <v>837</v>
      </c>
      <c r="C843" s="231"/>
      <c r="D843" s="290" t="str">
        <f t="shared" si="56"/>
        <v/>
      </c>
      <c r="E843" s="291">
        <f>IF(D843="",0,+COUNTIF('賃上げ前(1か月目)(様式3-5)'!$D$7:$D$1006,D843))</f>
        <v>0</v>
      </c>
      <c r="F843" s="205"/>
      <c r="G843" s="295" t="str">
        <f t="shared" si="57"/>
        <v/>
      </c>
      <c r="H843" s="202"/>
      <c r="I843" s="202"/>
      <c r="J843" s="203"/>
      <c r="K843" s="203"/>
      <c r="L843" s="203"/>
      <c r="M843" s="203"/>
      <c r="N843" s="203"/>
      <c r="O843" s="203"/>
      <c r="P843" s="203"/>
      <c r="Q843" s="203"/>
      <c r="R843" s="204"/>
      <c r="S843" s="298" t="str">
        <f t="shared" si="54"/>
        <v/>
      </c>
      <c r="T843" s="299" t="str">
        <f t="shared" si="55"/>
        <v/>
      </c>
      <c r="U843" s="282"/>
    </row>
    <row r="844" spans="2:21" ht="24.75" customHeight="1">
      <c r="B844" s="176">
        <v>838</v>
      </c>
      <c r="C844" s="231"/>
      <c r="D844" s="290" t="str">
        <f t="shared" si="56"/>
        <v/>
      </c>
      <c r="E844" s="291">
        <f>IF(D844="",0,+COUNTIF('賃上げ前(1か月目)(様式3-5)'!$D$7:$D$1006,D844))</f>
        <v>0</v>
      </c>
      <c r="F844" s="205"/>
      <c r="G844" s="295" t="str">
        <f t="shared" si="57"/>
        <v/>
      </c>
      <c r="H844" s="202"/>
      <c r="I844" s="202"/>
      <c r="J844" s="203"/>
      <c r="K844" s="203"/>
      <c r="L844" s="203"/>
      <c r="M844" s="203"/>
      <c r="N844" s="203"/>
      <c r="O844" s="203"/>
      <c r="P844" s="203"/>
      <c r="Q844" s="203"/>
      <c r="R844" s="204"/>
      <c r="S844" s="298" t="str">
        <f t="shared" si="54"/>
        <v/>
      </c>
      <c r="T844" s="299" t="str">
        <f t="shared" si="55"/>
        <v/>
      </c>
      <c r="U844" s="282"/>
    </row>
    <row r="845" spans="2:21" ht="24.75" customHeight="1">
      <c r="B845" s="176">
        <v>839</v>
      </c>
      <c r="C845" s="231"/>
      <c r="D845" s="290" t="str">
        <f t="shared" si="56"/>
        <v/>
      </c>
      <c r="E845" s="291">
        <f>IF(D845="",0,+COUNTIF('賃上げ前(1か月目)(様式3-5)'!$D$7:$D$1006,D845))</f>
        <v>0</v>
      </c>
      <c r="F845" s="205"/>
      <c r="G845" s="295" t="str">
        <f t="shared" si="57"/>
        <v/>
      </c>
      <c r="H845" s="202"/>
      <c r="I845" s="202"/>
      <c r="J845" s="203"/>
      <c r="K845" s="203"/>
      <c r="L845" s="203"/>
      <c r="M845" s="203"/>
      <c r="N845" s="203"/>
      <c r="O845" s="203"/>
      <c r="P845" s="203"/>
      <c r="Q845" s="203"/>
      <c r="R845" s="204"/>
      <c r="S845" s="298" t="str">
        <f t="shared" si="54"/>
        <v/>
      </c>
      <c r="T845" s="299" t="str">
        <f t="shared" si="55"/>
        <v/>
      </c>
      <c r="U845" s="282"/>
    </row>
    <row r="846" spans="2:21" ht="24.75" customHeight="1">
      <c r="B846" s="176">
        <v>840</v>
      </c>
      <c r="C846" s="231"/>
      <c r="D846" s="290" t="str">
        <f t="shared" si="56"/>
        <v/>
      </c>
      <c r="E846" s="291">
        <f>IF(D846="",0,+COUNTIF('賃上げ前(1か月目)(様式3-5)'!$D$7:$D$1006,D846))</f>
        <v>0</v>
      </c>
      <c r="F846" s="205"/>
      <c r="G846" s="295" t="str">
        <f t="shared" si="57"/>
        <v/>
      </c>
      <c r="H846" s="202"/>
      <c r="I846" s="202"/>
      <c r="J846" s="203"/>
      <c r="K846" s="203"/>
      <c r="L846" s="203"/>
      <c r="M846" s="203"/>
      <c r="N846" s="203"/>
      <c r="O846" s="203"/>
      <c r="P846" s="203"/>
      <c r="Q846" s="203"/>
      <c r="R846" s="204"/>
      <c r="S846" s="298" t="str">
        <f t="shared" si="54"/>
        <v/>
      </c>
      <c r="T846" s="299" t="str">
        <f t="shared" si="55"/>
        <v/>
      </c>
      <c r="U846" s="282"/>
    </row>
    <row r="847" spans="2:21" ht="24.75" customHeight="1">
      <c r="B847" s="176">
        <v>841</v>
      </c>
      <c r="C847" s="231"/>
      <c r="D847" s="290" t="str">
        <f t="shared" si="56"/>
        <v/>
      </c>
      <c r="E847" s="291">
        <f>IF(D847="",0,+COUNTIF('賃上げ前(1か月目)(様式3-5)'!$D$7:$D$1006,D847))</f>
        <v>0</v>
      </c>
      <c r="F847" s="205"/>
      <c r="G847" s="295" t="str">
        <f t="shared" si="57"/>
        <v/>
      </c>
      <c r="H847" s="202"/>
      <c r="I847" s="202"/>
      <c r="J847" s="203"/>
      <c r="K847" s="203"/>
      <c r="L847" s="203"/>
      <c r="M847" s="203"/>
      <c r="N847" s="203"/>
      <c r="O847" s="203"/>
      <c r="P847" s="203"/>
      <c r="Q847" s="203"/>
      <c r="R847" s="204"/>
      <c r="S847" s="298" t="str">
        <f t="shared" si="54"/>
        <v/>
      </c>
      <c r="T847" s="299" t="str">
        <f t="shared" si="55"/>
        <v/>
      </c>
      <c r="U847" s="282"/>
    </row>
    <row r="848" spans="2:21" ht="24.75" customHeight="1">
      <c r="B848" s="176">
        <v>842</v>
      </c>
      <c r="C848" s="231"/>
      <c r="D848" s="290" t="str">
        <f t="shared" si="56"/>
        <v/>
      </c>
      <c r="E848" s="291">
        <f>IF(D848="",0,+COUNTIF('賃上げ前(1か月目)(様式3-5)'!$D$7:$D$1006,D848))</f>
        <v>0</v>
      </c>
      <c r="F848" s="205"/>
      <c r="G848" s="295" t="str">
        <f t="shared" si="57"/>
        <v/>
      </c>
      <c r="H848" s="202"/>
      <c r="I848" s="202"/>
      <c r="J848" s="203"/>
      <c r="K848" s="203"/>
      <c r="L848" s="203"/>
      <c r="M848" s="203"/>
      <c r="N848" s="203"/>
      <c r="O848" s="203"/>
      <c r="P848" s="203"/>
      <c r="Q848" s="203"/>
      <c r="R848" s="204"/>
      <c r="S848" s="298" t="str">
        <f t="shared" si="54"/>
        <v/>
      </c>
      <c r="T848" s="299" t="str">
        <f t="shared" si="55"/>
        <v/>
      </c>
      <c r="U848" s="282"/>
    </row>
    <row r="849" spans="2:21" ht="24.75" customHeight="1">
      <c r="B849" s="176">
        <v>843</v>
      </c>
      <c r="C849" s="231"/>
      <c r="D849" s="290" t="str">
        <f t="shared" si="56"/>
        <v/>
      </c>
      <c r="E849" s="291">
        <f>IF(D849="",0,+COUNTIF('賃上げ前(1か月目)(様式3-5)'!$D$7:$D$1006,D849))</f>
        <v>0</v>
      </c>
      <c r="F849" s="205"/>
      <c r="G849" s="295" t="str">
        <f t="shared" si="57"/>
        <v/>
      </c>
      <c r="H849" s="202"/>
      <c r="I849" s="202"/>
      <c r="J849" s="203"/>
      <c r="K849" s="203"/>
      <c r="L849" s="203"/>
      <c r="M849" s="203"/>
      <c r="N849" s="203"/>
      <c r="O849" s="203"/>
      <c r="P849" s="203"/>
      <c r="Q849" s="203"/>
      <c r="R849" s="204"/>
      <c r="S849" s="298" t="str">
        <f t="shared" si="54"/>
        <v/>
      </c>
      <c r="T849" s="299" t="str">
        <f t="shared" si="55"/>
        <v/>
      </c>
      <c r="U849" s="282"/>
    </row>
    <row r="850" spans="2:21" ht="24.75" customHeight="1">
      <c r="B850" s="176">
        <v>844</v>
      </c>
      <c r="C850" s="231"/>
      <c r="D850" s="290" t="str">
        <f t="shared" si="56"/>
        <v/>
      </c>
      <c r="E850" s="291">
        <f>IF(D850="",0,+COUNTIF('賃上げ前(1か月目)(様式3-5)'!$D$7:$D$1006,D850))</f>
        <v>0</v>
      </c>
      <c r="F850" s="205"/>
      <c r="G850" s="295" t="str">
        <f t="shared" si="57"/>
        <v/>
      </c>
      <c r="H850" s="202"/>
      <c r="I850" s="202"/>
      <c r="J850" s="203"/>
      <c r="K850" s="203"/>
      <c r="L850" s="203"/>
      <c r="M850" s="203"/>
      <c r="N850" s="203"/>
      <c r="O850" s="203"/>
      <c r="P850" s="203"/>
      <c r="Q850" s="203"/>
      <c r="R850" s="204"/>
      <c r="S850" s="298" t="str">
        <f t="shared" si="54"/>
        <v/>
      </c>
      <c r="T850" s="299" t="str">
        <f t="shared" si="55"/>
        <v/>
      </c>
      <c r="U850" s="282"/>
    </row>
    <row r="851" spans="2:21" ht="24.75" customHeight="1">
      <c r="B851" s="176">
        <v>845</v>
      </c>
      <c r="C851" s="231"/>
      <c r="D851" s="290" t="str">
        <f t="shared" si="56"/>
        <v/>
      </c>
      <c r="E851" s="291">
        <f>IF(D851="",0,+COUNTIF('賃上げ前(1か月目)(様式3-5)'!$D$7:$D$1006,D851))</f>
        <v>0</v>
      </c>
      <c r="F851" s="205"/>
      <c r="G851" s="295" t="str">
        <f t="shared" si="57"/>
        <v/>
      </c>
      <c r="H851" s="202"/>
      <c r="I851" s="202"/>
      <c r="J851" s="203"/>
      <c r="K851" s="203"/>
      <c r="L851" s="203"/>
      <c r="M851" s="203"/>
      <c r="N851" s="203"/>
      <c r="O851" s="203"/>
      <c r="P851" s="203"/>
      <c r="Q851" s="203"/>
      <c r="R851" s="204"/>
      <c r="S851" s="298" t="str">
        <f t="shared" si="54"/>
        <v/>
      </c>
      <c r="T851" s="299" t="str">
        <f t="shared" si="55"/>
        <v/>
      </c>
      <c r="U851" s="282"/>
    </row>
    <row r="852" spans="2:21" ht="24.75" customHeight="1">
      <c r="B852" s="176">
        <v>846</v>
      </c>
      <c r="C852" s="231"/>
      <c r="D852" s="290" t="str">
        <f t="shared" si="56"/>
        <v/>
      </c>
      <c r="E852" s="291">
        <f>IF(D852="",0,+COUNTIF('賃上げ前(1か月目)(様式3-5)'!$D$7:$D$1006,D852))</f>
        <v>0</v>
      </c>
      <c r="F852" s="205"/>
      <c r="G852" s="295" t="str">
        <f t="shared" si="57"/>
        <v/>
      </c>
      <c r="H852" s="202"/>
      <c r="I852" s="202"/>
      <c r="J852" s="203"/>
      <c r="K852" s="203"/>
      <c r="L852" s="203"/>
      <c r="M852" s="203"/>
      <c r="N852" s="203"/>
      <c r="O852" s="203"/>
      <c r="P852" s="203"/>
      <c r="Q852" s="203"/>
      <c r="R852" s="204"/>
      <c r="S852" s="298" t="str">
        <f t="shared" si="54"/>
        <v/>
      </c>
      <c r="T852" s="299" t="str">
        <f t="shared" si="55"/>
        <v/>
      </c>
      <c r="U852" s="282"/>
    </row>
    <row r="853" spans="2:21" ht="24.75" customHeight="1">
      <c r="B853" s="176">
        <v>847</v>
      </c>
      <c r="C853" s="231"/>
      <c r="D853" s="290" t="str">
        <f t="shared" si="56"/>
        <v/>
      </c>
      <c r="E853" s="291">
        <f>IF(D853="",0,+COUNTIF('賃上げ前(1か月目)(様式3-5)'!$D$7:$D$1006,D853))</f>
        <v>0</v>
      </c>
      <c r="F853" s="205"/>
      <c r="G853" s="295" t="str">
        <f t="shared" si="57"/>
        <v/>
      </c>
      <c r="H853" s="202"/>
      <c r="I853" s="202"/>
      <c r="J853" s="203"/>
      <c r="K853" s="203"/>
      <c r="L853" s="203"/>
      <c r="M853" s="203"/>
      <c r="N853" s="203"/>
      <c r="O853" s="203"/>
      <c r="P853" s="203"/>
      <c r="Q853" s="203"/>
      <c r="R853" s="204"/>
      <c r="S853" s="298" t="str">
        <f t="shared" si="54"/>
        <v/>
      </c>
      <c r="T853" s="299" t="str">
        <f t="shared" si="55"/>
        <v/>
      </c>
      <c r="U853" s="282"/>
    </row>
    <row r="854" spans="2:21" ht="24.75" customHeight="1">
      <c r="B854" s="176">
        <v>848</v>
      </c>
      <c r="C854" s="231"/>
      <c r="D854" s="290" t="str">
        <f t="shared" si="56"/>
        <v/>
      </c>
      <c r="E854" s="291">
        <f>IF(D854="",0,+COUNTIF('賃上げ前(1か月目)(様式3-5)'!$D$7:$D$1006,D854))</f>
        <v>0</v>
      </c>
      <c r="F854" s="205"/>
      <c r="G854" s="295" t="str">
        <f t="shared" si="57"/>
        <v/>
      </c>
      <c r="H854" s="202"/>
      <c r="I854" s="202"/>
      <c r="J854" s="203"/>
      <c r="K854" s="203"/>
      <c r="L854" s="203"/>
      <c r="M854" s="203"/>
      <c r="N854" s="203"/>
      <c r="O854" s="203"/>
      <c r="P854" s="203"/>
      <c r="Q854" s="203"/>
      <c r="R854" s="204"/>
      <c r="S854" s="298" t="str">
        <f t="shared" si="54"/>
        <v/>
      </c>
      <c r="T854" s="299" t="str">
        <f t="shared" si="55"/>
        <v/>
      </c>
      <c r="U854" s="282"/>
    </row>
    <row r="855" spans="2:21" ht="24.75" customHeight="1">
      <c r="B855" s="176">
        <v>849</v>
      </c>
      <c r="C855" s="231"/>
      <c r="D855" s="290" t="str">
        <f t="shared" si="56"/>
        <v/>
      </c>
      <c r="E855" s="291">
        <f>IF(D855="",0,+COUNTIF('賃上げ前(1か月目)(様式3-5)'!$D$7:$D$1006,D855))</f>
        <v>0</v>
      </c>
      <c r="F855" s="205"/>
      <c r="G855" s="295" t="str">
        <f t="shared" si="57"/>
        <v/>
      </c>
      <c r="H855" s="202"/>
      <c r="I855" s="202"/>
      <c r="J855" s="203"/>
      <c r="K855" s="203"/>
      <c r="L855" s="203"/>
      <c r="M855" s="203"/>
      <c r="N855" s="203"/>
      <c r="O855" s="203"/>
      <c r="P855" s="203"/>
      <c r="Q855" s="203"/>
      <c r="R855" s="204"/>
      <c r="S855" s="298" t="str">
        <f t="shared" si="54"/>
        <v/>
      </c>
      <c r="T855" s="299" t="str">
        <f t="shared" si="55"/>
        <v/>
      </c>
      <c r="U855" s="282"/>
    </row>
    <row r="856" spans="2:21" ht="24.75" customHeight="1">
      <c r="B856" s="176">
        <v>850</v>
      </c>
      <c r="C856" s="231"/>
      <c r="D856" s="290" t="str">
        <f t="shared" si="56"/>
        <v/>
      </c>
      <c r="E856" s="291">
        <f>IF(D856="",0,+COUNTIF('賃上げ前(1か月目)(様式3-5)'!$D$7:$D$1006,D856))</f>
        <v>0</v>
      </c>
      <c r="F856" s="205"/>
      <c r="G856" s="295" t="str">
        <f t="shared" si="57"/>
        <v/>
      </c>
      <c r="H856" s="202"/>
      <c r="I856" s="202"/>
      <c r="J856" s="203"/>
      <c r="K856" s="203"/>
      <c r="L856" s="203"/>
      <c r="M856" s="203"/>
      <c r="N856" s="203"/>
      <c r="O856" s="203"/>
      <c r="P856" s="203"/>
      <c r="Q856" s="203"/>
      <c r="R856" s="204"/>
      <c r="S856" s="298" t="str">
        <f t="shared" si="54"/>
        <v/>
      </c>
      <c r="T856" s="299" t="str">
        <f t="shared" si="55"/>
        <v/>
      </c>
      <c r="U856" s="282"/>
    </row>
    <row r="857" spans="2:21" ht="24.75" customHeight="1">
      <c r="B857" s="176">
        <v>851</v>
      </c>
      <c r="C857" s="231"/>
      <c r="D857" s="290" t="str">
        <f t="shared" si="56"/>
        <v/>
      </c>
      <c r="E857" s="291">
        <f>IF(D857="",0,+COUNTIF('賃上げ前(1か月目)(様式3-5)'!$D$7:$D$1006,D857))</f>
        <v>0</v>
      </c>
      <c r="F857" s="205"/>
      <c r="G857" s="295" t="str">
        <f t="shared" si="57"/>
        <v/>
      </c>
      <c r="H857" s="202"/>
      <c r="I857" s="202"/>
      <c r="J857" s="203"/>
      <c r="K857" s="203"/>
      <c r="L857" s="203"/>
      <c r="M857" s="203"/>
      <c r="N857" s="203"/>
      <c r="O857" s="203"/>
      <c r="P857" s="203"/>
      <c r="Q857" s="203"/>
      <c r="R857" s="204"/>
      <c r="S857" s="298" t="str">
        <f t="shared" si="54"/>
        <v/>
      </c>
      <c r="T857" s="299" t="str">
        <f t="shared" si="55"/>
        <v/>
      </c>
      <c r="U857" s="282"/>
    </row>
    <row r="858" spans="2:21" ht="24.75" customHeight="1">
      <c r="B858" s="176">
        <v>852</v>
      </c>
      <c r="C858" s="231"/>
      <c r="D858" s="290" t="str">
        <f t="shared" si="56"/>
        <v/>
      </c>
      <c r="E858" s="291">
        <f>IF(D858="",0,+COUNTIF('賃上げ前(1か月目)(様式3-5)'!$D$7:$D$1006,D858))</f>
        <v>0</v>
      </c>
      <c r="F858" s="205"/>
      <c r="G858" s="295" t="str">
        <f t="shared" si="57"/>
        <v/>
      </c>
      <c r="H858" s="202"/>
      <c r="I858" s="202"/>
      <c r="J858" s="203"/>
      <c r="K858" s="203"/>
      <c r="L858" s="203"/>
      <c r="M858" s="203"/>
      <c r="N858" s="203"/>
      <c r="O858" s="203"/>
      <c r="P858" s="203"/>
      <c r="Q858" s="203"/>
      <c r="R858" s="204"/>
      <c r="S858" s="298" t="str">
        <f t="shared" si="54"/>
        <v/>
      </c>
      <c r="T858" s="299" t="str">
        <f t="shared" si="55"/>
        <v/>
      </c>
      <c r="U858" s="282"/>
    </row>
    <row r="859" spans="2:21" ht="24.75" customHeight="1">
      <c r="B859" s="176">
        <v>853</v>
      </c>
      <c r="C859" s="231"/>
      <c r="D859" s="290" t="str">
        <f t="shared" si="56"/>
        <v/>
      </c>
      <c r="E859" s="291">
        <f>IF(D859="",0,+COUNTIF('賃上げ前(1か月目)(様式3-5)'!$D$7:$D$1006,D859))</f>
        <v>0</v>
      </c>
      <c r="F859" s="205"/>
      <c r="G859" s="295" t="str">
        <f t="shared" si="57"/>
        <v/>
      </c>
      <c r="H859" s="202"/>
      <c r="I859" s="202"/>
      <c r="J859" s="203"/>
      <c r="K859" s="203"/>
      <c r="L859" s="203"/>
      <c r="M859" s="203"/>
      <c r="N859" s="203"/>
      <c r="O859" s="203"/>
      <c r="P859" s="203"/>
      <c r="Q859" s="203"/>
      <c r="R859" s="204"/>
      <c r="S859" s="298" t="str">
        <f t="shared" si="54"/>
        <v/>
      </c>
      <c r="T859" s="299" t="str">
        <f t="shared" si="55"/>
        <v/>
      </c>
      <c r="U859" s="282"/>
    </row>
    <row r="860" spans="2:21" ht="24.75" customHeight="1">
      <c r="B860" s="176">
        <v>854</v>
      </c>
      <c r="C860" s="231"/>
      <c r="D860" s="290" t="str">
        <f t="shared" si="56"/>
        <v/>
      </c>
      <c r="E860" s="291">
        <f>IF(D860="",0,+COUNTIF('賃上げ前(1か月目)(様式3-5)'!$D$7:$D$1006,D860))</f>
        <v>0</v>
      </c>
      <c r="F860" s="205"/>
      <c r="G860" s="295" t="str">
        <f t="shared" si="57"/>
        <v/>
      </c>
      <c r="H860" s="202"/>
      <c r="I860" s="202"/>
      <c r="J860" s="203"/>
      <c r="K860" s="203"/>
      <c r="L860" s="203"/>
      <c r="M860" s="203"/>
      <c r="N860" s="203"/>
      <c r="O860" s="203"/>
      <c r="P860" s="203"/>
      <c r="Q860" s="203"/>
      <c r="R860" s="204"/>
      <c r="S860" s="298" t="str">
        <f t="shared" si="54"/>
        <v/>
      </c>
      <c r="T860" s="299" t="str">
        <f t="shared" si="55"/>
        <v/>
      </c>
      <c r="U860" s="282"/>
    </row>
    <row r="861" spans="2:21" ht="24.75" customHeight="1">
      <c r="B861" s="176">
        <v>855</v>
      </c>
      <c r="C861" s="231"/>
      <c r="D861" s="290" t="str">
        <f t="shared" si="56"/>
        <v/>
      </c>
      <c r="E861" s="291">
        <f>IF(D861="",0,+COUNTIF('賃上げ前(1か月目)(様式3-5)'!$D$7:$D$1006,D861))</f>
        <v>0</v>
      </c>
      <c r="F861" s="205"/>
      <c r="G861" s="295" t="str">
        <f t="shared" si="57"/>
        <v/>
      </c>
      <c r="H861" s="202"/>
      <c r="I861" s="202"/>
      <c r="J861" s="203"/>
      <c r="K861" s="203"/>
      <c r="L861" s="203"/>
      <c r="M861" s="203"/>
      <c r="N861" s="203"/>
      <c r="O861" s="203"/>
      <c r="P861" s="203"/>
      <c r="Q861" s="203"/>
      <c r="R861" s="204"/>
      <c r="S861" s="298" t="str">
        <f t="shared" si="54"/>
        <v/>
      </c>
      <c r="T861" s="299" t="str">
        <f t="shared" si="55"/>
        <v/>
      </c>
      <c r="U861" s="282"/>
    </row>
    <row r="862" spans="2:21" ht="24.75" customHeight="1">
      <c r="B862" s="176">
        <v>856</v>
      </c>
      <c r="C862" s="231"/>
      <c r="D862" s="290" t="str">
        <f t="shared" si="56"/>
        <v/>
      </c>
      <c r="E862" s="291">
        <f>IF(D862="",0,+COUNTIF('賃上げ前(1か月目)(様式3-5)'!$D$7:$D$1006,D862))</f>
        <v>0</v>
      </c>
      <c r="F862" s="205"/>
      <c r="G862" s="295" t="str">
        <f t="shared" si="57"/>
        <v/>
      </c>
      <c r="H862" s="202"/>
      <c r="I862" s="202"/>
      <c r="J862" s="203"/>
      <c r="K862" s="203"/>
      <c r="L862" s="203"/>
      <c r="M862" s="203"/>
      <c r="N862" s="203"/>
      <c r="O862" s="203"/>
      <c r="P862" s="203"/>
      <c r="Q862" s="203"/>
      <c r="R862" s="204"/>
      <c r="S862" s="298" t="str">
        <f t="shared" si="54"/>
        <v/>
      </c>
      <c r="T862" s="299" t="str">
        <f t="shared" si="55"/>
        <v/>
      </c>
      <c r="U862" s="282"/>
    </row>
    <row r="863" spans="2:21" ht="24.75" customHeight="1">
      <c r="B863" s="176">
        <v>857</v>
      </c>
      <c r="C863" s="231"/>
      <c r="D863" s="290" t="str">
        <f t="shared" si="56"/>
        <v/>
      </c>
      <c r="E863" s="291">
        <f>IF(D863="",0,+COUNTIF('賃上げ前(1か月目)(様式3-5)'!$D$7:$D$1006,D863))</f>
        <v>0</v>
      </c>
      <c r="F863" s="205"/>
      <c r="G863" s="295" t="str">
        <f t="shared" si="57"/>
        <v/>
      </c>
      <c r="H863" s="202"/>
      <c r="I863" s="202"/>
      <c r="J863" s="203"/>
      <c r="K863" s="203"/>
      <c r="L863" s="203"/>
      <c r="M863" s="203"/>
      <c r="N863" s="203"/>
      <c r="O863" s="203"/>
      <c r="P863" s="203"/>
      <c r="Q863" s="203"/>
      <c r="R863" s="204"/>
      <c r="S863" s="298" t="str">
        <f t="shared" si="54"/>
        <v/>
      </c>
      <c r="T863" s="299" t="str">
        <f t="shared" si="55"/>
        <v/>
      </c>
      <c r="U863" s="282"/>
    </row>
    <row r="864" spans="2:21" ht="24.75" customHeight="1">
      <c r="B864" s="176">
        <v>858</v>
      </c>
      <c r="C864" s="231"/>
      <c r="D864" s="290" t="str">
        <f t="shared" si="56"/>
        <v/>
      </c>
      <c r="E864" s="291">
        <f>IF(D864="",0,+COUNTIF('賃上げ前(1か月目)(様式3-5)'!$D$7:$D$1006,D864))</f>
        <v>0</v>
      </c>
      <c r="F864" s="205"/>
      <c r="G864" s="295" t="str">
        <f t="shared" si="57"/>
        <v/>
      </c>
      <c r="H864" s="202"/>
      <c r="I864" s="202"/>
      <c r="J864" s="203"/>
      <c r="K864" s="203"/>
      <c r="L864" s="203"/>
      <c r="M864" s="203"/>
      <c r="N864" s="203"/>
      <c r="O864" s="203"/>
      <c r="P864" s="203"/>
      <c r="Q864" s="203"/>
      <c r="R864" s="204"/>
      <c r="S864" s="298" t="str">
        <f t="shared" si="54"/>
        <v/>
      </c>
      <c r="T864" s="299" t="str">
        <f t="shared" si="55"/>
        <v/>
      </c>
      <c r="U864" s="282"/>
    </row>
    <row r="865" spans="2:21" ht="24.75" customHeight="1">
      <c r="B865" s="176">
        <v>859</v>
      </c>
      <c r="C865" s="231"/>
      <c r="D865" s="290" t="str">
        <f t="shared" si="56"/>
        <v/>
      </c>
      <c r="E865" s="291">
        <f>IF(D865="",0,+COUNTIF('賃上げ前(1か月目)(様式3-5)'!$D$7:$D$1006,D865))</f>
        <v>0</v>
      </c>
      <c r="F865" s="205"/>
      <c r="G865" s="295" t="str">
        <f t="shared" si="57"/>
        <v/>
      </c>
      <c r="H865" s="202"/>
      <c r="I865" s="202"/>
      <c r="J865" s="203"/>
      <c r="K865" s="203"/>
      <c r="L865" s="203"/>
      <c r="M865" s="203"/>
      <c r="N865" s="203"/>
      <c r="O865" s="203"/>
      <c r="P865" s="203"/>
      <c r="Q865" s="203"/>
      <c r="R865" s="204"/>
      <c r="S865" s="298" t="str">
        <f t="shared" si="54"/>
        <v/>
      </c>
      <c r="T865" s="299" t="str">
        <f t="shared" si="55"/>
        <v/>
      </c>
      <c r="U865" s="282"/>
    </row>
    <row r="866" spans="2:21" ht="24.75" customHeight="1">
      <c r="B866" s="176">
        <v>860</v>
      </c>
      <c r="C866" s="231"/>
      <c r="D866" s="290" t="str">
        <f t="shared" si="56"/>
        <v/>
      </c>
      <c r="E866" s="291">
        <f>IF(D866="",0,+COUNTIF('賃上げ前(1か月目)(様式3-5)'!$D$7:$D$1006,D866))</f>
        <v>0</v>
      </c>
      <c r="F866" s="205"/>
      <c r="G866" s="295" t="str">
        <f t="shared" si="57"/>
        <v/>
      </c>
      <c r="H866" s="202"/>
      <c r="I866" s="202"/>
      <c r="J866" s="203"/>
      <c r="K866" s="203"/>
      <c r="L866" s="203"/>
      <c r="M866" s="203"/>
      <c r="N866" s="203"/>
      <c r="O866" s="203"/>
      <c r="P866" s="203"/>
      <c r="Q866" s="203"/>
      <c r="R866" s="204"/>
      <c r="S866" s="298" t="str">
        <f t="shared" si="54"/>
        <v/>
      </c>
      <c r="T866" s="299" t="str">
        <f t="shared" si="55"/>
        <v/>
      </c>
      <c r="U866" s="282"/>
    </row>
    <row r="867" spans="2:21" ht="24.75" customHeight="1">
      <c r="B867" s="176">
        <v>861</v>
      </c>
      <c r="C867" s="231"/>
      <c r="D867" s="290" t="str">
        <f t="shared" si="56"/>
        <v/>
      </c>
      <c r="E867" s="291">
        <f>IF(D867="",0,+COUNTIF('賃上げ前(1か月目)(様式3-5)'!$D$7:$D$1006,D867))</f>
        <v>0</v>
      </c>
      <c r="F867" s="205"/>
      <c r="G867" s="295" t="str">
        <f t="shared" si="57"/>
        <v/>
      </c>
      <c r="H867" s="202"/>
      <c r="I867" s="202"/>
      <c r="J867" s="203"/>
      <c r="K867" s="203"/>
      <c r="L867" s="203"/>
      <c r="M867" s="203"/>
      <c r="N867" s="203"/>
      <c r="O867" s="203"/>
      <c r="P867" s="203"/>
      <c r="Q867" s="203"/>
      <c r="R867" s="204"/>
      <c r="S867" s="298" t="str">
        <f t="shared" si="54"/>
        <v/>
      </c>
      <c r="T867" s="299" t="str">
        <f t="shared" si="55"/>
        <v/>
      </c>
      <c r="U867" s="282"/>
    </row>
    <row r="868" spans="2:21" ht="24.75" customHeight="1">
      <c r="B868" s="176">
        <v>862</v>
      </c>
      <c r="C868" s="231"/>
      <c r="D868" s="290" t="str">
        <f t="shared" si="56"/>
        <v/>
      </c>
      <c r="E868" s="291">
        <f>IF(D868="",0,+COUNTIF('賃上げ前(1か月目)(様式3-5)'!$D$7:$D$1006,D868))</f>
        <v>0</v>
      </c>
      <c r="F868" s="205"/>
      <c r="G868" s="295" t="str">
        <f t="shared" si="57"/>
        <v/>
      </c>
      <c r="H868" s="202"/>
      <c r="I868" s="202"/>
      <c r="J868" s="203"/>
      <c r="K868" s="203"/>
      <c r="L868" s="203"/>
      <c r="M868" s="203"/>
      <c r="N868" s="203"/>
      <c r="O868" s="203"/>
      <c r="P868" s="203"/>
      <c r="Q868" s="203"/>
      <c r="R868" s="204"/>
      <c r="S868" s="298" t="str">
        <f t="shared" si="54"/>
        <v/>
      </c>
      <c r="T868" s="299" t="str">
        <f t="shared" si="55"/>
        <v/>
      </c>
      <c r="U868" s="282"/>
    </row>
    <row r="869" spans="2:21" ht="24.75" customHeight="1">
      <c r="B869" s="176">
        <v>863</v>
      </c>
      <c r="C869" s="231"/>
      <c r="D869" s="290" t="str">
        <f t="shared" si="56"/>
        <v/>
      </c>
      <c r="E869" s="291">
        <f>IF(D869="",0,+COUNTIF('賃上げ前(1か月目)(様式3-5)'!$D$7:$D$1006,D869))</f>
        <v>0</v>
      </c>
      <c r="F869" s="205"/>
      <c r="G869" s="295" t="str">
        <f t="shared" si="57"/>
        <v/>
      </c>
      <c r="H869" s="202"/>
      <c r="I869" s="202"/>
      <c r="J869" s="203"/>
      <c r="K869" s="203"/>
      <c r="L869" s="203"/>
      <c r="M869" s="203"/>
      <c r="N869" s="203"/>
      <c r="O869" s="203"/>
      <c r="P869" s="203"/>
      <c r="Q869" s="203"/>
      <c r="R869" s="204"/>
      <c r="S869" s="298" t="str">
        <f t="shared" si="54"/>
        <v/>
      </c>
      <c r="T869" s="299" t="str">
        <f t="shared" si="55"/>
        <v/>
      </c>
      <c r="U869" s="282"/>
    </row>
    <row r="870" spans="2:21" ht="24.75" customHeight="1">
      <c r="B870" s="176">
        <v>864</v>
      </c>
      <c r="C870" s="231"/>
      <c r="D870" s="290" t="str">
        <f t="shared" si="56"/>
        <v/>
      </c>
      <c r="E870" s="291">
        <f>IF(D870="",0,+COUNTIF('賃上げ前(1か月目)(様式3-5)'!$D$7:$D$1006,D870))</f>
        <v>0</v>
      </c>
      <c r="F870" s="205"/>
      <c r="G870" s="295" t="str">
        <f t="shared" si="57"/>
        <v/>
      </c>
      <c r="H870" s="202"/>
      <c r="I870" s="202"/>
      <c r="J870" s="203"/>
      <c r="K870" s="203"/>
      <c r="L870" s="203"/>
      <c r="M870" s="203"/>
      <c r="N870" s="203"/>
      <c r="O870" s="203"/>
      <c r="P870" s="203"/>
      <c r="Q870" s="203"/>
      <c r="R870" s="204"/>
      <c r="S870" s="298" t="str">
        <f t="shared" si="54"/>
        <v/>
      </c>
      <c r="T870" s="299" t="str">
        <f t="shared" si="55"/>
        <v/>
      </c>
      <c r="U870" s="282"/>
    </row>
    <row r="871" spans="2:21" ht="24.75" customHeight="1">
      <c r="B871" s="176">
        <v>865</v>
      </c>
      <c r="C871" s="231"/>
      <c r="D871" s="290" t="str">
        <f t="shared" si="56"/>
        <v/>
      </c>
      <c r="E871" s="291">
        <f>IF(D871="",0,+COUNTIF('賃上げ前(1か月目)(様式3-5)'!$D$7:$D$1006,D871))</f>
        <v>0</v>
      </c>
      <c r="F871" s="205"/>
      <c r="G871" s="295" t="str">
        <f t="shared" si="57"/>
        <v/>
      </c>
      <c r="H871" s="202"/>
      <c r="I871" s="202"/>
      <c r="J871" s="203"/>
      <c r="K871" s="203"/>
      <c r="L871" s="203"/>
      <c r="M871" s="203"/>
      <c r="N871" s="203"/>
      <c r="O871" s="203"/>
      <c r="P871" s="203"/>
      <c r="Q871" s="203"/>
      <c r="R871" s="204"/>
      <c r="S871" s="298" t="str">
        <f t="shared" si="54"/>
        <v/>
      </c>
      <c r="T871" s="299" t="str">
        <f t="shared" si="55"/>
        <v/>
      </c>
      <c r="U871" s="282"/>
    </row>
    <row r="872" spans="2:21" ht="24.75" customHeight="1">
      <c r="B872" s="176">
        <v>866</v>
      </c>
      <c r="C872" s="231"/>
      <c r="D872" s="290" t="str">
        <f t="shared" si="56"/>
        <v/>
      </c>
      <c r="E872" s="291">
        <f>IF(D872="",0,+COUNTIF('賃上げ前(1か月目)(様式3-5)'!$D$7:$D$1006,D872))</f>
        <v>0</v>
      </c>
      <c r="F872" s="205"/>
      <c r="G872" s="295" t="str">
        <f t="shared" si="57"/>
        <v/>
      </c>
      <c r="H872" s="202"/>
      <c r="I872" s="202"/>
      <c r="J872" s="203"/>
      <c r="K872" s="203"/>
      <c r="L872" s="203"/>
      <c r="M872" s="203"/>
      <c r="N872" s="203"/>
      <c r="O872" s="203"/>
      <c r="P872" s="203"/>
      <c r="Q872" s="203"/>
      <c r="R872" s="204"/>
      <c r="S872" s="298" t="str">
        <f t="shared" si="54"/>
        <v/>
      </c>
      <c r="T872" s="299" t="str">
        <f t="shared" si="55"/>
        <v/>
      </c>
      <c r="U872" s="282"/>
    </row>
    <row r="873" spans="2:21" ht="24.75" customHeight="1">
      <c r="B873" s="176">
        <v>867</v>
      </c>
      <c r="C873" s="231"/>
      <c r="D873" s="290" t="str">
        <f t="shared" si="56"/>
        <v/>
      </c>
      <c r="E873" s="291">
        <f>IF(D873="",0,+COUNTIF('賃上げ前(1か月目)(様式3-5)'!$D$7:$D$1006,D873))</f>
        <v>0</v>
      </c>
      <c r="F873" s="205"/>
      <c r="G873" s="295" t="str">
        <f t="shared" si="57"/>
        <v/>
      </c>
      <c r="H873" s="202"/>
      <c r="I873" s="202"/>
      <c r="J873" s="203"/>
      <c r="K873" s="203"/>
      <c r="L873" s="203"/>
      <c r="M873" s="203"/>
      <c r="N873" s="203"/>
      <c r="O873" s="203"/>
      <c r="P873" s="203"/>
      <c r="Q873" s="203"/>
      <c r="R873" s="204"/>
      <c r="S873" s="298" t="str">
        <f t="shared" si="54"/>
        <v/>
      </c>
      <c r="T873" s="299" t="str">
        <f t="shared" si="55"/>
        <v/>
      </c>
      <c r="U873" s="282"/>
    </row>
    <row r="874" spans="2:21" ht="24.75" customHeight="1">
      <c r="B874" s="176">
        <v>868</v>
      </c>
      <c r="C874" s="231"/>
      <c r="D874" s="290" t="str">
        <f t="shared" si="56"/>
        <v/>
      </c>
      <c r="E874" s="291">
        <f>IF(D874="",0,+COUNTIF('賃上げ前(1か月目)(様式3-5)'!$D$7:$D$1006,D874))</f>
        <v>0</v>
      </c>
      <c r="F874" s="205"/>
      <c r="G874" s="295" t="str">
        <f t="shared" si="57"/>
        <v/>
      </c>
      <c r="H874" s="202"/>
      <c r="I874" s="202"/>
      <c r="J874" s="203"/>
      <c r="K874" s="203"/>
      <c r="L874" s="203"/>
      <c r="M874" s="203"/>
      <c r="N874" s="203"/>
      <c r="O874" s="203"/>
      <c r="P874" s="203"/>
      <c r="Q874" s="203"/>
      <c r="R874" s="204"/>
      <c r="S874" s="298" t="str">
        <f t="shared" si="54"/>
        <v/>
      </c>
      <c r="T874" s="299" t="str">
        <f t="shared" si="55"/>
        <v/>
      </c>
      <c r="U874" s="282"/>
    </row>
    <row r="875" spans="2:21" ht="24.75" customHeight="1">
      <c r="B875" s="176">
        <v>869</v>
      </c>
      <c r="C875" s="231"/>
      <c r="D875" s="290" t="str">
        <f t="shared" si="56"/>
        <v/>
      </c>
      <c r="E875" s="291">
        <f>IF(D875="",0,+COUNTIF('賃上げ前(1か月目)(様式3-5)'!$D$7:$D$1006,D875))</f>
        <v>0</v>
      </c>
      <c r="F875" s="205"/>
      <c r="G875" s="295" t="str">
        <f t="shared" si="57"/>
        <v/>
      </c>
      <c r="H875" s="202"/>
      <c r="I875" s="202"/>
      <c r="J875" s="203"/>
      <c r="K875" s="203"/>
      <c r="L875" s="203"/>
      <c r="M875" s="203"/>
      <c r="N875" s="203"/>
      <c r="O875" s="203"/>
      <c r="P875" s="203"/>
      <c r="Q875" s="203"/>
      <c r="R875" s="204"/>
      <c r="S875" s="298" t="str">
        <f t="shared" si="54"/>
        <v/>
      </c>
      <c r="T875" s="299" t="str">
        <f t="shared" si="55"/>
        <v/>
      </c>
      <c r="U875" s="282"/>
    </row>
    <row r="876" spans="2:21" ht="24.75" customHeight="1">
      <c r="B876" s="176">
        <v>870</v>
      </c>
      <c r="C876" s="231"/>
      <c r="D876" s="290" t="str">
        <f t="shared" si="56"/>
        <v/>
      </c>
      <c r="E876" s="291">
        <f>IF(D876="",0,+COUNTIF('賃上げ前(1か月目)(様式3-5)'!$D$7:$D$1006,D876))</f>
        <v>0</v>
      </c>
      <c r="F876" s="205"/>
      <c r="G876" s="295" t="str">
        <f t="shared" si="57"/>
        <v/>
      </c>
      <c r="H876" s="202"/>
      <c r="I876" s="202"/>
      <c r="J876" s="203"/>
      <c r="K876" s="203"/>
      <c r="L876" s="203"/>
      <c r="M876" s="203"/>
      <c r="N876" s="203"/>
      <c r="O876" s="203"/>
      <c r="P876" s="203"/>
      <c r="Q876" s="203"/>
      <c r="R876" s="204"/>
      <c r="S876" s="298" t="str">
        <f t="shared" si="54"/>
        <v/>
      </c>
      <c r="T876" s="299" t="str">
        <f t="shared" si="55"/>
        <v/>
      </c>
      <c r="U876" s="282"/>
    </row>
    <row r="877" spans="2:21" ht="24.75" customHeight="1">
      <c r="B877" s="176">
        <v>871</v>
      </c>
      <c r="C877" s="231"/>
      <c r="D877" s="290" t="str">
        <f t="shared" si="56"/>
        <v/>
      </c>
      <c r="E877" s="291">
        <f>IF(D877="",0,+COUNTIF('賃上げ前(1か月目)(様式3-5)'!$D$7:$D$1006,D877))</f>
        <v>0</v>
      </c>
      <c r="F877" s="205"/>
      <c r="G877" s="295" t="str">
        <f t="shared" si="57"/>
        <v/>
      </c>
      <c r="H877" s="202"/>
      <c r="I877" s="202"/>
      <c r="J877" s="203"/>
      <c r="K877" s="203"/>
      <c r="L877" s="203"/>
      <c r="M877" s="203"/>
      <c r="N877" s="203"/>
      <c r="O877" s="203"/>
      <c r="P877" s="203"/>
      <c r="Q877" s="203"/>
      <c r="R877" s="204"/>
      <c r="S877" s="298" t="str">
        <f t="shared" si="54"/>
        <v/>
      </c>
      <c r="T877" s="299" t="str">
        <f t="shared" si="55"/>
        <v/>
      </c>
      <c r="U877" s="282"/>
    </row>
    <row r="878" spans="2:21" ht="24.75" customHeight="1">
      <c r="B878" s="176">
        <v>872</v>
      </c>
      <c r="C878" s="231"/>
      <c r="D878" s="290" t="str">
        <f t="shared" si="56"/>
        <v/>
      </c>
      <c r="E878" s="291">
        <f>IF(D878="",0,+COUNTIF('賃上げ前(1か月目)(様式3-5)'!$D$7:$D$1006,D878))</f>
        <v>0</v>
      </c>
      <c r="F878" s="205"/>
      <c r="G878" s="295" t="str">
        <f t="shared" si="57"/>
        <v/>
      </c>
      <c r="H878" s="202"/>
      <c r="I878" s="202"/>
      <c r="J878" s="203"/>
      <c r="K878" s="203"/>
      <c r="L878" s="203"/>
      <c r="M878" s="203"/>
      <c r="N878" s="203"/>
      <c r="O878" s="203"/>
      <c r="P878" s="203"/>
      <c r="Q878" s="203"/>
      <c r="R878" s="204"/>
      <c r="S878" s="298" t="str">
        <f t="shared" si="54"/>
        <v/>
      </c>
      <c r="T878" s="299" t="str">
        <f t="shared" si="55"/>
        <v/>
      </c>
      <c r="U878" s="282"/>
    </row>
    <row r="879" spans="2:21" ht="24.75" customHeight="1">
      <c r="B879" s="176">
        <v>873</v>
      </c>
      <c r="C879" s="231"/>
      <c r="D879" s="290" t="str">
        <f t="shared" si="56"/>
        <v/>
      </c>
      <c r="E879" s="291">
        <f>IF(D879="",0,+COUNTIF('賃上げ前(1か月目)(様式3-5)'!$D$7:$D$1006,D879))</f>
        <v>0</v>
      </c>
      <c r="F879" s="205"/>
      <c r="G879" s="295" t="str">
        <f t="shared" si="57"/>
        <v/>
      </c>
      <c r="H879" s="202"/>
      <c r="I879" s="202"/>
      <c r="J879" s="203"/>
      <c r="K879" s="203"/>
      <c r="L879" s="203"/>
      <c r="M879" s="203"/>
      <c r="N879" s="203"/>
      <c r="O879" s="203"/>
      <c r="P879" s="203"/>
      <c r="Q879" s="203"/>
      <c r="R879" s="204"/>
      <c r="S879" s="298" t="str">
        <f t="shared" si="54"/>
        <v/>
      </c>
      <c r="T879" s="299" t="str">
        <f t="shared" si="55"/>
        <v/>
      </c>
      <c r="U879" s="282"/>
    </row>
    <row r="880" spans="2:21" ht="24.75" customHeight="1">
      <c r="B880" s="176">
        <v>874</v>
      </c>
      <c r="C880" s="231"/>
      <c r="D880" s="290" t="str">
        <f t="shared" si="56"/>
        <v/>
      </c>
      <c r="E880" s="291">
        <f>IF(D880="",0,+COUNTIF('賃上げ前(1か月目)(様式3-5)'!$D$7:$D$1006,D880))</f>
        <v>0</v>
      </c>
      <c r="F880" s="205"/>
      <c r="G880" s="295" t="str">
        <f t="shared" si="57"/>
        <v/>
      </c>
      <c r="H880" s="202"/>
      <c r="I880" s="202"/>
      <c r="J880" s="203"/>
      <c r="K880" s="203"/>
      <c r="L880" s="203"/>
      <c r="M880" s="203"/>
      <c r="N880" s="203"/>
      <c r="O880" s="203"/>
      <c r="P880" s="203"/>
      <c r="Q880" s="203"/>
      <c r="R880" s="204"/>
      <c r="S880" s="298" t="str">
        <f t="shared" si="54"/>
        <v/>
      </c>
      <c r="T880" s="299" t="str">
        <f t="shared" si="55"/>
        <v/>
      </c>
      <c r="U880" s="282"/>
    </row>
    <row r="881" spans="2:21" ht="24.75" customHeight="1">
      <c r="B881" s="176">
        <v>875</v>
      </c>
      <c r="C881" s="231"/>
      <c r="D881" s="290" t="str">
        <f t="shared" si="56"/>
        <v/>
      </c>
      <c r="E881" s="291">
        <f>IF(D881="",0,+COUNTIF('賃上げ前(1か月目)(様式3-5)'!$D$7:$D$1006,D881))</f>
        <v>0</v>
      </c>
      <c r="F881" s="205"/>
      <c r="G881" s="295" t="str">
        <f t="shared" si="57"/>
        <v/>
      </c>
      <c r="H881" s="202"/>
      <c r="I881" s="202"/>
      <c r="J881" s="203"/>
      <c r="K881" s="203"/>
      <c r="L881" s="203"/>
      <c r="M881" s="203"/>
      <c r="N881" s="203"/>
      <c r="O881" s="203"/>
      <c r="P881" s="203"/>
      <c r="Q881" s="203"/>
      <c r="R881" s="204"/>
      <c r="S881" s="298" t="str">
        <f t="shared" si="54"/>
        <v/>
      </c>
      <c r="T881" s="299" t="str">
        <f t="shared" si="55"/>
        <v/>
      </c>
      <c r="U881" s="282"/>
    </row>
    <row r="882" spans="2:21" ht="24.75" customHeight="1">
      <c r="B882" s="176">
        <v>876</v>
      </c>
      <c r="C882" s="231"/>
      <c r="D882" s="290" t="str">
        <f t="shared" si="56"/>
        <v/>
      </c>
      <c r="E882" s="291">
        <f>IF(D882="",0,+COUNTIF('賃上げ前(1か月目)(様式3-5)'!$D$7:$D$1006,D882))</f>
        <v>0</v>
      </c>
      <c r="F882" s="205"/>
      <c r="G882" s="295" t="str">
        <f t="shared" si="57"/>
        <v/>
      </c>
      <c r="H882" s="202"/>
      <c r="I882" s="202"/>
      <c r="J882" s="203"/>
      <c r="K882" s="203"/>
      <c r="L882" s="203"/>
      <c r="M882" s="203"/>
      <c r="N882" s="203"/>
      <c r="O882" s="203"/>
      <c r="P882" s="203"/>
      <c r="Q882" s="203"/>
      <c r="R882" s="204"/>
      <c r="S882" s="298" t="str">
        <f t="shared" si="54"/>
        <v/>
      </c>
      <c r="T882" s="299" t="str">
        <f t="shared" si="55"/>
        <v/>
      </c>
      <c r="U882" s="282"/>
    </row>
    <row r="883" spans="2:21" ht="24.75" customHeight="1">
      <c r="B883" s="176">
        <v>877</v>
      </c>
      <c r="C883" s="231"/>
      <c r="D883" s="290" t="str">
        <f t="shared" si="56"/>
        <v/>
      </c>
      <c r="E883" s="291">
        <f>IF(D883="",0,+COUNTIF('賃上げ前(1か月目)(様式3-5)'!$D$7:$D$1006,D883))</f>
        <v>0</v>
      </c>
      <c r="F883" s="205"/>
      <c r="G883" s="295" t="str">
        <f t="shared" si="57"/>
        <v/>
      </c>
      <c r="H883" s="202"/>
      <c r="I883" s="202"/>
      <c r="J883" s="203"/>
      <c r="K883" s="203"/>
      <c r="L883" s="203"/>
      <c r="M883" s="203"/>
      <c r="N883" s="203"/>
      <c r="O883" s="203"/>
      <c r="P883" s="203"/>
      <c r="Q883" s="203"/>
      <c r="R883" s="204"/>
      <c r="S883" s="298" t="str">
        <f t="shared" si="54"/>
        <v/>
      </c>
      <c r="T883" s="299" t="str">
        <f t="shared" si="55"/>
        <v/>
      </c>
      <c r="U883" s="282"/>
    </row>
    <row r="884" spans="2:21" ht="24.75" customHeight="1">
      <c r="B884" s="176">
        <v>878</v>
      </c>
      <c r="C884" s="231"/>
      <c r="D884" s="290" t="str">
        <f t="shared" si="56"/>
        <v/>
      </c>
      <c r="E884" s="291">
        <f>IF(D884="",0,+COUNTIF('賃上げ前(1か月目)(様式3-5)'!$D$7:$D$1006,D884))</f>
        <v>0</v>
      </c>
      <c r="F884" s="205"/>
      <c r="G884" s="295" t="str">
        <f t="shared" si="57"/>
        <v/>
      </c>
      <c r="H884" s="202"/>
      <c r="I884" s="202"/>
      <c r="J884" s="203"/>
      <c r="K884" s="203"/>
      <c r="L884" s="203"/>
      <c r="M884" s="203"/>
      <c r="N884" s="203"/>
      <c r="O884" s="203"/>
      <c r="P884" s="203"/>
      <c r="Q884" s="203"/>
      <c r="R884" s="204"/>
      <c r="S884" s="298" t="str">
        <f t="shared" si="54"/>
        <v/>
      </c>
      <c r="T884" s="299" t="str">
        <f t="shared" si="55"/>
        <v/>
      </c>
      <c r="U884" s="282"/>
    </row>
    <row r="885" spans="2:21" ht="24.75" customHeight="1">
      <c r="B885" s="176">
        <v>879</v>
      </c>
      <c r="C885" s="231"/>
      <c r="D885" s="290" t="str">
        <f t="shared" si="56"/>
        <v/>
      </c>
      <c r="E885" s="291">
        <f>IF(D885="",0,+COUNTIF('賃上げ前(1か月目)(様式3-5)'!$D$7:$D$1006,D885))</f>
        <v>0</v>
      </c>
      <c r="F885" s="205"/>
      <c r="G885" s="295" t="str">
        <f t="shared" si="57"/>
        <v/>
      </c>
      <c r="H885" s="202"/>
      <c r="I885" s="202"/>
      <c r="J885" s="203"/>
      <c r="K885" s="203"/>
      <c r="L885" s="203"/>
      <c r="M885" s="203"/>
      <c r="N885" s="203"/>
      <c r="O885" s="203"/>
      <c r="P885" s="203"/>
      <c r="Q885" s="203"/>
      <c r="R885" s="204"/>
      <c r="S885" s="298" t="str">
        <f t="shared" si="54"/>
        <v/>
      </c>
      <c r="T885" s="299" t="str">
        <f t="shared" si="55"/>
        <v/>
      </c>
      <c r="U885" s="282"/>
    </row>
    <row r="886" spans="2:21" ht="24.75" customHeight="1">
      <c r="B886" s="176">
        <v>880</v>
      </c>
      <c r="C886" s="231"/>
      <c r="D886" s="290" t="str">
        <f t="shared" si="56"/>
        <v/>
      </c>
      <c r="E886" s="291">
        <f>IF(D886="",0,+COUNTIF('賃上げ前(1か月目)(様式3-5)'!$D$7:$D$1006,D886))</f>
        <v>0</v>
      </c>
      <c r="F886" s="205"/>
      <c r="G886" s="295" t="str">
        <f t="shared" si="57"/>
        <v/>
      </c>
      <c r="H886" s="202"/>
      <c r="I886" s="202"/>
      <c r="J886" s="203"/>
      <c r="K886" s="203"/>
      <c r="L886" s="203"/>
      <c r="M886" s="203"/>
      <c r="N886" s="203"/>
      <c r="O886" s="203"/>
      <c r="P886" s="203"/>
      <c r="Q886" s="203"/>
      <c r="R886" s="204"/>
      <c r="S886" s="298" t="str">
        <f t="shared" si="54"/>
        <v/>
      </c>
      <c r="T886" s="299" t="str">
        <f t="shared" si="55"/>
        <v/>
      </c>
      <c r="U886" s="282"/>
    </row>
    <row r="887" spans="2:21" ht="24.75" customHeight="1">
      <c r="B887" s="176">
        <v>881</v>
      </c>
      <c r="C887" s="231"/>
      <c r="D887" s="290" t="str">
        <f t="shared" si="56"/>
        <v/>
      </c>
      <c r="E887" s="291">
        <f>IF(D887="",0,+COUNTIF('賃上げ前(1か月目)(様式3-5)'!$D$7:$D$1006,D887))</f>
        <v>0</v>
      </c>
      <c r="F887" s="205"/>
      <c r="G887" s="295" t="str">
        <f t="shared" si="57"/>
        <v/>
      </c>
      <c r="H887" s="202"/>
      <c r="I887" s="202"/>
      <c r="J887" s="203"/>
      <c r="K887" s="203"/>
      <c r="L887" s="203"/>
      <c r="M887" s="203"/>
      <c r="N887" s="203"/>
      <c r="O887" s="203"/>
      <c r="P887" s="203"/>
      <c r="Q887" s="203"/>
      <c r="R887" s="204"/>
      <c r="S887" s="298" t="str">
        <f t="shared" si="54"/>
        <v/>
      </c>
      <c r="T887" s="299" t="str">
        <f t="shared" si="55"/>
        <v/>
      </c>
      <c r="U887" s="282"/>
    </row>
    <row r="888" spans="2:21" ht="24.75" customHeight="1">
      <c r="B888" s="176">
        <v>882</v>
      </c>
      <c r="C888" s="231"/>
      <c r="D888" s="290" t="str">
        <f t="shared" si="56"/>
        <v/>
      </c>
      <c r="E888" s="291">
        <f>IF(D888="",0,+COUNTIF('賃上げ前(1か月目)(様式3-5)'!$D$7:$D$1006,D888))</f>
        <v>0</v>
      </c>
      <c r="F888" s="205"/>
      <c r="G888" s="295" t="str">
        <f t="shared" si="57"/>
        <v/>
      </c>
      <c r="H888" s="202"/>
      <c r="I888" s="202"/>
      <c r="J888" s="203"/>
      <c r="K888" s="203"/>
      <c r="L888" s="203"/>
      <c r="M888" s="203"/>
      <c r="N888" s="203"/>
      <c r="O888" s="203"/>
      <c r="P888" s="203"/>
      <c r="Q888" s="203"/>
      <c r="R888" s="204"/>
      <c r="S888" s="298" t="str">
        <f t="shared" si="54"/>
        <v/>
      </c>
      <c r="T888" s="299" t="str">
        <f t="shared" si="55"/>
        <v/>
      </c>
      <c r="U888" s="282"/>
    </row>
    <row r="889" spans="2:21" ht="24.75" customHeight="1">
      <c r="B889" s="176">
        <v>883</v>
      </c>
      <c r="C889" s="231"/>
      <c r="D889" s="290" t="str">
        <f t="shared" si="56"/>
        <v/>
      </c>
      <c r="E889" s="291">
        <f>IF(D889="",0,+COUNTIF('賃上げ前(1か月目)(様式3-5)'!$D$7:$D$1006,D889))</f>
        <v>0</v>
      </c>
      <c r="F889" s="205"/>
      <c r="G889" s="295" t="str">
        <f t="shared" si="57"/>
        <v/>
      </c>
      <c r="H889" s="202"/>
      <c r="I889" s="202"/>
      <c r="J889" s="203"/>
      <c r="K889" s="203"/>
      <c r="L889" s="203"/>
      <c r="M889" s="203"/>
      <c r="N889" s="203"/>
      <c r="O889" s="203"/>
      <c r="P889" s="203"/>
      <c r="Q889" s="203"/>
      <c r="R889" s="204"/>
      <c r="S889" s="298" t="str">
        <f t="shared" si="54"/>
        <v/>
      </c>
      <c r="T889" s="299" t="str">
        <f t="shared" si="55"/>
        <v/>
      </c>
      <c r="U889" s="282"/>
    </row>
    <row r="890" spans="2:21" ht="24.75" customHeight="1">
      <c r="B890" s="176">
        <v>884</v>
      </c>
      <c r="C890" s="231"/>
      <c r="D890" s="290" t="str">
        <f t="shared" si="56"/>
        <v/>
      </c>
      <c r="E890" s="291">
        <f>IF(D890="",0,+COUNTIF('賃上げ前(1か月目)(様式3-5)'!$D$7:$D$1006,D890))</f>
        <v>0</v>
      </c>
      <c r="F890" s="205"/>
      <c r="G890" s="295" t="str">
        <f t="shared" si="57"/>
        <v/>
      </c>
      <c r="H890" s="202"/>
      <c r="I890" s="202"/>
      <c r="J890" s="203"/>
      <c r="K890" s="203"/>
      <c r="L890" s="203"/>
      <c r="M890" s="203"/>
      <c r="N890" s="203"/>
      <c r="O890" s="203"/>
      <c r="P890" s="203"/>
      <c r="Q890" s="203"/>
      <c r="R890" s="204"/>
      <c r="S890" s="298" t="str">
        <f t="shared" si="54"/>
        <v/>
      </c>
      <c r="T890" s="299" t="str">
        <f t="shared" si="55"/>
        <v/>
      </c>
      <c r="U890" s="282"/>
    </row>
    <row r="891" spans="2:21" ht="24.75" customHeight="1">
      <c r="B891" s="176">
        <v>885</v>
      </c>
      <c r="C891" s="231"/>
      <c r="D891" s="290" t="str">
        <f t="shared" si="56"/>
        <v/>
      </c>
      <c r="E891" s="291">
        <f>IF(D891="",0,+COUNTIF('賃上げ前(1か月目)(様式3-5)'!$D$7:$D$1006,D891))</f>
        <v>0</v>
      </c>
      <c r="F891" s="205"/>
      <c r="G891" s="295" t="str">
        <f t="shared" si="57"/>
        <v/>
      </c>
      <c r="H891" s="202"/>
      <c r="I891" s="202"/>
      <c r="J891" s="203"/>
      <c r="K891" s="203"/>
      <c r="L891" s="203"/>
      <c r="M891" s="203"/>
      <c r="N891" s="203"/>
      <c r="O891" s="203"/>
      <c r="P891" s="203"/>
      <c r="Q891" s="203"/>
      <c r="R891" s="204"/>
      <c r="S891" s="298" t="str">
        <f t="shared" si="54"/>
        <v/>
      </c>
      <c r="T891" s="299" t="str">
        <f t="shared" si="55"/>
        <v/>
      </c>
      <c r="U891" s="282"/>
    </row>
    <row r="892" spans="2:21" ht="24.75" customHeight="1">
      <c r="B892" s="176">
        <v>886</v>
      </c>
      <c r="C892" s="231"/>
      <c r="D892" s="290" t="str">
        <f t="shared" si="56"/>
        <v/>
      </c>
      <c r="E892" s="291">
        <f>IF(D892="",0,+COUNTIF('賃上げ前(1か月目)(様式3-5)'!$D$7:$D$1006,D892))</f>
        <v>0</v>
      </c>
      <c r="F892" s="205"/>
      <c r="G892" s="295" t="str">
        <f t="shared" si="57"/>
        <v/>
      </c>
      <c r="H892" s="202"/>
      <c r="I892" s="202"/>
      <c r="J892" s="203"/>
      <c r="K892" s="203"/>
      <c r="L892" s="203"/>
      <c r="M892" s="203"/>
      <c r="N892" s="203"/>
      <c r="O892" s="203"/>
      <c r="P892" s="203"/>
      <c r="Q892" s="203"/>
      <c r="R892" s="204"/>
      <c r="S892" s="298" t="str">
        <f t="shared" si="54"/>
        <v/>
      </c>
      <c r="T892" s="299" t="str">
        <f t="shared" si="55"/>
        <v/>
      </c>
      <c r="U892" s="282"/>
    </row>
    <row r="893" spans="2:21" ht="24.75" customHeight="1">
      <c r="B893" s="176">
        <v>887</v>
      </c>
      <c r="C893" s="231"/>
      <c r="D893" s="290" t="str">
        <f t="shared" si="56"/>
        <v/>
      </c>
      <c r="E893" s="291">
        <f>IF(D893="",0,+COUNTIF('賃上げ前(1か月目)(様式3-5)'!$D$7:$D$1006,D893))</f>
        <v>0</v>
      </c>
      <c r="F893" s="205"/>
      <c r="G893" s="295" t="str">
        <f t="shared" si="57"/>
        <v/>
      </c>
      <c r="H893" s="202"/>
      <c r="I893" s="202"/>
      <c r="J893" s="203"/>
      <c r="K893" s="203"/>
      <c r="L893" s="203"/>
      <c r="M893" s="203"/>
      <c r="N893" s="203"/>
      <c r="O893" s="203"/>
      <c r="P893" s="203"/>
      <c r="Q893" s="203"/>
      <c r="R893" s="204"/>
      <c r="S893" s="298" t="str">
        <f t="shared" si="54"/>
        <v/>
      </c>
      <c r="T893" s="299" t="str">
        <f t="shared" si="55"/>
        <v/>
      </c>
      <c r="U893" s="282"/>
    </row>
    <row r="894" spans="2:21" ht="24.75" customHeight="1">
      <c r="B894" s="176">
        <v>888</v>
      </c>
      <c r="C894" s="231"/>
      <c r="D894" s="290" t="str">
        <f t="shared" si="56"/>
        <v/>
      </c>
      <c r="E894" s="291">
        <f>IF(D894="",0,+COUNTIF('賃上げ前(1か月目)(様式3-5)'!$D$7:$D$1006,D894))</f>
        <v>0</v>
      </c>
      <c r="F894" s="205"/>
      <c r="G894" s="295" t="str">
        <f t="shared" si="57"/>
        <v/>
      </c>
      <c r="H894" s="202"/>
      <c r="I894" s="202"/>
      <c r="J894" s="203"/>
      <c r="K894" s="203"/>
      <c r="L894" s="203"/>
      <c r="M894" s="203"/>
      <c r="N894" s="203"/>
      <c r="O894" s="203"/>
      <c r="P894" s="203"/>
      <c r="Q894" s="203"/>
      <c r="R894" s="204"/>
      <c r="S894" s="298" t="str">
        <f t="shared" si="54"/>
        <v/>
      </c>
      <c r="T894" s="299" t="str">
        <f t="shared" si="55"/>
        <v/>
      </c>
      <c r="U894" s="282"/>
    </row>
    <row r="895" spans="2:21" ht="24.75" customHeight="1">
      <c r="B895" s="176">
        <v>889</v>
      </c>
      <c r="C895" s="231"/>
      <c r="D895" s="290" t="str">
        <f t="shared" si="56"/>
        <v/>
      </c>
      <c r="E895" s="291">
        <f>IF(D895="",0,+COUNTIF('賃上げ前(1か月目)(様式3-5)'!$D$7:$D$1006,D895))</f>
        <v>0</v>
      </c>
      <c r="F895" s="205"/>
      <c r="G895" s="295" t="str">
        <f t="shared" si="57"/>
        <v/>
      </c>
      <c r="H895" s="202"/>
      <c r="I895" s="202"/>
      <c r="J895" s="203"/>
      <c r="K895" s="203"/>
      <c r="L895" s="203"/>
      <c r="M895" s="203"/>
      <c r="N895" s="203"/>
      <c r="O895" s="203"/>
      <c r="P895" s="203"/>
      <c r="Q895" s="203"/>
      <c r="R895" s="204"/>
      <c r="S895" s="298" t="str">
        <f t="shared" si="54"/>
        <v/>
      </c>
      <c r="T895" s="299" t="str">
        <f t="shared" si="55"/>
        <v/>
      </c>
      <c r="U895" s="282"/>
    </row>
    <row r="896" spans="2:21" ht="24.75" customHeight="1">
      <c r="B896" s="176">
        <v>890</v>
      </c>
      <c r="C896" s="231"/>
      <c r="D896" s="290" t="str">
        <f t="shared" si="56"/>
        <v/>
      </c>
      <c r="E896" s="291">
        <f>IF(D896="",0,+COUNTIF('賃上げ前(1か月目)(様式3-5)'!$D$7:$D$1006,D896))</f>
        <v>0</v>
      </c>
      <c r="F896" s="205"/>
      <c r="G896" s="295" t="str">
        <f t="shared" si="57"/>
        <v/>
      </c>
      <c r="H896" s="202"/>
      <c r="I896" s="202"/>
      <c r="J896" s="203"/>
      <c r="K896" s="203"/>
      <c r="L896" s="203"/>
      <c r="M896" s="203"/>
      <c r="N896" s="203"/>
      <c r="O896" s="203"/>
      <c r="P896" s="203"/>
      <c r="Q896" s="203"/>
      <c r="R896" s="204"/>
      <c r="S896" s="298" t="str">
        <f t="shared" si="54"/>
        <v/>
      </c>
      <c r="T896" s="299" t="str">
        <f t="shared" si="55"/>
        <v/>
      </c>
      <c r="U896" s="282"/>
    </row>
    <row r="897" spans="2:21" ht="24.75" customHeight="1">
      <c r="B897" s="176">
        <v>891</v>
      </c>
      <c r="C897" s="231"/>
      <c r="D897" s="290" t="str">
        <f t="shared" si="56"/>
        <v/>
      </c>
      <c r="E897" s="291">
        <f>IF(D897="",0,+COUNTIF('賃上げ前(1か月目)(様式3-5)'!$D$7:$D$1006,D897))</f>
        <v>0</v>
      </c>
      <c r="F897" s="205"/>
      <c r="G897" s="295" t="str">
        <f t="shared" si="57"/>
        <v/>
      </c>
      <c r="H897" s="202"/>
      <c r="I897" s="202"/>
      <c r="J897" s="203"/>
      <c r="K897" s="203"/>
      <c r="L897" s="203"/>
      <c r="M897" s="203"/>
      <c r="N897" s="203"/>
      <c r="O897" s="203"/>
      <c r="P897" s="203"/>
      <c r="Q897" s="203"/>
      <c r="R897" s="204"/>
      <c r="S897" s="298" t="str">
        <f t="shared" si="54"/>
        <v/>
      </c>
      <c r="T897" s="299" t="str">
        <f t="shared" si="55"/>
        <v/>
      </c>
      <c r="U897" s="282"/>
    </row>
    <row r="898" spans="2:21" ht="24.75" customHeight="1">
      <c r="B898" s="176">
        <v>892</v>
      </c>
      <c r="C898" s="231"/>
      <c r="D898" s="290" t="str">
        <f t="shared" si="56"/>
        <v/>
      </c>
      <c r="E898" s="291">
        <f>IF(D898="",0,+COUNTIF('賃上げ前(1か月目)(様式3-5)'!$D$7:$D$1006,D898))</f>
        <v>0</v>
      </c>
      <c r="F898" s="205"/>
      <c r="G898" s="295" t="str">
        <f t="shared" si="57"/>
        <v/>
      </c>
      <c r="H898" s="202"/>
      <c r="I898" s="202"/>
      <c r="J898" s="203"/>
      <c r="K898" s="203"/>
      <c r="L898" s="203"/>
      <c r="M898" s="203"/>
      <c r="N898" s="203"/>
      <c r="O898" s="203"/>
      <c r="P898" s="203"/>
      <c r="Q898" s="203"/>
      <c r="R898" s="204"/>
      <c r="S898" s="298" t="str">
        <f t="shared" si="54"/>
        <v/>
      </c>
      <c r="T898" s="299" t="str">
        <f t="shared" si="55"/>
        <v/>
      </c>
      <c r="U898" s="282"/>
    </row>
    <row r="899" spans="2:21" ht="24.75" customHeight="1">
      <c r="B899" s="176">
        <v>893</v>
      </c>
      <c r="C899" s="231"/>
      <c r="D899" s="290" t="str">
        <f t="shared" si="56"/>
        <v/>
      </c>
      <c r="E899" s="291">
        <f>IF(D899="",0,+COUNTIF('賃上げ前(1か月目)(様式3-5)'!$D$7:$D$1006,D899))</f>
        <v>0</v>
      </c>
      <c r="F899" s="205"/>
      <c r="G899" s="295" t="str">
        <f t="shared" si="57"/>
        <v/>
      </c>
      <c r="H899" s="202"/>
      <c r="I899" s="202"/>
      <c r="J899" s="203"/>
      <c r="K899" s="203"/>
      <c r="L899" s="203"/>
      <c r="M899" s="203"/>
      <c r="N899" s="203"/>
      <c r="O899" s="203"/>
      <c r="P899" s="203"/>
      <c r="Q899" s="203"/>
      <c r="R899" s="204"/>
      <c r="S899" s="298" t="str">
        <f t="shared" si="54"/>
        <v/>
      </c>
      <c r="T899" s="299" t="str">
        <f t="shared" si="55"/>
        <v/>
      </c>
      <c r="U899" s="282"/>
    </row>
    <row r="900" spans="2:21" ht="24.75" customHeight="1">
      <c r="B900" s="176">
        <v>894</v>
      </c>
      <c r="C900" s="231"/>
      <c r="D900" s="290" t="str">
        <f t="shared" si="56"/>
        <v/>
      </c>
      <c r="E900" s="291">
        <f>IF(D900="",0,+COUNTIF('賃上げ前(1か月目)(様式3-5)'!$D$7:$D$1006,D900))</f>
        <v>0</v>
      </c>
      <c r="F900" s="205"/>
      <c r="G900" s="295" t="str">
        <f t="shared" si="57"/>
        <v/>
      </c>
      <c r="H900" s="202"/>
      <c r="I900" s="202"/>
      <c r="J900" s="203"/>
      <c r="K900" s="203"/>
      <c r="L900" s="203"/>
      <c r="M900" s="203"/>
      <c r="N900" s="203"/>
      <c r="O900" s="203"/>
      <c r="P900" s="203"/>
      <c r="Q900" s="203"/>
      <c r="R900" s="204"/>
      <c r="S900" s="298" t="str">
        <f t="shared" si="54"/>
        <v/>
      </c>
      <c r="T900" s="299" t="str">
        <f t="shared" si="55"/>
        <v/>
      </c>
      <c r="U900" s="282"/>
    </row>
    <row r="901" spans="2:21" ht="24.75" customHeight="1">
      <c r="B901" s="176">
        <v>895</v>
      </c>
      <c r="C901" s="231"/>
      <c r="D901" s="290" t="str">
        <f t="shared" si="56"/>
        <v/>
      </c>
      <c r="E901" s="291">
        <f>IF(D901="",0,+COUNTIF('賃上げ前(1か月目)(様式3-5)'!$D$7:$D$1006,D901))</f>
        <v>0</v>
      </c>
      <c r="F901" s="205"/>
      <c r="G901" s="295" t="str">
        <f t="shared" si="57"/>
        <v/>
      </c>
      <c r="H901" s="202"/>
      <c r="I901" s="202"/>
      <c r="J901" s="203"/>
      <c r="K901" s="203"/>
      <c r="L901" s="203"/>
      <c r="M901" s="203"/>
      <c r="N901" s="203"/>
      <c r="O901" s="203"/>
      <c r="P901" s="203"/>
      <c r="Q901" s="203"/>
      <c r="R901" s="204"/>
      <c r="S901" s="298" t="str">
        <f t="shared" si="54"/>
        <v/>
      </c>
      <c r="T901" s="299" t="str">
        <f t="shared" si="55"/>
        <v/>
      </c>
      <c r="U901" s="282"/>
    </row>
    <row r="902" spans="2:21" ht="24.75" customHeight="1">
      <c r="B902" s="176">
        <v>896</v>
      </c>
      <c r="C902" s="231"/>
      <c r="D902" s="290" t="str">
        <f t="shared" si="56"/>
        <v/>
      </c>
      <c r="E902" s="291">
        <f>IF(D902="",0,+COUNTIF('賃上げ前(1か月目)(様式3-5)'!$D$7:$D$1006,D902))</f>
        <v>0</v>
      </c>
      <c r="F902" s="205"/>
      <c r="G902" s="295" t="str">
        <f t="shared" si="57"/>
        <v/>
      </c>
      <c r="H902" s="202"/>
      <c r="I902" s="202"/>
      <c r="J902" s="203"/>
      <c r="K902" s="203"/>
      <c r="L902" s="203"/>
      <c r="M902" s="203"/>
      <c r="N902" s="203"/>
      <c r="O902" s="203"/>
      <c r="P902" s="203"/>
      <c r="Q902" s="203"/>
      <c r="R902" s="204"/>
      <c r="S902" s="298" t="str">
        <f t="shared" si="54"/>
        <v/>
      </c>
      <c r="T902" s="299" t="str">
        <f t="shared" si="55"/>
        <v/>
      </c>
      <c r="U902" s="282"/>
    </row>
    <row r="903" spans="2:21" ht="24.75" customHeight="1">
      <c r="B903" s="176">
        <v>897</v>
      </c>
      <c r="C903" s="231"/>
      <c r="D903" s="290" t="str">
        <f t="shared" si="56"/>
        <v/>
      </c>
      <c r="E903" s="291">
        <f>IF(D903="",0,+COUNTIF('賃上げ前(1か月目)(様式3-5)'!$D$7:$D$1006,D903))</f>
        <v>0</v>
      </c>
      <c r="F903" s="205"/>
      <c r="G903" s="295" t="str">
        <f t="shared" si="57"/>
        <v/>
      </c>
      <c r="H903" s="202"/>
      <c r="I903" s="202"/>
      <c r="J903" s="203"/>
      <c r="K903" s="203"/>
      <c r="L903" s="203"/>
      <c r="M903" s="203"/>
      <c r="N903" s="203"/>
      <c r="O903" s="203"/>
      <c r="P903" s="203"/>
      <c r="Q903" s="203"/>
      <c r="R903" s="204"/>
      <c r="S903" s="298" t="str">
        <f t="shared" si="54"/>
        <v/>
      </c>
      <c r="T903" s="299" t="str">
        <f t="shared" si="55"/>
        <v/>
      </c>
      <c r="U903" s="282"/>
    </row>
    <row r="904" spans="2:21" ht="24.75" customHeight="1">
      <c r="B904" s="176">
        <v>898</v>
      </c>
      <c r="C904" s="231"/>
      <c r="D904" s="290" t="str">
        <f t="shared" si="56"/>
        <v/>
      </c>
      <c r="E904" s="291">
        <f>IF(D904="",0,+COUNTIF('賃上げ前(1か月目)(様式3-5)'!$D$7:$D$1006,D904))</f>
        <v>0</v>
      </c>
      <c r="F904" s="205"/>
      <c r="G904" s="295" t="str">
        <f t="shared" si="57"/>
        <v/>
      </c>
      <c r="H904" s="202"/>
      <c r="I904" s="202"/>
      <c r="J904" s="203"/>
      <c r="K904" s="203"/>
      <c r="L904" s="203"/>
      <c r="M904" s="203"/>
      <c r="N904" s="203"/>
      <c r="O904" s="203"/>
      <c r="P904" s="203"/>
      <c r="Q904" s="203"/>
      <c r="R904" s="204"/>
      <c r="S904" s="298" t="str">
        <f t="shared" ref="S904:S967" si="58">IF(C904="","",+SUM(H904:R904))</f>
        <v/>
      </c>
      <c r="T904" s="299" t="str">
        <f t="shared" ref="T904:T967" si="59">IF(C904="","",+IF(G904="対象",H904,0))</f>
        <v/>
      </c>
      <c r="U904" s="282"/>
    </row>
    <row r="905" spans="2:21" ht="24.75" customHeight="1">
      <c r="B905" s="176">
        <v>899</v>
      </c>
      <c r="C905" s="231"/>
      <c r="D905" s="290" t="str">
        <f t="shared" ref="D905:D968" si="60">SUBSTITUTE(SUBSTITUTE(C905,"　","")," ","")</f>
        <v/>
      </c>
      <c r="E905" s="291">
        <f>IF(D905="",0,+COUNTIF('賃上げ前(1か月目)(様式3-5)'!$D$7:$D$1006,D905))</f>
        <v>0</v>
      </c>
      <c r="F905" s="205"/>
      <c r="G905" s="295" t="str">
        <f t="shared" ref="G905:G968" si="61">IF(C905="","",+IF(OR(E905&lt;1,F905=""),"除外","対象"))</f>
        <v/>
      </c>
      <c r="H905" s="202"/>
      <c r="I905" s="202"/>
      <c r="J905" s="203"/>
      <c r="K905" s="203"/>
      <c r="L905" s="203"/>
      <c r="M905" s="203"/>
      <c r="N905" s="203"/>
      <c r="O905" s="203"/>
      <c r="P905" s="203"/>
      <c r="Q905" s="203"/>
      <c r="R905" s="204"/>
      <c r="S905" s="298" t="str">
        <f t="shared" si="58"/>
        <v/>
      </c>
      <c r="T905" s="299" t="str">
        <f t="shared" si="59"/>
        <v/>
      </c>
      <c r="U905" s="282"/>
    </row>
    <row r="906" spans="2:21" ht="24.75" customHeight="1">
      <c r="B906" s="176">
        <v>900</v>
      </c>
      <c r="C906" s="231"/>
      <c r="D906" s="290" t="str">
        <f t="shared" si="60"/>
        <v/>
      </c>
      <c r="E906" s="291">
        <f>IF(D906="",0,+COUNTIF('賃上げ前(1か月目)(様式3-5)'!$D$7:$D$1006,D906))</f>
        <v>0</v>
      </c>
      <c r="F906" s="205"/>
      <c r="G906" s="295" t="str">
        <f t="shared" si="61"/>
        <v/>
      </c>
      <c r="H906" s="202"/>
      <c r="I906" s="202"/>
      <c r="J906" s="203"/>
      <c r="K906" s="203"/>
      <c r="L906" s="203"/>
      <c r="M906" s="203"/>
      <c r="N906" s="203"/>
      <c r="O906" s="203"/>
      <c r="P906" s="203"/>
      <c r="Q906" s="203"/>
      <c r="R906" s="204"/>
      <c r="S906" s="298" t="str">
        <f t="shared" si="58"/>
        <v/>
      </c>
      <c r="T906" s="299" t="str">
        <f t="shared" si="59"/>
        <v/>
      </c>
      <c r="U906" s="282"/>
    </row>
    <row r="907" spans="2:21" ht="24.75" customHeight="1">
      <c r="B907" s="176">
        <v>901</v>
      </c>
      <c r="C907" s="231"/>
      <c r="D907" s="290" t="str">
        <f t="shared" si="60"/>
        <v/>
      </c>
      <c r="E907" s="291">
        <f>IF(D907="",0,+COUNTIF('賃上げ前(1か月目)(様式3-5)'!$D$7:$D$1006,D907))</f>
        <v>0</v>
      </c>
      <c r="F907" s="205"/>
      <c r="G907" s="295" t="str">
        <f t="shared" si="61"/>
        <v/>
      </c>
      <c r="H907" s="202"/>
      <c r="I907" s="202"/>
      <c r="J907" s="203"/>
      <c r="K907" s="203"/>
      <c r="L907" s="203"/>
      <c r="M907" s="203"/>
      <c r="N907" s="203"/>
      <c r="O907" s="203"/>
      <c r="P907" s="203"/>
      <c r="Q907" s="203"/>
      <c r="R907" s="204"/>
      <c r="S907" s="298" t="str">
        <f t="shared" si="58"/>
        <v/>
      </c>
      <c r="T907" s="299" t="str">
        <f t="shared" si="59"/>
        <v/>
      </c>
      <c r="U907" s="282"/>
    </row>
    <row r="908" spans="2:21" ht="24.75" customHeight="1">
      <c r="B908" s="176">
        <v>902</v>
      </c>
      <c r="C908" s="231"/>
      <c r="D908" s="290" t="str">
        <f t="shared" si="60"/>
        <v/>
      </c>
      <c r="E908" s="291">
        <f>IF(D908="",0,+COUNTIF('賃上げ前(1か月目)(様式3-5)'!$D$7:$D$1006,D908))</f>
        <v>0</v>
      </c>
      <c r="F908" s="205"/>
      <c r="G908" s="295" t="str">
        <f t="shared" si="61"/>
        <v/>
      </c>
      <c r="H908" s="202"/>
      <c r="I908" s="202"/>
      <c r="J908" s="203"/>
      <c r="K908" s="203"/>
      <c r="L908" s="203"/>
      <c r="M908" s="203"/>
      <c r="N908" s="203"/>
      <c r="O908" s="203"/>
      <c r="P908" s="203"/>
      <c r="Q908" s="203"/>
      <c r="R908" s="204"/>
      <c r="S908" s="298" t="str">
        <f t="shared" si="58"/>
        <v/>
      </c>
      <c r="T908" s="299" t="str">
        <f t="shared" si="59"/>
        <v/>
      </c>
      <c r="U908" s="282"/>
    </row>
    <row r="909" spans="2:21" ht="24.75" customHeight="1">
      <c r="B909" s="176">
        <v>903</v>
      </c>
      <c r="C909" s="231"/>
      <c r="D909" s="290" t="str">
        <f t="shared" si="60"/>
        <v/>
      </c>
      <c r="E909" s="291">
        <f>IF(D909="",0,+COUNTIF('賃上げ前(1か月目)(様式3-5)'!$D$7:$D$1006,D909))</f>
        <v>0</v>
      </c>
      <c r="F909" s="205"/>
      <c r="G909" s="295" t="str">
        <f t="shared" si="61"/>
        <v/>
      </c>
      <c r="H909" s="202"/>
      <c r="I909" s="202"/>
      <c r="J909" s="203"/>
      <c r="K909" s="203"/>
      <c r="L909" s="203"/>
      <c r="M909" s="203"/>
      <c r="N909" s="203"/>
      <c r="O909" s="203"/>
      <c r="P909" s="203"/>
      <c r="Q909" s="203"/>
      <c r="R909" s="204"/>
      <c r="S909" s="298" t="str">
        <f t="shared" si="58"/>
        <v/>
      </c>
      <c r="T909" s="299" t="str">
        <f t="shared" si="59"/>
        <v/>
      </c>
      <c r="U909" s="282"/>
    </row>
    <row r="910" spans="2:21" ht="24.75" customHeight="1">
      <c r="B910" s="176">
        <v>904</v>
      </c>
      <c r="C910" s="231"/>
      <c r="D910" s="290" t="str">
        <f t="shared" si="60"/>
        <v/>
      </c>
      <c r="E910" s="291">
        <f>IF(D910="",0,+COUNTIF('賃上げ前(1か月目)(様式3-5)'!$D$7:$D$1006,D910))</f>
        <v>0</v>
      </c>
      <c r="F910" s="205"/>
      <c r="G910" s="295" t="str">
        <f t="shared" si="61"/>
        <v/>
      </c>
      <c r="H910" s="202"/>
      <c r="I910" s="202"/>
      <c r="J910" s="203"/>
      <c r="K910" s="203"/>
      <c r="L910" s="203"/>
      <c r="M910" s="203"/>
      <c r="N910" s="203"/>
      <c r="O910" s="203"/>
      <c r="P910" s="203"/>
      <c r="Q910" s="203"/>
      <c r="R910" s="204"/>
      <c r="S910" s="298" t="str">
        <f t="shared" si="58"/>
        <v/>
      </c>
      <c r="T910" s="299" t="str">
        <f t="shared" si="59"/>
        <v/>
      </c>
      <c r="U910" s="282"/>
    </row>
    <row r="911" spans="2:21" ht="24.75" customHeight="1">
      <c r="B911" s="176">
        <v>905</v>
      </c>
      <c r="C911" s="231"/>
      <c r="D911" s="290" t="str">
        <f t="shared" si="60"/>
        <v/>
      </c>
      <c r="E911" s="291">
        <f>IF(D911="",0,+COUNTIF('賃上げ前(1か月目)(様式3-5)'!$D$7:$D$1006,D911))</f>
        <v>0</v>
      </c>
      <c r="F911" s="205"/>
      <c r="G911" s="295" t="str">
        <f t="shared" si="61"/>
        <v/>
      </c>
      <c r="H911" s="202"/>
      <c r="I911" s="202"/>
      <c r="J911" s="203"/>
      <c r="K911" s="203"/>
      <c r="L911" s="203"/>
      <c r="M911" s="203"/>
      <c r="N911" s="203"/>
      <c r="O911" s="203"/>
      <c r="P911" s="203"/>
      <c r="Q911" s="203"/>
      <c r="R911" s="204"/>
      <c r="S911" s="298" t="str">
        <f t="shared" si="58"/>
        <v/>
      </c>
      <c r="T911" s="299" t="str">
        <f t="shared" si="59"/>
        <v/>
      </c>
      <c r="U911" s="282"/>
    </row>
    <row r="912" spans="2:21" ht="24.75" customHeight="1">
      <c r="B912" s="176">
        <v>906</v>
      </c>
      <c r="C912" s="231"/>
      <c r="D912" s="290" t="str">
        <f t="shared" si="60"/>
        <v/>
      </c>
      <c r="E912" s="291">
        <f>IF(D912="",0,+COUNTIF('賃上げ前(1か月目)(様式3-5)'!$D$7:$D$1006,D912))</f>
        <v>0</v>
      </c>
      <c r="F912" s="205"/>
      <c r="G912" s="295" t="str">
        <f t="shared" si="61"/>
        <v/>
      </c>
      <c r="H912" s="202"/>
      <c r="I912" s="202"/>
      <c r="J912" s="203"/>
      <c r="K912" s="203"/>
      <c r="L912" s="203"/>
      <c r="M912" s="203"/>
      <c r="N912" s="203"/>
      <c r="O912" s="203"/>
      <c r="P912" s="203"/>
      <c r="Q912" s="203"/>
      <c r="R912" s="204"/>
      <c r="S912" s="298" t="str">
        <f t="shared" si="58"/>
        <v/>
      </c>
      <c r="T912" s="299" t="str">
        <f t="shared" si="59"/>
        <v/>
      </c>
      <c r="U912" s="282"/>
    </row>
    <row r="913" spans="2:21" ht="24.75" customHeight="1">
      <c r="B913" s="176">
        <v>907</v>
      </c>
      <c r="C913" s="231"/>
      <c r="D913" s="290" t="str">
        <f t="shared" si="60"/>
        <v/>
      </c>
      <c r="E913" s="291">
        <f>IF(D913="",0,+COUNTIF('賃上げ前(1か月目)(様式3-5)'!$D$7:$D$1006,D913))</f>
        <v>0</v>
      </c>
      <c r="F913" s="205"/>
      <c r="G913" s="295" t="str">
        <f t="shared" si="61"/>
        <v/>
      </c>
      <c r="H913" s="202"/>
      <c r="I913" s="202"/>
      <c r="J913" s="203"/>
      <c r="K913" s="203"/>
      <c r="L913" s="203"/>
      <c r="M913" s="203"/>
      <c r="N913" s="203"/>
      <c r="O913" s="203"/>
      <c r="P913" s="203"/>
      <c r="Q913" s="203"/>
      <c r="R913" s="204"/>
      <c r="S913" s="298" t="str">
        <f t="shared" si="58"/>
        <v/>
      </c>
      <c r="T913" s="299" t="str">
        <f t="shared" si="59"/>
        <v/>
      </c>
      <c r="U913" s="282"/>
    </row>
    <row r="914" spans="2:21" ht="24.75" customHeight="1">
      <c r="B914" s="176">
        <v>908</v>
      </c>
      <c r="C914" s="231"/>
      <c r="D914" s="290" t="str">
        <f t="shared" si="60"/>
        <v/>
      </c>
      <c r="E914" s="291">
        <f>IF(D914="",0,+COUNTIF('賃上げ前(1か月目)(様式3-5)'!$D$7:$D$1006,D914))</f>
        <v>0</v>
      </c>
      <c r="F914" s="205"/>
      <c r="G914" s="295" t="str">
        <f t="shared" si="61"/>
        <v/>
      </c>
      <c r="H914" s="202"/>
      <c r="I914" s="202"/>
      <c r="J914" s="203"/>
      <c r="K914" s="203"/>
      <c r="L914" s="203"/>
      <c r="M914" s="203"/>
      <c r="N914" s="203"/>
      <c r="O914" s="203"/>
      <c r="P914" s="203"/>
      <c r="Q914" s="203"/>
      <c r="R914" s="204"/>
      <c r="S914" s="298" t="str">
        <f t="shared" si="58"/>
        <v/>
      </c>
      <c r="T914" s="299" t="str">
        <f t="shared" si="59"/>
        <v/>
      </c>
      <c r="U914" s="282"/>
    </row>
    <row r="915" spans="2:21" ht="24.75" customHeight="1">
      <c r="B915" s="176">
        <v>909</v>
      </c>
      <c r="C915" s="231"/>
      <c r="D915" s="290" t="str">
        <f t="shared" si="60"/>
        <v/>
      </c>
      <c r="E915" s="291">
        <f>IF(D915="",0,+COUNTIF('賃上げ前(1か月目)(様式3-5)'!$D$7:$D$1006,D915))</f>
        <v>0</v>
      </c>
      <c r="F915" s="205"/>
      <c r="G915" s="295" t="str">
        <f t="shared" si="61"/>
        <v/>
      </c>
      <c r="H915" s="202"/>
      <c r="I915" s="202"/>
      <c r="J915" s="203"/>
      <c r="K915" s="203"/>
      <c r="L915" s="203"/>
      <c r="M915" s="203"/>
      <c r="N915" s="203"/>
      <c r="O915" s="203"/>
      <c r="P915" s="203"/>
      <c r="Q915" s="203"/>
      <c r="R915" s="204"/>
      <c r="S915" s="298" t="str">
        <f t="shared" si="58"/>
        <v/>
      </c>
      <c r="T915" s="299" t="str">
        <f t="shared" si="59"/>
        <v/>
      </c>
      <c r="U915" s="282"/>
    </row>
    <row r="916" spans="2:21" ht="24.75" customHeight="1">
      <c r="B916" s="176">
        <v>910</v>
      </c>
      <c r="C916" s="231"/>
      <c r="D916" s="290" t="str">
        <f t="shared" si="60"/>
        <v/>
      </c>
      <c r="E916" s="291">
        <f>IF(D916="",0,+COUNTIF('賃上げ前(1か月目)(様式3-5)'!$D$7:$D$1006,D916))</f>
        <v>0</v>
      </c>
      <c r="F916" s="205"/>
      <c r="G916" s="295" t="str">
        <f t="shared" si="61"/>
        <v/>
      </c>
      <c r="H916" s="202"/>
      <c r="I916" s="202"/>
      <c r="J916" s="203"/>
      <c r="K916" s="203"/>
      <c r="L916" s="203"/>
      <c r="M916" s="203"/>
      <c r="N916" s="203"/>
      <c r="O916" s="203"/>
      <c r="P916" s="203"/>
      <c r="Q916" s="203"/>
      <c r="R916" s="204"/>
      <c r="S916" s="298" t="str">
        <f t="shared" si="58"/>
        <v/>
      </c>
      <c r="T916" s="299" t="str">
        <f t="shared" si="59"/>
        <v/>
      </c>
      <c r="U916" s="282"/>
    </row>
    <row r="917" spans="2:21" ht="24.75" customHeight="1">
      <c r="B917" s="176">
        <v>911</v>
      </c>
      <c r="C917" s="231"/>
      <c r="D917" s="290" t="str">
        <f t="shared" si="60"/>
        <v/>
      </c>
      <c r="E917" s="291">
        <f>IF(D917="",0,+COUNTIF('賃上げ前(1か月目)(様式3-5)'!$D$7:$D$1006,D917))</f>
        <v>0</v>
      </c>
      <c r="F917" s="205"/>
      <c r="G917" s="295" t="str">
        <f t="shared" si="61"/>
        <v/>
      </c>
      <c r="H917" s="202"/>
      <c r="I917" s="202"/>
      <c r="J917" s="203"/>
      <c r="K917" s="203"/>
      <c r="L917" s="203"/>
      <c r="M917" s="203"/>
      <c r="N917" s="203"/>
      <c r="O917" s="203"/>
      <c r="P917" s="203"/>
      <c r="Q917" s="203"/>
      <c r="R917" s="204"/>
      <c r="S917" s="298" t="str">
        <f t="shared" si="58"/>
        <v/>
      </c>
      <c r="T917" s="299" t="str">
        <f t="shared" si="59"/>
        <v/>
      </c>
      <c r="U917" s="282"/>
    </row>
    <row r="918" spans="2:21" ht="24.75" customHeight="1">
      <c r="B918" s="176">
        <v>912</v>
      </c>
      <c r="C918" s="231"/>
      <c r="D918" s="290" t="str">
        <f t="shared" si="60"/>
        <v/>
      </c>
      <c r="E918" s="291">
        <f>IF(D918="",0,+COUNTIF('賃上げ前(1か月目)(様式3-5)'!$D$7:$D$1006,D918))</f>
        <v>0</v>
      </c>
      <c r="F918" s="205"/>
      <c r="G918" s="295" t="str">
        <f t="shared" si="61"/>
        <v/>
      </c>
      <c r="H918" s="202"/>
      <c r="I918" s="202"/>
      <c r="J918" s="203"/>
      <c r="K918" s="203"/>
      <c r="L918" s="203"/>
      <c r="M918" s="203"/>
      <c r="N918" s="203"/>
      <c r="O918" s="203"/>
      <c r="P918" s="203"/>
      <c r="Q918" s="203"/>
      <c r="R918" s="204"/>
      <c r="S918" s="298" t="str">
        <f t="shared" si="58"/>
        <v/>
      </c>
      <c r="T918" s="299" t="str">
        <f t="shared" si="59"/>
        <v/>
      </c>
      <c r="U918" s="282"/>
    </row>
    <row r="919" spans="2:21" ht="24.75" customHeight="1">
      <c r="B919" s="176">
        <v>913</v>
      </c>
      <c r="C919" s="231"/>
      <c r="D919" s="290" t="str">
        <f t="shared" si="60"/>
        <v/>
      </c>
      <c r="E919" s="291">
        <f>IF(D919="",0,+COUNTIF('賃上げ前(1か月目)(様式3-5)'!$D$7:$D$1006,D919))</f>
        <v>0</v>
      </c>
      <c r="F919" s="205"/>
      <c r="G919" s="295" t="str">
        <f t="shared" si="61"/>
        <v/>
      </c>
      <c r="H919" s="202"/>
      <c r="I919" s="202"/>
      <c r="J919" s="203"/>
      <c r="K919" s="203"/>
      <c r="L919" s="203"/>
      <c r="M919" s="203"/>
      <c r="N919" s="203"/>
      <c r="O919" s="203"/>
      <c r="P919" s="203"/>
      <c r="Q919" s="203"/>
      <c r="R919" s="204"/>
      <c r="S919" s="298" t="str">
        <f t="shared" si="58"/>
        <v/>
      </c>
      <c r="T919" s="299" t="str">
        <f t="shared" si="59"/>
        <v/>
      </c>
      <c r="U919" s="282"/>
    </row>
    <row r="920" spans="2:21" ht="24.75" customHeight="1">
      <c r="B920" s="176">
        <v>914</v>
      </c>
      <c r="C920" s="231"/>
      <c r="D920" s="290" t="str">
        <f t="shared" si="60"/>
        <v/>
      </c>
      <c r="E920" s="291">
        <f>IF(D920="",0,+COUNTIF('賃上げ前(1か月目)(様式3-5)'!$D$7:$D$1006,D920))</f>
        <v>0</v>
      </c>
      <c r="F920" s="205"/>
      <c r="G920" s="295" t="str">
        <f t="shared" si="61"/>
        <v/>
      </c>
      <c r="H920" s="202"/>
      <c r="I920" s="202"/>
      <c r="J920" s="203"/>
      <c r="K920" s="203"/>
      <c r="L920" s="203"/>
      <c r="M920" s="203"/>
      <c r="N920" s="203"/>
      <c r="O920" s="203"/>
      <c r="P920" s="203"/>
      <c r="Q920" s="203"/>
      <c r="R920" s="204"/>
      <c r="S920" s="298" t="str">
        <f t="shared" si="58"/>
        <v/>
      </c>
      <c r="T920" s="299" t="str">
        <f t="shared" si="59"/>
        <v/>
      </c>
      <c r="U920" s="282"/>
    </row>
    <row r="921" spans="2:21" ht="24.75" customHeight="1">
      <c r="B921" s="176">
        <v>915</v>
      </c>
      <c r="C921" s="231"/>
      <c r="D921" s="290" t="str">
        <f t="shared" si="60"/>
        <v/>
      </c>
      <c r="E921" s="291">
        <f>IF(D921="",0,+COUNTIF('賃上げ前(1か月目)(様式3-5)'!$D$7:$D$1006,D921))</f>
        <v>0</v>
      </c>
      <c r="F921" s="205"/>
      <c r="G921" s="295" t="str">
        <f t="shared" si="61"/>
        <v/>
      </c>
      <c r="H921" s="202"/>
      <c r="I921" s="202"/>
      <c r="J921" s="203"/>
      <c r="K921" s="203"/>
      <c r="L921" s="203"/>
      <c r="M921" s="203"/>
      <c r="N921" s="203"/>
      <c r="O921" s="203"/>
      <c r="P921" s="203"/>
      <c r="Q921" s="203"/>
      <c r="R921" s="204"/>
      <c r="S921" s="298" t="str">
        <f t="shared" si="58"/>
        <v/>
      </c>
      <c r="T921" s="299" t="str">
        <f t="shared" si="59"/>
        <v/>
      </c>
      <c r="U921" s="282"/>
    </row>
    <row r="922" spans="2:21" ht="24.75" customHeight="1">
      <c r="B922" s="176">
        <v>916</v>
      </c>
      <c r="C922" s="231"/>
      <c r="D922" s="290" t="str">
        <f t="shared" si="60"/>
        <v/>
      </c>
      <c r="E922" s="291">
        <f>IF(D922="",0,+COUNTIF('賃上げ前(1か月目)(様式3-5)'!$D$7:$D$1006,D922))</f>
        <v>0</v>
      </c>
      <c r="F922" s="205"/>
      <c r="G922" s="295" t="str">
        <f t="shared" si="61"/>
        <v/>
      </c>
      <c r="H922" s="202"/>
      <c r="I922" s="202"/>
      <c r="J922" s="203"/>
      <c r="K922" s="203"/>
      <c r="L922" s="203"/>
      <c r="M922" s="203"/>
      <c r="N922" s="203"/>
      <c r="O922" s="203"/>
      <c r="P922" s="203"/>
      <c r="Q922" s="203"/>
      <c r="R922" s="204"/>
      <c r="S922" s="298" t="str">
        <f t="shared" si="58"/>
        <v/>
      </c>
      <c r="T922" s="299" t="str">
        <f t="shared" si="59"/>
        <v/>
      </c>
      <c r="U922" s="282"/>
    </row>
    <row r="923" spans="2:21" ht="24.75" customHeight="1">
      <c r="B923" s="176">
        <v>917</v>
      </c>
      <c r="C923" s="231"/>
      <c r="D923" s="290" t="str">
        <f t="shared" si="60"/>
        <v/>
      </c>
      <c r="E923" s="291">
        <f>IF(D923="",0,+COUNTIF('賃上げ前(1か月目)(様式3-5)'!$D$7:$D$1006,D923))</f>
        <v>0</v>
      </c>
      <c r="F923" s="205"/>
      <c r="G923" s="295" t="str">
        <f t="shared" si="61"/>
        <v/>
      </c>
      <c r="H923" s="202"/>
      <c r="I923" s="202"/>
      <c r="J923" s="203"/>
      <c r="K923" s="203"/>
      <c r="L923" s="203"/>
      <c r="M923" s="203"/>
      <c r="N923" s="203"/>
      <c r="O923" s="203"/>
      <c r="P923" s="203"/>
      <c r="Q923" s="203"/>
      <c r="R923" s="204"/>
      <c r="S923" s="298" t="str">
        <f t="shared" si="58"/>
        <v/>
      </c>
      <c r="T923" s="299" t="str">
        <f t="shared" si="59"/>
        <v/>
      </c>
      <c r="U923" s="282"/>
    </row>
    <row r="924" spans="2:21" ht="24.75" customHeight="1">
      <c r="B924" s="176">
        <v>918</v>
      </c>
      <c r="C924" s="231"/>
      <c r="D924" s="290" t="str">
        <f t="shared" si="60"/>
        <v/>
      </c>
      <c r="E924" s="291">
        <f>IF(D924="",0,+COUNTIF('賃上げ前(1か月目)(様式3-5)'!$D$7:$D$1006,D924))</f>
        <v>0</v>
      </c>
      <c r="F924" s="205"/>
      <c r="G924" s="295" t="str">
        <f t="shared" si="61"/>
        <v/>
      </c>
      <c r="H924" s="202"/>
      <c r="I924" s="202"/>
      <c r="J924" s="203"/>
      <c r="K924" s="203"/>
      <c r="L924" s="203"/>
      <c r="M924" s="203"/>
      <c r="N924" s="203"/>
      <c r="O924" s="203"/>
      <c r="P924" s="203"/>
      <c r="Q924" s="203"/>
      <c r="R924" s="204"/>
      <c r="S924" s="298" t="str">
        <f t="shared" si="58"/>
        <v/>
      </c>
      <c r="T924" s="299" t="str">
        <f t="shared" si="59"/>
        <v/>
      </c>
      <c r="U924" s="282"/>
    </row>
    <row r="925" spans="2:21" ht="24.75" customHeight="1">
      <c r="B925" s="176">
        <v>919</v>
      </c>
      <c r="C925" s="231"/>
      <c r="D925" s="290" t="str">
        <f t="shared" si="60"/>
        <v/>
      </c>
      <c r="E925" s="291">
        <f>IF(D925="",0,+COUNTIF('賃上げ前(1か月目)(様式3-5)'!$D$7:$D$1006,D925))</f>
        <v>0</v>
      </c>
      <c r="F925" s="205"/>
      <c r="G925" s="295" t="str">
        <f t="shared" si="61"/>
        <v/>
      </c>
      <c r="H925" s="202"/>
      <c r="I925" s="202"/>
      <c r="J925" s="203"/>
      <c r="K925" s="203"/>
      <c r="L925" s="203"/>
      <c r="M925" s="203"/>
      <c r="N925" s="203"/>
      <c r="O925" s="203"/>
      <c r="P925" s="203"/>
      <c r="Q925" s="203"/>
      <c r="R925" s="204"/>
      <c r="S925" s="298" t="str">
        <f t="shared" si="58"/>
        <v/>
      </c>
      <c r="T925" s="299" t="str">
        <f t="shared" si="59"/>
        <v/>
      </c>
      <c r="U925" s="282"/>
    </row>
    <row r="926" spans="2:21" ht="24.75" customHeight="1">
      <c r="B926" s="176">
        <v>920</v>
      </c>
      <c r="C926" s="231"/>
      <c r="D926" s="290" t="str">
        <f t="shared" si="60"/>
        <v/>
      </c>
      <c r="E926" s="291">
        <f>IF(D926="",0,+COUNTIF('賃上げ前(1か月目)(様式3-5)'!$D$7:$D$1006,D926))</f>
        <v>0</v>
      </c>
      <c r="F926" s="205"/>
      <c r="G926" s="295" t="str">
        <f t="shared" si="61"/>
        <v/>
      </c>
      <c r="H926" s="202"/>
      <c r="I926" s="202"/>
      <c r="J926" s="203"/>
      <c r="K926" s="203"/>
      <c r="L926" s="203"/>
      <c r="M926" s="203"/>
      <c r="N926" s="203"/>
      <c r="O926" s="203"/>
      <c r="P926" s="203"/>
      <c r="Q926" s="203"/>
      <c r="R926" s="204"/>
      <c r="S926" s="298" t="str">
        <f t="shared" si="58"/>
        <v/>
      </c>
      <c r="T926" s="299" t="str">
        <f t="shared" si="59"/>
        <v/>
      </c>
      <c r="U926" s="282"/>
    </row>
    <row r="927" spans="2:21" ht="24.75" customHeight="1">
      <c r="B927" s="176">
        <v>921</v>
      </c>
      <c r="C927" s="231"/>
      <c r="D927" s="290" t="str">
        <f t="shared" si="60"/>
        <v/>
      </c>
      <c r="E927" s="291">
        <f>IF(D927="",0,+COUNTIF('賃上げ前(1か月目)(様式3-5)'!$D$7:$D$1006,D927))</f>
        <v>0</v>
      </c>
      <c r="F927" s="205"/>
      <c r="G927" s="295" t="str">
        <f t="shared" si="61"/>
        <v/>
      </c>
      <c r="H927" s="202"/>
      <c r="I927" s="202"/>
      <c r="J927" s="203"/>
      <c r="K927" s="203"/>
      <c r="L927" s="203"/>
      <c r="M927" s="203"/>
      <c r="N927" s="203"/>
      <c r="O927" s="203"/>
      <c r="P927" s="203"/>
      <c r="Q927" s="203"/>
      <c r="R927" s="204"/>
      <c r="S927" s="298" t="str">
        <f t="shared" si="58"/>
        <v/>
      </c>
      <c r="T927" s="299" t="str">
        <f t="shared" si="59"/>
        <v/>
      </c>
      <c r="U927" s="282"/>
    </row>
    <row r="928" spans="2:21" ht="24.75" customHeight="1">
      <c r="B928" s="176">
        <v>922</v>
      </c>
      <c r="C928" s="231"/>
      <c r="D928" s="290" t="str">
        <f t="shared" si="60"/>
        <v/>
      </c>
      <c r="E928" s="291">
        <f>IF(D928="",0,+COUNTIF('賃上げ前(1か月目)(様式3-5)'!$D$7:$D$1006,D928))</f>
        <v>0</v>
      </c>
      <c r="F928" s="205"/>
      <c r="G928" s="295" t="str">
        <f t="shared" si="61"/>
        <v/>
      </c>
      <c r="H928" s="202"/>
      <c r="I928" s="202"/>
      <c r="J928" s="203"/>
      <c r="K928" s="203"/>
      <c r="L928" s="203"/>
      <c r="M928" s="203"/>
      <c r="N928" s="203"/>
      <c r="O928" s="203"/>
      <c r="P928" s="203"/>
      <c r="Q928" s="203"/>
      <c r="R928" s="204"/>
      <c r="S928" s="298" t="str">
        <f t="shared" si="58"/>
        <v/>
      </c>
      <c r="T928" s="299" t="str">
        <f t="shared" si="59"/>
        <v/>
      </c>
      <c r="U928" s="282"/>
    </row>
    <row r="929" spans="2:21" ht="24.75" customHeight="1">
      <c r="B929" s="176">
        <v>923</v>
      </c>
      <c r="C929" s="231"/>
      <c r="D929" s="290" t="str">
        <f t="shared" si="60"/>
        <v/>
      </c>
      <c r="E929" s="291">
        <f>IF(D929="",0,+COUNTIF('賃上げ前(1か月目)(様式3-5)'!$D$7:$D$1006,D929))</f>
        <v>0</v>
      </c>
      <c r="F929" s="205"/>
      <c r="G929" s="295" t="str">
        <f t="shared" si="61"/>
        <v/>
      </c>
      <c r="H929" s="202"/>
      <c r="I929" s="202"/>
      <c r="J929" s="203"/>
      <c r="K929" s="203"/>
      <c r="L929" s="203"/>
      <c r="M929" s="203"/>
      <c r="N929" s="203"/>
      <c r="O929" s="203"/>
      <c r="P929" s="203"/>
      <c r="Q929" s="203"/>
      <c r="R929" s="204"/>
      <c r="S929" s="298" t="str">
        <f t="shared" si="58"/>
        <v/>
      </c>
      <c r="T929" s="299" t="str">
        <f t="shared" si="59"/>
        <v/>
      </c>
      <c r="U929" s="282"/>
    </row>
    <row r="930" spans="2:21" ht="24.75" customHeight="1">
      <c r="B930" s="176">
        <v>924</v>
      </c>
      <c r="C930" s="231"/>
      <c r="D930" s="290" t="str">
        <f t="shared" si="60"/>
        <v/>
      </c>
      <c r="E930" s="291">
        <f>IF(D930="",0,+COUNTIF('賃上げ前(1か月目)(様式3-5)'!$D$7:$D$1006,D930))</f>
        <v>0</v>
      </c>
      <c r="F930" s="205"/>
      <c r="G930" s="295" t="str">
        <f t="shared" si="61"/>
        <v/>
      </c>
      <c r="H930" s="202"/>
      <c r="I930" s="202"/>
      <c r="J930" s="203"/>
      <c r="K930" s="203"/>
      <c r="L930" s="203"/>
      <c r="M930" s="203"/>
      <c r="N930" s="203"/>
      <c r="O930" s="203"/>
      <c r="P930" s="203"/>
      <c r="Q930" s="203"/>
      <c r="R930" s="204"/>
      <c r="S930" s="298" t="str">
        <f t="shared" si="58"/>
        <v/>
      </c>
      <c r="T930" s="299" t="str">
        <f t="shared" si="59"/>
        <v/>
      </c>
      <c r="U930" s="282"/>
    </row>
    <row r="931" spans="2:21" ht="24.75" customHeight="1">
      <c r="B931" s="176">
        <v>925</v>
      </c>
      <c r="C931" s="231"/>
      <c r="D931" s="290" t="str">
        <f t="shared" si="60"/>
        <v/>
      </c>
      <c r="E931" s="291">
        <f>IF(D931="",0,+COUNTIF('賃上げ前(1か月目)(様式3-5)'!$D$7:$D$1006,D931))</f>
        <v>0</v>
      </c>
      <c r="F931" s="205"/>
      <c r="G931" s="295" t="str">
        <f t="shared" si="61"/>
        <v/>
      </c>
      <c r="H931" s="202"/>
      <c r="I931" s="202"/>
      <c r="J931" s="203"/>
      <c r="K931" s="203"/>
      <c r="L931" s="203"/>
      <c r="M931" s="203"/>
      <c r="N931" s="203"/>
      <c r="O931" s="203"/>
      <c r="P931" s="203"/>
      <c r="Q931" s="203"/>
      <c r="R931" s="204"/>
      <c r="S931" s="298" t="str">
        <f t="shared" si="58"/>
        <v/>
      </c>
      <c r="T931" s="299" t="str">
        <f t="shared" si="59"/>
        <v/>
      </c>
      <c r="U931" s="282"/>
    </row>
    <row r="932" spans="2:21" ht="24.75" customHeight="1">
      <c r="B932" s="176">
        <v>926</v>
      </c>
      <c r="C932" s="231"/>
      <c r="D932" s="290" t="str">
        <f t="shared" si="60"/>
        <v/>
      </c>
      <c r="E932" s="291">
        <f>IF(D932="",0,+COUNTIF('賃上げ前(1か月目)(様式3-5)'!$D$7:$D$1006,D932))</f>
        <v>0</v>
      </c>
      <c r="F932" s="205"/>
      <c r="G932" s="295" t="str">
        <f t="shared" si="61"/>
        <v/>
      </c>
      <c r="H932" s="202"/>
      <c r="I932" s="202"/>
      <c r="J932" s="203"/>
      <c r="K932" s="203"/>
      <c r="L932" s="203"/>
      <c r="M932" s="203"/>
      <c r="N932" s="203"/>
      <c r="O932" s="203"/>
      <c r="P932" s="203"/>
      <c r="Q932" s="203"/>
      <c r="R932" s="204"/>
      <c r="S932" s="298" t="str">
        <f t="shared" si="58"/>
        <v/>
      </c>
      <c r="T932" s="299" t="str">
        <f t="shared" si="59"/>
        <v/>
      </c>
      <c r="U932" s="282"/>
    </row>
    <row r="933" spans="2:21" ht="24.75" customHeight="1">
      <c r="B933" s="176">
        <v>927</v>
      </c>
      <c r="C933" s="231"/>
      <c r="D933" s="290" t="str">
        <f t="shared" si="60"/>
        <v/>
      </c>
      <c r="E933" s="291">
        <f>IF(D933="",0,+COUNTIF('賃上げ前(1か月目)(様式3-5)'!$D$7:$D$1006,D933))</f>
        <v>0</v>
      </c>
      <c r="F933" s="205"/>
      <c r="G933" s="295" t="str">
        <f t="shared" si="61"/>
        <v/>
      </c>
      <c r="H933" s="202"/>
      <c r="I933" s="202"/>
      <c r="J933" s="203"/>
      <c r="K933" s="203"/>
      <c r="L933" s="203"/>
      <c r="M933" s="203"/>
      <c r="N933" s="203"/>
      <c r="O933" s="203"/>
      <c r="P933" s="203"/>
      <c r="Q933" s="203"/>
      <c r="R933" s="204"/>
      <c r="S933" s="298" t="str">
        <f t="shared" si="58"/>
        <v/>
      </c>
      <c r="T933" s="299" t="str">
        <f t="shared" si="59"/>
        <v/>
      </c>
      <c r="U933" s="282"/>
    </row>
    <row r="934" spans="2:21" ht="24.75" customHeight="1">
      <c r="B934" s="176">
        <v>928</v>
      </c>
      <c r="C934" s="231"/>
      <c r="D934" s="290" t="str">
        <f t="shared" si="60"/>
        <v/>
      </c>
      <c r="E934" s="291">
        <f>IF(D934="",0,+COUNTIF('賃上げ前(1か月目)(様式3-5)'!$D$7:$D$1006,D934))</f>
        <v>0</v>
      </c>
      <c r="F934" s="205"/>
      <c r="G934" s="295" t="str">
        <f t="shared" si="61"/>
        <v/>
      </c>
      <c r="H934" s="202"/>
      <c r="I934" s="202"/>
      <c r="J934" s="203"/>
      <c r="K934" s="203"/>
      <c r="L934" s="203"/>
      <c r="M934" s="203"/>
      <c r="N934" s="203"/>
      <c r="O934" s="203"/>
      <c r="P934" s="203"/>
      <c r="Q934" s="203"/>
      <c r="R934" s="204"/>
      <c r="S934" s="298" t="str">
        <f t="shared" si="58"/>
        <v/>
      </c>
      <c r="T934" s="299" t="str">
        <f t="shared" si="59"/>
        <v/>
      </c>
      <c r="U934" s="282"/>
    </row>
    <row r="935" spans="2:21" ht="24.75" customHeight="1">
      <c r="B935" s="176">
        <v>929</v>
      </c>
      <c r="C935" s="231"/>
      <c r="D935" s="290" t="str">
        <f t="shared" si="60"/>
        <v/>
      </c>
      <c r="E935" s="291">
        <f>IF(D935="",0,+COUNTIF('賃上げ前(1か月目)(様式3-5)'!$D$7:$D$1006,D935))</f>
        <v>0</v>
      </c>
      <c r="F935" s="205"/>
      <c r="G935" s="295" t="str">
        <f t="shared" si="61"/>
        <v/>
      </c>
      <c r="H935" s="202"/>
      <c r="I935" s="202"/>
      <c r="J935" s="203"/>
      <c r="K935" s="203"/>
      <c r="L935" s="203"/>
      <c r="M935" s="203"/>
      <c r="N935" s="203"/>
      <c r="O935" s="203"/>
      <c r="P935" s="203"/>
      <c r="Q935" s="203"/>
      <c r="R935" s="204"/>
      <c r="S935" s="298" t="str">
        <f t="shared" si="58"/>
        <v/>
      </c>
      <c r="T935" s="299" t="str">
        <f t="shared" si="59"/>
        <v/>
      </c>
      <c r="U935" s="282"/>
    </row>
    <row r="936" spans="2:21" ht="24.75" customHeight="1">
      <c r="B936" s="176">
        <v>930</v>
      </c>
      <c r="C936" s="231"/>
      <c r="D936" s="290" t="str">
        <f t="shared" si="60"/>
        <v/>
      </c>
      <c r="E936" s="291">
        <f>IF(D936="",0,+COUNTIF('賃上げ前(1か月目)(様式3-5)'!$D$7:$D$1006,D936))</f>
        <v>0</v>
      </c>
      <c r="F936" s="205"/>
      <c r="G936" s="295" t="str">
        <f t="shared" si="61"/>
        <v/>
      </c>
      <c r="H936" s="202"/>
      <c r="I936" s="202"/>
      <c r="J936" s="203"/>
      <c r="K936" s="203"/>
      <c r="L936" s="203"/>
      <c r="M936" s="203"/>
      <c r="N936" s="203"/>
      <c r="O936" s="203"/>
      <c r="P936" s="203"/>
      <c r="Q936" s="203"/>
      <c r="R936" s="204"/>
      <c r="S936" s="298" t="str">
        <f t="shared" si="58"/>
        <v/>
      </c>
      <c r="T936" s="299" t="str">
        <f t="shared" si="59"/>
        <v/>
      </c>
      <c r="U936" s="282"/>
    </row>
    <row r="937" spans="2:21" ht="24.75" customHeight="1">
      <c r="B937" s="176">
        <v>931</v>
      </c>
      <c r="C937" s="231"/>
      <c r="D937" s="290" t="str">
        <f t="shared" si="60"/>
        <v/>
      </c>
      <c r="E937" s="291">
        <f>IF(D937="",0,+COUNTIF('賃上げ前(1か月目)(様式3-5)'!$D$7:$D$1006,D937))</f>
        <v>0</v>
      </c>
      <c r="F937" s="205"/>
      <c r="G937" s="295" t="str">
        <f t="shared" si="61"/>
        <v/>
      </c>
      <c r="H937" s="202"/>
      <c r="I937" s="202"/>
      <c r="J937" s="203"/>
      <c r="K937" s="203"/>
      <c r="L937" s="203"/>
      <c r="M937" s="203"/>
      <c r="N937" s="203"/>
      <c r="O937" s="203"/>
      <c r="P937" s="203"/>
      <c r="Q937" s="203"/>
      <c r="R937" s="204"/>
      <c r="S937" s="298" t="str">
        <f t="shared" si="58"/>
        <v/>
      </c>
      <c r="T937" s="299" t="str">
        <f t="shared" si="59"/>
        <v/>
      </c>
      <c r="U937" s="282"/>
    </row>
    <row r="938" spans="2:21" ht="24.75" customHeight="1">
      <c r="B938" s="176">
        <v>932</v>
      </c>
      <c r="C938" s="231"/>
      <c r="D938" s="290" t="str">
        <f t="shared" si="60"/>
        <v/>
      </c>
      <c r="E938" s="291">
        <f>IF(D938="",0,+COUNTIF('賃上げ前(1か月目)(様式3-5)'!$D$7:$D$1006,D938))</f>
        <v>0</v>
      </c>
      <c r="F938" s="205"/>
      <c r="G938" s="295" t="str">
        <f t="shared" si="61"/>
        <v/>
      </c>
      <c r="H938" s="202"/>
      <c r="I938" s="202"/>
      <c r="J938" s="203"/>
      <c r="K938" s="203"/>
      <c r="L938" s="203"/>
      <c r="M938" s="203"/>
      <c r="N938" s="203"/>
      <c r="O938" s="203"/>
      <c r="P938" s="203"/>
      <c r="Q938" s="203"/>
      <c r="R938" s="204"/>
      <c r="S938" s="298" t="str">
        <f t="shared" si="58"/>
        <v/>
      </c>
      <c r="T938" s="299" t="str">
        <f t="shared" si="59"/>
        <v/>
      </c>
      <c r="U938" s="282"/>
    </row>
    <row r="939" spans="2:21" ht="24.75" customHeight="1">
      <c r="B939" s="176">
        <v>933</v>
      </c>
      <c r="C939" s="231"/>
      <c r="D939" s="290" t="str">
        <f t="shared" si="60"/>
        <v/>
      </c>
      <c r="E939" s="291">
        <f>IF(D939="",0,+COUNTIF('賃上げ前(1か月目)(様式3-5)'!$D$7:$D$1006,D939))</f>
        <v>0</v>
      </c>
      <c r="F939" s="205"/>
      <c r="G939" s="295" t="str">
        <f t="shared" si="61"/>
        <v/>
      </c>
      <c r="H939" s="202"/>
      <c r="I939" s="202"/>
      <c r="J939" s="203"/>
      <c r="K939" s="203"/>
      <c r="L939" s="203"/>
      <c r="M939" s="203"/>
      <c r="N939" s="203"/>
      <c r="O939" s="203"/>
      <c r="P939" s="203"/>
      <c r="Q939" s="203"/>
      <c r="R939" s="204"/>
      <c r="S939" s="298" t="str">
        <f t="shared" si="58"/>
        <v/>
      </c>
      <c r="T939" s="299" t="str">
        <f t="shared" si="59"/>
        <v/>
      </c>
      <c r="U939" s="282"/>
    </row>
    <row r="940" spans="2:21" ht="24.75" customHeight="1">
      <c r="B940" s="176">
        <v>934</v>
      </c>
      <c r="C940" s="231"/>
      <c r="D940" s="290" t="str">
        <f t="shared" si="60"/>
        <v/>
      </c>
      <c r="E940" s="291">
        <f>IF(D940="",0,+COUNTIF('賃上げ前(1か月目)(様式3-5)'!$D$7:$D$1006,D940))</f>
        <v>0</v>
      </c>
      <c r="F940" s="205"/>
      <c r="G940" s="295" t="str">
        <f t="shared" si="61"/>
        <v/>
      </c>
      <c r="H940" s="202"/>
      <c r="I940" s="202"/>
      <c r="J940" s="203"/>
      <c r="K940" s="203"/>
      <c r="L940" s="203"/>
      <c r="M940" s="203"/>
      <c r="N940" s="203"/>
      <c r="O940" s="203"/>
      <c r="P940" s="203"/>
      <c r="Q940" s="203"/>
      <c r="R940" s="204"/>
      <c r="S940" s="298" t="str">
        <f t="shared" si="58"/>
        <v/>
      </c>
      <c r="T940" s="299" t="str">
        <f t="shared" si="59"/>
        <v/>
      </c>
      <c r="U940" s="282"/>
    </row>
    <row r="941" spans="2:21" ht="24.75" customHeight="1">
      <c r="B941" s="176">
        <v>935</v>
      </c>
      <c r="C941" s="231"/>
      <c r="D941" s="290" t="str">
        <f t="shared" si="60"/>
        <v/>
      </c>
      <c r="E941" s="291">
        <f>IF(D941="",0,+COUNTIF('賃上げ前(1か月目)(様式3-5)'!$D$7:$D$1006,D941))</f>
        <v>0</v>
      </c>
      <c r="F941" s="205"/>
      <c r="G941" s="295" t="str">
        <f t="shared" si="61"/>
        <v/>
      </c>
      <c r="H941" s="202"/>
      <c r="I941" s="202"/>
      <c r="J941" s="203"/>
      <c r="K941" s="203"/>
      <c r="L941" s="203"/>
      <c r="M941" s="203"/>
      <c r="N941" s="203"/>
      <c r="O941" s="203"/>
      <c r="P941" s="203"/>
      <c r="Q941" s="203"/>
      <c r="R941" s="204"/>
      <c r="S941" s="298" t="str">
        <f t="shared" si="58"/>
        <v/>
      </c>
      <c r="T941" s="299" t="str">
        <f t="shared" si="59"/>
        <v/>
      </c>
      <c r="U941" s="282"/>
    </row>
    <row r="942" spans="2:21" ht="24.75" customHeight="1">
      <c r="B942" s="176">
        <v>936</v>
      </c>
      <c r="C942" s="231"/>
      <c r="D942" s="290" t="str">
        <f t="shared" si="60"/>
        <v/>
      </c>
      <c r="E942" s="291">
        <f>IF(D942="",0,+COUNTIF('賃上げ前(1か月目)(様式3-5)'!$D$7:$D$1006,D942))</f>
        <v>0</v>
      </c>
      <c r="F942" s="205"/>
      <c r="G942" s="295" t="str">
        <f t="shared" si="61"/>
        <v/>
      </c>
      <c r="H942" s="202"/>
      <c r="I942" s="202"/>
      <c r="J942" s="203"/>
      <c r="K942" s="203"/>
      <c r="L942" s="203"/>
      <c r="M942" s="203"/>
      <c r="N942" s="203"/>
      <c r="O942" s="203"/>
      <c r="P942" s="203"/>
      <c r="Q942" s="203"/>
      <c r="R942" s="204"/>
      <c r="S942" s="298" t="str">
        <f t="shared" si="58"/>
        <v/>
      </c>
      <c r="T942" s="299" t="str">
        <f t="shared" si="59"/>
        <v/>
      </c>
      <c r="U942" s="282"/>
    </row>
    <row r="943" spans="2:21" ht="24.75" customHeight="1">
      <c r="B943" s="176">
        <v>937</v>
      </c>
      <c r="C943" s="231"/>
      <c r="D943" s="290" t="str">
        <f t="shared" si="60"/>
        <v/>
      </c>
      <c r="E943" s="291">
        <f>IF(D943="",0,+COUNTIF('賃上げ前(1か月目)(様式3-5)'!$D$7:$D$1006,D943))</f>
        <v>0</v>
      </c>
      <c r="F943" s="205"/>
      <c r="G943" s="295" t="str">
        <f t="shared" si="61"/>
        <v/>
      </c>
      <c r="H943" s="202"/>
      <c r="I943" s="202"/>
      <c r="J943" s="203"/>
      <c r="K943" s="203"/>
      <c r="L943" s="203"/>
      <c r="M943" s="203"/>
      <c r="N943" s="203"/>
      <c r="O943" s="203"/>
      <c r="P943" s="203"/>
      <c r="Q943" s="203"/>
      <c r="R943" s="204"/>
      <c r="S943" s="298" t="str">
        <f t="shared" si="58"/>
        <v/>
      </c>
      <c r="T943" s="299" t="str">
        <f t="shared" si="59"/>
        <v/>
      </c>
      <c r="U943" s="282"/>
    </row>
    <row r="944" spans="2:21" ht="24.75" customHeight="1">
      <c r="B944" s="176">
        <v>938</v>
      </c>
      <c r="C944" s="231"/>
      <c r="D944" s="290" t="str">
        <f t="shared" si="60"/>
        <v/>
      </c>
      <c r="E944" s="291">
        <f>IF(D944="",0,+COUNTIF('賃上げ前(1か月目)(様式3-5)'!$D$7:$D$1006,D944))</f>
        <v>0</v>
      </c>
      <c r="F944" s="205"/>
      <c r="G944" s="295" t="str">
        <f t="shared" si="61"/>
        <v/>
      </c>
      <c r="H944" s="202"/>
      <c r="I944" s="202"/>
      <c r="J944" s="203"/>
      <c r="K944" s="203"/>
      <c r="L944" s="203"/>
      <c r="M944" s="203"/>
      <c r="N944" s="203"/>
      <c r="O944" s="203"/>
      <c r="P944" s="203"/>
      <c r="Q944" s="203"/>
      <c r="R944" s="204"/>
      <c r="S944" s="298" t="str">
        <f t="shared" si="58"/>
        <v/>
      </c>
      <c r="T944" s="299" t="str">
        <f t="shared" si="59"/>
        <v/>
      </c>
      <c r="U944" s="282"/>
    </row>
    <row r="945" spans="2:21" ht="24.75" customHeight="1">
      <c r="B945" s="176">
        <v>939</v>
      </c>
      <c r="C945" s="231"/>
      <c r="D945" s="290" t="str">
        <f t="shared" si="60"/>
        <v/>
      </c>
      <c r="E945" s="291">
        <f>IF(D945="",0,+COUNTIF('賃上げ前(1か月目)(様式3-5)'!$D$7:$D$1006,D945))</f>
        <v>0</v>
      </c>
      <c r="F945" s="205"/>
      <c r="G945" s="295" t="str">
        <f t="shared" si="61"/>
        <v/>
      </c>
      <c r="H945" s="202"/>
      <c r="I945" s="202"/>
      <c r="J945" s="203"/>
      <c r="K945" s="203"/>
      <c r="L945" s="203"/>
      <c r="M945" s="203"/>
      <c r="N945" s="203"/>
      <c r="O945" s="203"/>
      <c r="P945" s="203"/>
      <c r="Q945" s="203"/>
      <c r="R945" s="204"/>
      <c r="S945" s="298" t="str">
        <f t="shared" si="58"/>
        <v/>
      </c>
      <c r="T945" s="299" t="str">
        <f t="shared" si="59"/>
        <v/>
      </c>
      <c r="U945" s="282"/>
    </row>
    <row r="946" spans="2:21" ht="24.75" customHeight="1">
      <c r="B946" s="176">
        <v>940</v>
      </c>
      <c r="C946" s="231"/>
      <c r="D946" s="290" t="str">
        <f t="shared" si="60"/>
        <v/>
      </c>
      <c r="E946" s="291">
        <f>IF(D946="",0,+COUNTIF('賃上げ前(1か月目)(様式3-5)'!$D$7:$D$1006,D946))</f>
        <v>0</v>
      </c>
      <c r="F946" s="205"/>
      <c r="G946" s="295" t="str">
        <f t="shared" si="61"/>
        <v/>
      </c>
      <c r="H946" s="202"/>
      <c r="I946" s="202"/>
      <c r="J946" s="203"/>
      <c r="K946" s="203"/>
      <c r="L946" s="203"/>
      <c r="M946" s="203"/>
      <c r="N946" s="203"/>
      <c r="O946" s="203"/>
      <c r="P946" s="203"/>
      <c r="Q946" s="203"/>
      <c r="R946" s="204"/>
      <c r="S946" s="298" t="str">
        <f t="shared" si="58"/>
        <v/>
      </c>
      <c r="T946" s="299" t="str">
        <f t="shared" si="59"/>
        <v/>
      </c>
      <c r="U946" s="282"/>
    </row>
    <row r="947" spans="2:21" ht="24.75" customHeight="1">
      <c r="B947" s="176">
        <v>941</v>
      </c>
      <c r="C947" s="231"/>
      <c r="D947" s="290" t="str">
        <f t="shared" si="60"/>
        <v/>
      </c>
      <c r="E947" s="291">
        <f>IF(D947="",0,+COUNTIF('賃上げ前(1か月目)(様式3-5)'!$D$7:$D$1006,D947))</f>
        <v>0</v>
      </c>
      <c r="F947" s="205"/>
      <c r="G947" s="295" t="str">
        <f t="shared" si="61"/>
        <v/>
      </c>
      <c r="H947" s="202"/>
      <c r="I947" s="202"/>
      <c r="J947" s="203"/>
      <c r="K947" s="203"/>
      <c r="L947" s="203"/>
      <c r="M947" s="203"/>
      <c r="N947" s="203"/>
      <c r="O947" s="203"/>
      <c r="P947" s="203"/>
      <c r="Q947" s="203"/>
      <c r="R947" s="204"/>
      <c r="S947" s="298" t="str">
        <f t="shared" si="58"/>
        <v/>
      </c>
      <c r="T947" s="299" t="str">
        <f t="shared" si="59"/>
        <v/>
      </c>
      <c r="U947" s="282"/>
    </row>
    <row r="948" spans="2:21" ht="24.75" customHeight="1">
      <c r="B948" s="176">
        <v>942</v>
      </c>
      <c r="C948" s="231"/>
      <c r="D948" s="290" t="str">
        <f t="shared" si="60"/>
        <v/>
      </c>
      <c r="E948" s="291">
        <f>IF(D948="",0,+COUNTIF('賃上げ前(1か月目)(様式3-5)'!$D$7:$D$1006,D948))</f>
        <v>0</v>
      </c>
      <c r="F948" s="205"/>
      <c r="G948" s="295" t="str">
        <f t="shared" si="61"/>
        <v/>
      </c>
      <c r="H948" s="202"/>
      <c r="I948" s="202"/>
      <c r="J948" s="203"/>
      <c r="K948" s="203"/>
      <c r="L948" s="203"/>
      <c r="M948" s="203"/>
      <c r="N948" s="203"/>
      <c r="O948" s="203"/>
      <c r="P948" s="203"/>
      <c r="Q948" s="203"/>
      <c r="R948" s="204"/>
      <c r="S948" s="298" t="str">
        <f t="shared" si="58"/>
        <v/>
      </c>
      <c r="T948" s="299" t="str">
        <f t="shared" si="59"/>
        <v/>
      </c>
      <c r="U948" s="282"/>
    </row>
    <row r="949" spans="2:21" ht="24.75" customHeight="1">
      <c r="B949" s="176">
        <v>943</v>
      </c>
      <c r="C949" s="231"/>
      <c r="D949" s="290" t="str">
        <f t="shared" si="60"/>
        <v/>
      </c>
      <c r="E949" s="291">
        <f>IF(D949="",0,+COUNTIF('賃上げ前(1か月目)(様式3-5)'!$D$7:$D$1006,D949))</f>
        <v>0</v>
      </c>
      <c r="F949" s="205"/>
      <c r="G949" s="295" t="str">
        <f t="shared" si="61"/>
        <v/>
      </c>
      <c r="H949" s="202"/>
      <c r="I949" s="202"/>
      <c r="J949" s="203"/>
      <c r="K949" s="203"/>
      <c r="L949" s="203"/>
      <c r="M949" s="203"/>
      <c r="N949" s="203"/>
      <c r="O949" s="203"/>
      <c r="P949" s="203"/>
      <c r="Q949" s="203"/>
      <c r="R949" s="204"/>
      <c r="S949" s="298" t="str">
        <f t="shared" si="58"/>
        <v/>
      </c>
      <c r="T949" s="299" t="str">
        <f t="shared" si="59"/>
        <v/>
      </c>
      <c r="U949" s="282"/>
    </row>
    <row r="950" spans="2:21" ht="24.75" customHeight="1">
      <c r="B950" s="176">
        <v>944</v>
      </c>
      <c r="C950" s="231"/>
      <c r="D950" s="290" t="str">
        <f t="shared" si="60"/>
        <v/>
      </c>
      <c r="E950" s="291">
        <f>IF(D950="",0,+COUNTIF('賃上げ前(1か月目)(様式3-5)'!$D$7:$D$1006,D950))</f>
        <v>0</v>
      </c>
      <c r="F950" s="205"/>
      <c r="G950" s="295" t="str">
        <f t="shared" si="61"/>
        <v/>
      </c>
      <c r="H950" s="202"/>
      <c r="I950" s="202"/>
      <c r="J950" s="203"/>
      <c r="K950" s="203"/>
      <c r="L950" s="203"/>
      <c r="M950" s="203"/>
      <c r="N950" s="203"/>
      <c r="O950" s="203"/>
      <c r="P950" s="203"/>
      <c r="Q950" s="203"/>
      <c r="R950" s="204"/>
      <c r="S950" s="298" t="str">
        <f t="shared" si="58"/>
        <v/>
      </c>
      <c r="T950" s="299" t="str">
        <f t="shared" si="59"/>
        <v/>
      </c>
      <c r="U950" s="282"/>
    </row>
    <row r="951" spans="2:21" ht="24.75" customHeight="1">
      <c r="B951" s="176">
        <v>945</v>
      </c>
      <c r="C951" s="231"/>
      <c r="D951" s="290" t="str">
        <f t="shared" si="60"/>
        <v/>
      </c>
      <c r="E951" s="291">
        <f>IF(D951="",0,+COUNTIF('賃上げ前(1か月目)(様式3-5)'!$D$7:$D$1006,D951))</f>
        <v>0</v>
      </c>
      <c r="F951" s="205"/>
      <c r="G951" s="295" t="str">
        <f t="shared" si="61"/>
        <v/>
      </c>
      <c r="H951" s="202"/>
      <c r="I951" s="202"/>
      <c r="J951" s="203"/>
      <c r="K951" s="203"/>
      <c r="L951" s="203"/>
      <c r="M951" s="203"/>
      <c r="N951" s="203"/>
      <c r="O951" s="203"/>
      <c r="P951" s="203"/>
      <c r="Q951" s="203"/>
      <c r="R951" s="204"/>
      <c r="S951" s="298" t="str">
        <f t="shared" si="58"/>
        <v/>
      </c>
      <c r="T951" s="299" t="str">
        <f t="shared" si="59"/>
        <v/>
      </c>
      <c r="U951" s="282"/>
    </row>
    <row r="952" spans="2:21" ht="24.75" customHeight="1">
      <c r="B952" s="176">
        <v>946</v>
      </c>
      <c r="C952" s="231"/>
      <c r="D952" s="290" t="str">
        <f t="shared" si="60"/>
        <v/>
      </c>
      <c r="E952" s="291">
        <f>IF(D952="",0,+COUNTIF('賃上げ前(1か月目)(様式3-5)'!$D$7:$D$1006,D952))</f>
        <v>0</v>
      </c>
      <c r="F952" s="205"/>
      <c r="G952" s="295" t="str">
        <f t="shared" si="61"/>
        <v/>
      </c>
      <c r="H952" s="202"/>
      <c r="I952" s="202"/>
      <c r="J952" s="203"/>
      <c r="K952" s="203"/>
      <c r="L952" s="203"/>
      <c r="M952" s="203"/>
      <c r="N952" s="203"/>
      <c r="O952" s="203"/>
      <c r="P952" s="203"/>
      <c r="Q952" s="203"/>
      <c r="R952" s="204"/>
      <c r="S952" s="298" t="str">
        <f t="shared" si="58"/>
        <v/>
      </c>
      <c r="T952" s="299" t="str">
        <f t="shared" si="59"/>
        <v/>
      </c>
      <c r="U952" s="282"/>
    </row>
    <row r="953" spans="2:21" ht="24.75" customHeight="1">
      <c r="B953" s="176">
        <v>947</v>
      </c>
      <c r="C953" s="231"/>
      <c r="D953" s="290" t="str">
        <f t="shared" si="60"/>
        <v/>
      </c>
      <c r="E953" s="291">
        <f>IF(D953="",0,+COUNTIF('賃上げ前(1か月目)(様式3-5)'!$D$7:$D$1006,D953))</f>
        <v>0</v>
      </c>
      <c r="F953" s="205"/>
      <c r="G953" s="295" t="str">
        <f t="shared" si="61"/>
        <v/>
      </c>
      <c r="H953" s="202"/>
      <c r="I953" s="202"/>
      <c r="J953" s="203"/>
      <c r="K953" s="203"/>
      <c r="L953" s="203"/>
      <c r="M953" s="203"/>
      <c r="N953" s="203"/>
      <c r="O953" s="203"/>
      <c r="P953" s="203"/>
      <c r="Q953" s="203"/>
      <c r="R953" s="204"/>
      <c r="S953" s="298" t="str">
        <f t="shared" si="58"/>
        <v/>
      </c>
      <c r="T953" s="299" t="str">
        <f t="shared" si="59"/>
        <v/>
      </c>
      <c r="U953" s="282"/>
    </row>
    <row r="954" spans="2:21" ht="24.75" customHeight="1">
      <c r="B954" s="176">
        <v>948</v>
      </c>
      <c r="C954" s="231"/>
      <c r="D954" s="290" t="str">
        <f t="shared" si="60"/>
        <v/>
      </c>
      <c r="E954" s="291">
        <f>IF(D954="",0,+COUNTIF('賃上げ前(1か月目)(様式3-5)'!$D$7:$D$1006,D954))</f>
        <v>0</v>
      </c>
      <c r="F954" s="205"/>
      <c r="G954" s="295" t="str">
        <f t="shared" si="61"/>
        <v/>
      </c>
      <c r="H954" s="202"/>
      <c r="I954" s="202"/>
      <c r="J954" s="203"/>
      <c r="K954" s="203"/>
      <c r="L954" s="203"/>
      <c r="M954" s="203"/>
      <c r="N954" s="203"/>
      <c r="O954" s="203"/>
      <c r="P954" s="203"/>
      <c r="Q954" s="203"/>
      <c r="R954" s="204"/>
      <c r="S954" s="298" t="str">
        <f t="shared" si="58"/>
        <v/>
      </c>
      <c r="T954" s="299" t="str">
        <f t="shared" si="59"/>
        <v/>
      </c>
      <c r="U954" s="282"/>
    </row>
    <row r="955" spans="2:21" ht="24.75" customHeight="1">
      <c r="B955" s="176">
        <v>949</v>
      </c>
      <c r="C955" s="231"/>
      <c r="D955" s="290" t="str">
        <f t="shared" si="60"/>
        <v/>
      </c>
      <c r="E955" s="291">
        <f>IF(D955="",0,+COUNTIF('賃上げ前(1か月目)(様式3-5)'!$D$7:$D$1006,D955))</f>
        <v>0</v>
      </c>
      <c r="F955" s="205"/>
      <c r="G955" s="295" t="str">
        <f t="shared" si="61"/>
        <v/>
      </c>
      <c r="H955" s="202"/>
      <c r="I955" s="202"/>
      <c r="J955" s="203"/>
      <c r="K955" s="203"/>
      <c r="L955" s="203"/>
      <c r="M955" s="203"/>
      <c r="N955" s="203"/>
      <c r="O955" s="203"/>
      <c r="P955" s="203"/>
      <c r="Q955" s="203"/>
      <c r="R955" s="204"/>
      <c r="S955" s="298" t="str">
        <f t="shared" si="58"/>
        <v/>
      </c>
      <c r="T955" s="299" t="str">
        <f t="shared" si="59"/>
        <v/>
      </c>
      <c r="U955" s="282"/>
    </row>
    <row r="956" spans="2:21" ht="24.75" customHeight="1">
      <c r="B956" s="176">
        <v>950</v>
      </c>
      <c r="C956" s="231"/>
      <c r="D956" s="290" t="str">
        <f t="shared" si="60"/>
        <v/>
      </c>
      <c r="E956" s="291">
        <f>IF(D956="",0,+COUNTIF('賃上げ前(1か月目)(様式3-5)'!$D$7:$D$1006,D956))</f>
        <v>0</v>
      </c>
      <c r="F956" s="205"/>
      <c r="G956" s="295" t="str">
        <f t="shared" si="61"/>
        <v/>
      </c>
      <c r="H956" s="202"/>
      <c r="I956" s="202"/>
      <c r="J956" s="203"/>
      <c r="K956" s="203"/>
      <c r="L956" s="203"/>
      <c r="M956" s="203"/>
      <c r="N956" s="203"/>
      <c r="O956" s="203"/>
      <c r="P956" s="203"/>
      <c r="Q956" s="203"/>
      <c r="R956" s="204"/>
      <c r="S956" s="298" t="str">
        <f t="shared" si="58"/>
        <v/>
      </c>
      <c r="T956" s="299" t="str">
        <f t="shared" si="59"/>
        <v/>
      </c>
      <c r="U956" s="282"/>
    </row>
    <row r="957" spans="2:21" ht="24.75" customHeight="1">
      <c r="B957" s="176">
        <v>951</v>
      </c>
      <c r="C957" s="231"/>
      <c r="D957" s="290" t="str">
        <f t="shared" si="60"/>
        <v/>
      </c>
      <c r="E957" s="291">
        <f>IF(D957="",0,+COUNTIF('賃上げ前(1か月目)(様式3-5)'!$D$7:$D$1006,D957))</f>
        <v>0</v>
      </c>
      <c r="F957" s="205"/>
      <c r="G957" s="295" t="str">
        <f t="shared" si="61"/>
        <v/>
      </c>
      <c r="H957" s="202"/>
      <c r="I957" s="202"/>
      <c r="J957" s="203"/>
      <c r="K957" s="203"/>
      <c r="L957" s="203"/>
      <c r="M957" s="203"/>
      <c r="N957" s="203"/>
      <c r="O957" s="203"/>
      <c r="P957" s="203"/>
      <c r="Q957" s="203"/>
      <c r="R957" s="204"/>
      <c r="S957" s="298" t="str">
        <f t="shared" si="58"/>
        <v/>
      </c>
      <c r="T957" s="299" t="str">
        <f t="shared" si="59"/>
        <v/>
      </c>
      <c r="U957" s="282"/>
    </row>
    <row r="958" spans="2:21" ht="24.75" customHeight="1">
      <c r="B958" s="176">
        <v>952</v>
      </c>
      <c r="C958" s="231"/>
      <c r="D958" s="290" t="str">
        <f t="shared" si="60"/>
        <v/>
      </c>
      <c r="E958" s="291">
        <f>IF(D958="",0,+COUNTIF('賃上げ前(1か月目)(様式3-5)'!$D$7:$D$1006,D958))</f>
        <v>0</v>
      </c>
      <c r="F958" s="205"/>
      <c r="G958" s="295" t="str">
        <f t="shared" si="61"/>
        <v/>
      </c>
      <c r="H958" s="202"/>
      <c r="I958" s="202"/>
      <c r="J958" s="203"/>
      <c r="K958" s="203"/>
      <c r="L958" s="203"/>
      <c r="M958" s="203"/>
      <c r="N958" s="203"/>
      <c r="O958" s="203"/>
      <c r="P958" s="203"/>
      <c r="Q958" s="203"/>
      <c r="R958" s="204"/>
      <c r="S958" s="298" t="str">
        <f t="shared" si="58"/>
        <v/>
      </c>
      <c r="T958" s="299" t="str">
        <f t="shared" si="59"/>
        <v/>
      </c>
      <c r="U958" s="282"/>
    </row>
    <row r="959" spans="2:21" ht="24.75" customHeight="1">
      <c r="B959" s="176">
        <v>953</v>
      </c>
      <c r="C959" s="231"/>
      <c r="D959" s="290" t="str">
        <f t="shared" si="60"/>
        <v/>
      </c>
      <c r="E959" s="291">
        <f>IF(D959="",0,+COUNTIF('賃上げ前(1か月目)(様式3-5)'!$D$7:$D$1006,D959))</f>
        <v>0</v>
      </c>
      <c r="F959" s="205"/>
      <c r="G959" s="295" t="str">
        <f t="shared" si="61"/>
        <v/>
      </c>
      <c r="H959" s="202"/>
      <c r="I959" s="202"/>
      <c r="J959" s="203"/>
      <c r="K959" s="203"/>
      <c r="L959" s="203"/>
      <c r="M959" s="203"/>
      <c r="N959" s="203"/>
      <c r="O959" s="203"/>
      <c r="P959" s="203"/>
      <c r="Q959" s="203"/>
      <c r="R959" s="204"/>
      <c r="S959" s="298" t="str">
        <f t="shared" si="58"/>
        <v/>
      </c>
      <c r="T959" s="299" t="str">
        <f t="shared" si="59"/>
        <v/>
      </c>
      <c r="U959" s="282"/>
    </row>
    <row r="960" spans="2:21" ht="24.75" customHeight="1">
      <c r="B960" s="176">
        <v>954</v>
      </c>
      <c r="C960" s="231"/>
      <c r="D960" s="290" t="str">
        <f t="shared" si="60"/>
        <v/>
      </c>
      <c r="E960" s="291">
        <f>IF(D960="",0,+COUNTIF('賃上げ前(1か月目)(様式3-5)'!$D$7:$D$1006,D960))</f>
        <v>0</v>
      </c>
      <c r="F960" s="205"/>
      <c r="G960" s="295" t="str">
        <f t="shared" si="61"/>
        <v/>
      </c>
      <c r="H960" s="202"/>
      <c r="I960" s="202"/>
      <c r="J960" s="203"/>
      <c r="K960" s="203"/>
      <c r="L960" s="203"/>
      <c r="M960" s="203"/>
      <c r="N960" s="203"/>
      <c r="O960" s="203"/>
      <c r="P960" s="203"/>
      <c r="Q960" s="203"/>
      <c r="R960" s="204"/>
      <c r="S960" s="298" t="str">
        <f t="shared" si="58"/>
        <v/>
      </c>
      <c r="T960" s="299" t="str">
        <f t="shared" si="59"/>
        <v/>
      </c>
      <c r="U960" s="282"/>
    </row>
    <row r="961" spans="2:21" ht="24.75" customHeight="1">
      <c r="B961" s="176">
        <v>955</v>
      </c>
      <c r="C961" s="231"/>
      <c r="D961" s="290" t="str">
        <f t="shared" si="60"/>
        <v/>
      </c>
      <c r="E961" s="291">
        <f>IF(D961="",0,+COUNTIF('賃上げ前(1か月目)(様式3-5)'!$D$7:$D$1006,D961))</f>
        <v>0</v>
      </c>
      <c r="F961" s="205"/>
      <c r="G961" s="295" t="str">
        <f t="shared" si="61"/>
        <v/>
      </c>
      <c r="H961" s="202"/>
      <c r="I961" s="202"/>
      <c r="J961" s="203"/>
      <c r="K961" s="203"/>
      <c r="L961" s="203"/>
      <c r="M961" s="203"/>
      <c r="N961" s="203"/>
      <c r="O961" s="203"/>
      <c r="P961" s="203"/>
      <c r="Q961" s="203"/>
      <c r="R961" s="204"/>
      <c r="S961" s="298" t="str">
        <f t="shared" si="58"/>
        <v/>
      </c>
      <c r="T961" s="299" t="str">
        <f t="shared" si="59"/>
        <v/>
      </c>
      <c r="U961" s="282"/>
    </row>
    <row r="962" spans="2:21" ht="24.75" customHeight="1">
      <c r="B962" s="176">
        <v>956</v>
      </c>
      <c r="C962" s="231"/>
      <c r="D962" s="290" t="str">
        <f t="shared" si="60"/>
        <v/>
      </c>
      <c r="E962" s="291">
        <f>IF(D962="",0,+COUNTIF('賃上げ前(1か月目)(様式3-5)'!$D$7:$D$1006,D962))</f>
        <v>0</v>
      </c>
      <c r="F962" s="205"/>
      <c r="G962" s="295" t="str">
        <f t="shared" si="61"/>
        <v/>
      </c>
      <c r="H962" s="202"/>
      <c r="I962" s="202"/>
      <c r="J962" s="203"/>
      <c r="K962" s="203"/>
      <c r="L962" s="203"/>
      <c r="M962" s="203"/>
      <c r="N962" s="203"/>
      <c r="O962" s="203"/>
      <c r="P962" s="203"/>
      <c r="Q962" s="203"/>
      <c r="R962" s="204"/>
      <c r="S962" s="298" t="str">
        <f t="shared" si="58"/>
        <v/>
      </c>
      <c r="T962" s="299" t="str">
        <f t="shared" si="59"/>
        <v/>
      </c>
      <c r="U962" s="282"/>
    </row>
    <row r="963" spans="2:21" ht="24.75" customHeight="1">
      <c r="B963" s="176">
        <v>957</v>
      </c>
      <c r="C963" s="231"/>
      <c r="D963" s="290" t="str">
        <f t="shared" si="60"/>
        <v/>
      </c>
      <c r="E963" s="291">
        <f>IF(D963="",0,+COUNTIF('賃上げ前(1か月目)(様式3-5)'!$D$7:$D$1006,D963))</f>
        <v>0</v>
      </c>
      <c r="F963" s="205"/>
      <c r="G963" s="295" t="str">
        <f t="shared" si="61"/>
        <v/>
      </c>
      <c r="H963" s="202"/>
      <c r="I963" s="202"/>
      <c r="J963" s="203"/>
      <c r="K963" s="203"/>
      <c r="L963" s="203"/>
      <c r="M963" s="203"/>
      <c r="N963" s="203"/>
      <c r="O963" s="203"/>
      <c r="P963" s="203"/>
      <c r="Q963" s="203"/>
      <c r="R963" s="204"/>
      <c r="S963" s="298" t="str">
        <f t="shared" si="58"/>
        <v/>
      </c>
      <c r="T963" s="299" t="str">
        <f t="shared" si="59"/>
        <v/>
      </c>
      <c r="U963" s="282"/>
    </row>
    <row r="964" spans="2:21" ht="24.75" customHeight="1">
      <c r="B964" s="176">
        <v>958</v>
      </c>
      <c r="C964" s="231"/>
      <c r="D964" s="290" t="str">
        <f t="shared" si="60"/>
        <v/>
      </c>
      <c r="E964" s="291">
        <f>IF(D964="",0,+COUNTIF('賃上げ前(1か月目)(様式3-5)'!$D$7:$D$1006,D964))</f>
        <v>0</v>
      </c>
      <c r="F964" s="205"/>
      <c r="G964" s="295" t="str">
        <f t="shared" si="61"/>
        <v/>
      </c>
      <c r="H964" s="202"/>
      <c r="I964" s="202"/>
      <c r="J964" s="203"/>
      <c r="K964" s="203"/>
      <c r="L964" s="203"/>
      <c r="M964" s="203"/>
      <c r="N964" s="203"/>
      <c r="O964" s="203"/>
      <c r="P964" s="203"/>
      <c r="Q964" s="203"/>
      <c r="R964" s="204"/>
      <c r="S964" s="298" t="str">
        <f t="shared" si="58"/>
        <v/>
      </c>
      <c r="T964" s="299" t="str">
        <f t="shared" si="59"/>
        <v/>
      </c>
      <c r="U964" s="282"/>
    </row>
    <row r="965" spans="2:21" ht="24.75" customHeight="1">
      <c r="B965" s="176">
        <v>959</v>
      </c>
      <c r="C965" s="231"/>
      <c r="D965" s="290" t="str">
        <f t="shared" si="60"/>
        <v/>
      </c>
      <c r="E965" s="291">
        <f>IF(D965="",0,+COUNTIF('賃上げ前(1か月目)(様式3-5)'!$D$7:$D$1006,D965))</f>
        <v>0</v>
      </c>
      <c r="F965" s="205"/>
      <c r="G965" s="295" t="str">
        <f t="shared" si="61"/>
        <v/>
      </c>
      <c r="H965" s="202"/>
      <c r="I965" s="202"/>
      <c r="J965" s="203"/>
      <c r="K965" s="203"/>
      <c r="L965" s="203"/>
      <c r="M965" s="203"/>
      <c r="N965" s="203"/>
      <c r="O965" s="203"/>
      <c r="P965" s="203"/>
      <c r="Q965" s="203"/>
      <c r="R965" s="204"/>
      <c r="S965" s="298" t="str">
        <f t="shared" si="58"/>
        <v/>
      </c>
      <c r="T965" s="299" t="str">
        <f t="shared" si="59"/>
        <v/>
      </c>
      <c r="U965" s="282"/>
    </row>
    <row r="966" spans="2:21" ht="24.75" customHeight="1">
      <c r="B966" s="176">
        <v>960</v>
      </c>
      <c r="C966" s="231"/>
      <c r="D966" s="290" t="str">
        <f t="shared" si="60"/>
        <v/>
      </c>
      <c r="E966" s="291">
        <f>IF(D966="",0,+COUNTIF('賃上げ前(1か月目)(様式3-5)'!$D$7:$D$1006,D966))</f>
        <v>0</v>
      </c>
      <c r="F966" s="205"/>
      <c r="G966" s="295" t="str">
        <f t="shared" si="61"/>
        <v/>
      </c>
      <c r="H966" s="202"/>
      <c r="I966" s="202"/>
      <c r="J966" s="203"/>
      <c r="K966" s="203"/>
      <c r="L966" s="203"/>
      <c r="M966" s="203"/>
      <c r="N966" s="203"/>
      <c r="O966" s="203"/>
      <c r="P966" s="203"/>
      <c r="Q966" s="203"/>
      <c r="R966" s="204"/>
      <c r="S966" s="298" t="str">
        <f t="shared" si="58"/>
        <v/>
      </c>
      <c r="T966" s="299" t="str">
        <f t="shared" si="59"/>
        <v/>
      </c>
      <c r="U966" s="282"/>
    </row>
    <row r="967" spans="2:21" ht="24.75" customHeight="1">
      <c r="B967" s="176">
        <v>961</v>
      </c>
      <c r="C967" s="231"/>
      <c r="D967" s="290" t="str">
        <f t="shared" si="60"/>
        <v/>
      </c>
      <c r="E967" s="291">
        <f>IF(D967="",0,+COUNTIF('賃上げ前(1か月目)(様式3-5)'!$D$7:$D$1006,D967))</f>
        <v>0</v>
      </c>
      <c r="F967" s="205"/>
      <c r="G967" s="295" t="str">
        <f t="shared" si="61"/>
        <v/>
      </c>
      <c r="H967" s="202"/>
      <c r="I967" s="202"/>
      <c r="J967" s="203"/>
      <c r="K967" s="203"/>
      <c r="L967" s="203"/>
      <c r="M967" s="203"/>
      <c r="N967" s="203"/>
      <c r="O967" s="203"/>
      <c r="P967" s="203"/>
      <c r="Q967" s="203"/>
      <c r="R967" s="204"/>
      <c r="S967" s="298" t="str">
        <f t="shared" si="58"/>
        <v/>
      </c>
      <c r="T967" s="299" t="str">
        <f t="shared" si="59"/>
        <v/>
      </c>
      <c r="U967" s="282"/>
    </row>
    <row r="968" spans="2:21" ht="24.75" customHeight="1">
      <c r="B968" s="176">
        <v>962</v>
      </c>
      <c r="C968" s="231"/>
      <c r="D968" s="290" t="str">
        <f t="shared" si="60"/>
        <v/>
      </c>
      <c r="E968" s="291">
        <f>IF(D968="",0,+COUNTIF('賃上げ前(1か月目)(様式3-5)'!$D$7:$D$1006,D968))</f>
        <v>0</v>
      </c>
      <c r="F968" s="205"/>
      <c r="G968" s="295" t="str">
        <f t="shared" si="61"/>
        <v/>
      </c>
      <c r="H968" s="202"/>
      <c r="I968" s="202"/>
      <c r="J968" s="203"/>
      <c r="K968" s="203"/>
      <c r="L968" s="203"/>
      <c r="M968" s="203"/>
      <c r="N968" s="203"/>
      <c r="O968" s="203"/>
      <c r="P968" s="203"/>
      <c r="Q968" s="203"/>
      <c r="R968" s="204"/>
      <c r="S968" s="298" t="str">
        <f t="shared" ref="S968:S1006" si="62">IF(C968="","",+SUM(H968:R968))</f>
        <v/>
      </c>
      <c r="T968" s="299" t="str">
        <f t="shared" ref="T968:T1006" si="63">IF(C968="","",+IF(G968="対象",H968,0))</f>
        <v/>
      </c>
      <c r="U968" s="282"/>
    </row>
    <row r="969" spans="2:21" ht="24.75" customHeight="1">
      <c r="B969" s="176">
        <v>963</v>
      </c>
      <c r="C969" s="231"/>
      <c r="D969" s="290" t="str">
        <f t="shared" ref="D969:D1006" si="64">SUBSTITUTE(SUBSTITUTE(C969,"　","")," ","")</f>
        <v/>
      </c>
      <c r="E969" s="291">
        <f>IF(D969="",0,+COUNTIF('賃上げ前(1か月目)(様式3-5)'!$D$7:$D$1006,D969))</f>
        <v>0</v>
      </c>
      <c r="F969" s="205"/>
      <c r="G969" s="295" t="str">
        <f t="shared" ref="G969:G1006" si="65">IF(C969="","",+IF(OR(E969&lt;1,F969=""),"除外","対象"))</f>
        <v/>
      </c>
      <c r="H969" s="202"/>
      <c r="I969" s="202"/>
      <c r="J969" s="203"/>
      <c r="K969" s="203"/>
      <c r="L969" s="203"/>
      <c r="M969" s="203"/>
      <c r="N969" s="203"/>
      <c r="O969" s="203"/>
      <c r="P969" s="203"/>
      <c r="Q969" s="203"/>
      <c r="R969" s="204"/>
      <c r="S969" s="298" t="str">
        <f t="shared" si="62"/>
        <v/>
      </c>
      <c r="T969" s="299" t="str">
        <f t="shared" si="63"/>
        <v/>
      </c>
      <c r="U969" s="282"/>
    </row>
    <row r="970" spans="2:21" ht="24.75" customHeight="1">
      <c r="B970" s="176">
        <v>964</v>
      </c>
      <c r="C970" s="231"/>
      <c r="D970" s="290" t="str">
        <f t="shared" si="64"/>
        <v/>
      </c>
      <c r="E970" s="291">
        <f>IF(D970="",0,+COUNTIF('賃上げ前(1か月目)(様式3-5)'!$D$7:$D$1006,D970))</f>
        <v>0</v>
      </c>
      <c r="F970" s="205"/>
      <c r="G970" s="295" t="str">
        <f t="shared" si="65"/>
        <v/>
      </c>
      <c r="H970" s="202"/>
      <c r="I970" s="202"/>
      <c r="J970" s="203"/>
      <c r="K970" s="203"/>
      <c r="L970" s="203"/>
      <c r="M970" s="203"/>
      <c r="N970" s="203"/>
      <c r="O970" s="203"/>
      <c r="P970" s="203"/>
      <c r="Q970" s="203"/>
      <c r="R970" s="204"/>
      <c r="S970" s="298" t="str">
        <f t="shared" si="62"/>
        <v/>
      </c>
      <c r="T970" s="299" t="str">
        <f t="shared" si="63"/>
        <v/>
      </c>
      <c r="U970" s="282"/>
    </row>
    <row r="971" spans="2:21" ht="24.75" customHeight="1">
      <c r="B971" s="176">
        <v>965</v>
      </c>
      <c r="C971" s="231"/>
      <c r="D971" s="290" t="str">
        <f t="shared" si="64"/>
        <v/>
      </c>
      <c r="E971" s="291">
        <f>IF(D971="",0,+COUNTIF('賃上げ前(1か月目)(様式3-5)'!$D$7:$D$1006,D971))</f>
        <v>0</v>
      </c>
      <c r="F971" s="205"/>
      <c r="G971" s="295" t="str">
        <f t="shared" si="65"/>
        <v/>
      </c>
      <c r="H971" s="202"/>
      <c r="I971" s="202"/>
      <c r="J971" s="203"/>
      <c r="K971" s="203"/>
      <c r="L971" s="203"/>
      <c r="M971" s="203"/>
      <c r="N971" s="203"/>
      <c r="O971" s="203"/>
      <c r="P971" s="203"/>
      <c r="Q971" s="203"/>
      <c r="R971" s="204"/>
      <c r="S971" s="298" t="str">
        <f t="shared" si="62"/>
        <v/>
      </c>
      <c r="T971" s="299" t="str">
        <f t="shared" si="63"/>
        <v/>
      </c>
      <c r="U971" s="282"/>
    </row>
    <row r="972" spans="2:21" ht="24.75" customHeight="1">
      <c r="B972" s="176">
        <v>966</v>
      </c>
      <c r="C972" s="231"/>
      <c r="D972" s="290" t="str">
        <f t="shared" si="64"/>
        <v/>
      </c>
      <c r="E972" s="291">
        <f>IF(D972="",0,+COUNTIF('賃上げ前(1か月目)(様式3-5)'!$D$7:$D$1006,D972))</f>
        <v>0</v>
      </c>
      <c r="F972" s="205"/>
      <c r="G972" s="295" t="str">
        <f t="shared" si="65"/>
        <v/>
      </c>
      <c r="H972" s="202"/>
      <c r="I972" s="202"/>
      <c r="J972" s="203"/>
      <c r="K972" s="203"/>
      <c r="L972" s="203"/>
      <c r="M972" s="203"/>
      <c r="N972" s="203"/>
      <c r="O972" s="203"/>
      <c r="P972" s="203"/>
      <c r="Q972" s="203"/>
      <c r="R972" s="204"/>
      <c r="S972" s="298" t="str">
        <f t="shared" si="62"/>
        <v/>
      </c>
      <c r="T972" s="299" t="str">
        <f t="shared" si="63"/>
        <v/>
      </c>
      <c r="U972" s="282"/>
    </row>
    <row r="973" spans="2:21" ht="24.75" customHeight="1">
      <c r="B973" s="176">
        <v>967</v>
      </c>
      <c r="C973" s="231"/>
      <c r="D973" s="290" t="str">
        <f t="shared" si="64"/>
        <v/>
      </c>
      <c r="E973" s="291">
        <f>IF(D973="",0,+COUNTIF('賃上げ前(1か月目)(様式3-5)'!$D$7:$D$1006,D973))</f>
        <v>0</v>
      </c>
      <c r="F973" s="205"/>
      <c r="G973" s="295" t="str">
        <f t="shared" si="65"/>
        <v/>
      </c>
      <c r="H973" s="202"/>
      <c r="I973" s="202"/>
      <c r="J973" s="203"/>
      <c r="K973" s="203"/>
      <c r="L973" s="203"/>
      <c r="M973" s="203"/>
      <c r="N973" s="203"/>
      <c r="O973" s="203"/>
      <c r="P973" s="203"/>
      <c r="Q973" s="203"/>
      <c r="R973" s="204"/>
      <c r="S973" s="298" t="str">
        <f t="shared" si="62"/>
        <v/>
      </c>
      <c r="T973" s="299" t="str">
        <f t="shared" si="63"/>
        <v/>
      </c>
      <c r="U973" s="282"/>
    </row>
    <row r="974" spans="2:21" ht="24.75" customHeight="1">
      <c r="B974" s="176">
        <v>968</v>
      </c>
      <c r="C974" s="231"/>
      <c r="D974" s="290" t="str">
        <f t="shared" si="64"/>
        <v/>
      </c>
      <c r="E974" s="291">
        <f>IF(D974="",0,+COUNTIF('賃上げ前(1か月目)(様式3-5)'!$D$7:$D$1006,D974))</f>
        <v>0</v>
      </c>
      <c r="F974" s="205"/>
      <c r="G974" s="295" t="str">
        <f t="shared" si="65"/>
        <v/>
      </c>
      <c r="H974" s="202"/>
      <c r="I974" s="202"/>
      <c r="J974" s="203"/>
      <c r="K974" s="203"/>
      <c r="L974" s="203"/>
      <c r="M974" s="203"/>
      <c r="N974" s="203"/>
      <c r="O974" s="203"/>
      <c r="P974" s="203"/>
      <c r="Q974" s="203"/>
      <c r="R974" s="204"/>
      <c r="S974" s="298" t="str">
        <f t="shared" si="62"/>
        <v/>
      </c>
      <c r="T974" s="299" t="str">
        <f t="shared" si="63"/>
        <v/>
      </c>
      <c r="U974" s="282"/>
    </row>
    <row r="975" spans="2:21" ht="24.75" customHeight="1">
      <c r="B975" s="176">
        <v>969</v>
      </c>
      <c r="C975" s="231"/>
      <c r="D975" s="290" t="str">
        <f t="shared" si="64"/>
        <v/>
      </c>
      <c r="E975" s="291">
        <f>IF(D975="",0,+COUNTIF('賃上げ前(1か月目)(様式3-5)'!$D$7:$D$1006,D975))</f>
        <v>0</v>
      </c>
      <c r="F975" s="205"/>
      <c r="G975" s="295" t="str">
        <f t="shared" si="65"/>
        <v/>
      </c>
      <c r="H975" s="202"/>
      <c r="I975" s="202"/>
      <c r="J975" s="203"/>
      <c r="K975" s="203"/>
      <c r="L975" s="203"/>
      <c r="M975" s="203"/>
      <c r="N975" s="203"/>
      <c r="O975" s="203"/>
      <c r="P975" s="203"/>
      <c r="Q975" s="203"/>
      <c r="R975" s="204"/>
      <c r="S975" s="298" t="str">
        <f t="shared" si="62"/>
        <v/>
      </c>
      <c r="T975" s="299" t="str">
        <f t="shared" si="63"/>
        <v/>
      </c>
      <c r="U975" s="282"/>
    </row>
    <row r="976" spans="2:21" ht="24.75" customHeight="1">
      <c r="B976" s="176">
        <v>970</v>
      </c>
      <c r="C976" s="231"/>
      <c r="D976" s="290" t="str">
        <f t="shared" si="64"/>
        <v/>
      </c>
      <c r="E976" s="291">
        <f>IF(D976="",0,+COUNTIF('賃上げ前(1か月目)(様式3-5)'!$D$7:$D$1006,D976))</f>
        <v>0</v>
      </c>
      <c r="F976" s="205"/>
      <c r="G976" s="295" t="str">
        <f t="shared" si="65"/>
        <v/>
      </c>
      <c r="H976" s="202"/>
      <c r="I976" s="202"/>
      <c r="J976" s="203"/>
      <c r="K976" s="203"/>
      <c r="L976" s="203"/>
      <c r="M976" s="203"/>
      <c r="N976" s="203"/>
      <c r="O976" s="203"/>
      <c r="P976" s="203"/>
      <c r="Q976" s="203"/>
      <c r="R976" s="204"/>
      <c r="S976" s="298" t="str">
        <f t="shared" si="62"/>
        <v/>
      </c>
      <c r="T976" s="299" t="str">
        <f t="shared" si="63"/>
        <v/>
      </c>
      <c r="U976" s="282"/>
    </row>
    <row r="977" spans="2:21" ht="24.75" customHeight="1">
      <c r="B977" s="176">
        <v>971</v>
      </c>
      <c r="C977" s="231"/>
      <c r="D977" s="290" t="str">
        <f t="shared" si="64"/>
        <v/>
      </c>
      <c r="E977" s="291">
        <f>IF(D977="",0,+COUNTIF('賃上げ前(1か月目)(様式3-5)'!$D$7:$D$1006,D977))</f>
        <v>0</v>
      </c>
      <c r="F977" s="205"/>
      <c r="G977" s="295" t="str">
        <f t="shared" si="65"/>
        <v/>
      </c>
      <c r="H977" s="202"/>
      <c r="I977" s="202"/>
      <c r="J977" s="203"/>
      <c r="K977" s="203"/>
      <c r="L977" s="203"/>
      <c r="M977" s="203"/>
      <c r="N977" s="203"/>
      <c r="O977" s="203"/>
      <c r="P977" s="203"/>
      <c r="Q977" s="203"/>
      <c r="R977" s="204"/>
      <c r="S977" s="298" t="str">
        <f t="shared" si="62"/>
        <v/>
      </c>
      <c r="T977" s="299" t="str">
        <f t="shared" si="63"/>
        <v/>
      </c>
      <c r="U977" s="282"/>
    </row>
    <row r="978" spans="2:21" ht="24.75" customHeight="1">
      <c r="B978" s="176">
        <v>972</v>
      </c>
      <c r="C978" s="231"/>
      <c r="D978" s="290" t="str">
        <f t="shared" si="64"/>
        <v/>
      </c>
      <c r="E978" s="291">
        <f>IF(D978="",0,+COUNTIF('賃上げ前(1か月目)(様式3-5)'!$D$7:$D$1006,D978))</f>
        <v>0</v>
      </c>
      <c r="F978" s="205"/>
      <c r="G978" s="295" t="str">
        <f t="shared" si="65"/>
        <v/>
      </c>
      <c r="H978" s="202"/>
      <c r="I978" s="202"/>
      <c r="J978" s="203"/>
      <c r="K978" s="203"/>
      <c r="L978" s="203"/>
      <c r="M978" s="203"/>
      <c r="N978" s="203"/>
      <c r="O978" s="203"/>
      <c r="P978" s="203"/>
      <c r="Q978" s="203"/>
      <c r="R978" s="204"/>
      <c r="S978" s="298" t="str">
        <f t="shared" si="62"/>
        <v/>
      </c>
      <c r="T978" s="299" t="str">
        <f t="shared" si="63"/>
        <v/>
      </c>
      <c r="U978" s="282"/>
    </row>
    <row r="979" spans="2:21" ht="24.75" customHeight="1">
      <c r="B979" s="176">
        <v>973</v>
      </c>
      <c r="C979" s="231"/>
      <c r="D979" s="290" t="str">
        <f t="shared" si="64"/>
        <v/>
      </c>
      <c r="E979" s="291">
        <f>IF(D979="",0,+COUNTIF('賃上げ前(1か月目)(様式3-5)'!$D$7:$D$1006,D979))</f>
        <v>0</v>
      </c>
      <c r="F979" s="205"/>
      <c r="G979" s="295" t="str">
        <f t="shared" si="65"/>
        <v/>
      </c>
      <c r="H979" s="202"/>
      <c r="I979" s="202"/>
      <c r="J979" s="203"/>
      <c r="K979" s="203"/>
      <c r="L979" s="203"/>
      <c r="M979" s="203"/>
      <c r="N979" s="203"/>
      <c r="O979" s="203"/>
      <c r="P979" s="203"/>
      <c r="Q979" s="203"/>
      <c r="R979" s="204"/>
      <c r="S979" s="298" t="str">
        <f t="shared" si="62"/>
        <v/>
      </c>
      <c r="T979" s="299" t="str">
        <f t="shared" si="63"/>
        <v/>
      </c>
      <c r="U979" s="282"/>
    </row>
    <row r="980" spans="2:21" ht="24.75" customHeight="1">
      <c r="B980" s="176">
        <v>974</v>
      </c>
      <c r="C980" s="231"/>
      <c r="D980" s="290" t="str">
        <f t="shared" si="64"/>
        <v/>
      </c>
      <c r="E980" s="291">
        <f>IF(D980="",0,+COUNTIF('賃上げ前(1か月目)(様式3-5)'!$D$7:$D$1006,D980))</f>
        <v>0</v>
      </c>
      <c r="F980" s="205"/>
      <c r="G980" s="295" t="str">
        <f t="shared" si="65"/>
        <v/>
      </c>
      <c r="H980" s="202"/>
      <c r="I980" s="202"/>
      <c r="J980" s="203"/>
      <c r="K980" s="203"/>
      <c r="L980" s="203"/>
      <c r="M980" s="203"/>
      <c r="N980" s="203"/>
      <c r="O980" s="203"/>
      <c r="P980" s="203"/>
      <c r="Q980" s="203"/>
      <c r="R980" s="204"/>
      <c r="S980" s="298" t="str">
        <f t="shared" si="62"/>
        <v/>
      </c>
      <c r="T980" s="299" t="str">
        <f t="shared" si="63"/>
        <v/>
      </c>
      <c r="U980" s="282"/>
    </row>
    <row r="981" spans="2:21" ht="24.75" customHeight="1">
      <c r="B981" s="176">
        <v>975</v>
      </c>
      <c r="C981" s="231"/>
      <c r="D981" s="290" t="str">
        <f t="shared" si="64"/>
        <v/>
      </c>
      <c r="E981" s="291">
        <f>IF(D981="",0,+COUNTIF('賃上げ前(1か月目)(様式3-5)'!$D$7:$D$1006,D981))</f>
        <v>0</v>
      </c>
      <c r="F981" s="205"/>
      <c r="G981" s="295" t="str">
        <f t="shared" si="65"/>
        <v/>
      </c>
      <c r="H981" s="202"/>
      <c r="I981" s="202"/>
      <c r="J981" s="203"/>
      <c r="K981" s="203"/>
      <c r="L981" s="203"/>
      <c r="M981" s="203"/>
      <c r="N981" s="203"/>
      <c r="O981" s="203"/>
      <c r="P981" s="203"/>
      <c r="Q981" s="203"/>
      <c r="R981" s="204"/>
      <c r="S981" s="298" t="str">
        <f t="shared" si="62"/>
        <v/>
      </c>
      <c r="T981" s="299" t="str">
        <f t="shared" si="63"/>
        <v/>
      </c>
      <c r="U981" s="282"/>
    </row>
    <row r="982" spans="2:21" ht="24.75" customHeight="1">
      <c r="B982" s="176">
        <v>976</v>
      </c>
      <c r="C982" s="231"/>
      <c r="D982" s="290" t="str">
        <f t="shared" si="64"/>
        <v/>
      </c>
      <c r="E982" s="291">
        <f>IF(D982="",0,+COUNTIF('賃上げ前(1か月目)(様式3-5)'!$D$7:$D$1006,D982))</f>
        <v>0</v>
      </c>
      <c r="F982" s="205"/>
      <c r="G982" s="295" t="str">
        <f t="shared" si="65"/>
        <v/>
      </c>
      <c r="H982" s="202"/>
      <c r="I982" s="202"/>
      <c r="J982" s="203"/>
      <c r="K982" s="203"/>
      <c r="L982" s="203"/>
      <c r="M982" s="203"/>
      <c r="N982" s="203"/>
      <c r="O982" s="203"/>
      <c r="P982" s="203"/>
      <c r="Q982" s="203"/>
      <c r="R982" s="204"/>
      <c r="S982" s="298" t="str">
        <f t="shared" si="62"/>
        <v/>
      </c>
      <c r="T982" s="299" t="str">
        <f t="shared" si="63"/>
        <v/>
      </c>
      <c r="U982" s="282"/>
    </row>
    <row r="983" spans="2:21" ht="24.75" customHeight="1">
      <c r="B983" s="176">
        <v>977</v>
      </c>
      <c r="C983" s="231"/>
      <c r="D983" s="290" t="str">
        <f t="shared" si="64"/>
        <v/>
      </c>
      <c r="E983" s="291">
        <f>IF(D983="",0,+COUNTIF('賃上げ前(1か月目)(様式3-5)'!$D$7:$D$1006,D983))</f>
        <v>0</v>
      </c>
      <c r="F983" s="205"/>
      <c r="G983" s="295" t="str">
        <f t="shared" si="65"/>
        <v/>
      </c>
      <c r="H983" s="202"/>
      <c r="I983" s="202"/>
      <c r="J983" s="203"/>
      <c r="K983" s="203"/>
      <c r="L983" s="203"/>
      <c r="M983" s="203"/>
      <c r="N983" s="203"/>
      <c r="O983" s="203"/>
      <c r="P983" s="203"/>
      <c r="Q983" s="203"/>
      <c r="R983" s="204"/>
      <c r="S983" s="298" t="str">
        <f t="shared" si="62"/>
        <v/>
      </c>
      <c r="T983" s="299" t="str">
        <f t="shared" si="63"/>
        <v/>
      </c>
      <c r="U983" s="282"/>
    </row>
    <row r="984" spans="2:21" ht="24.75" customHeight="1">
      <c r="B984" s="176">
        <v>978</v>
      </c>
      <c r="C984" s="231"/>
      <c r="D984" s="290" t="str">
        <f t="shared" si="64"/>
        <v/>
      </c>
      <c r="E984" s="291">
        <f>IF(D984="",0,+COUNTIF('賃上げ前(1か月目)(様式3-5)'!$D$7:$D$1006,D984))</f>
        <v>0</v>
      </c>
      <c r="F984" s="205"/>
      <c r="G984" s="295" t="str">
        <f t="shared" si="65"/>
        <v/>
      </c>
      <c r="H984" s="202"/>
      <c r="I984" s="202"/>
      <c r="J984" s="203"/>
      <c r="K984" s="203"/>
      <c r="L984" s="203"/>
      <c r="M984" s="203"/>
      <c r="N984" s="203"/>
      <c r="O984" s="203"/>
      <c r="P984" s="203"/>
      <c r="Q984" s="203"/>
      <c r="R984" s="204"/>
      <c r="S984" s="298" t="str">
        <f t="shared" si="62"/>
        <v/>
      </c>
      <c r="T984" s="299" t="str">
        <f t="shared" si="63"/>
        <v/>
      </c>
      <c r="U984" s="282"/>
    </row>
    <row r="985" spans="2:21" ht="24.75" customHeight="1">
      <c r="B985" s="176">
        <v>979</v>
      </c>
      <c r="C985" s="231"/>
      <c r="D985" s="290" t="str">
        <f t="shared" si="64"/>
        <v/>
      </c>
      <c r="E985" s="291">
        <f>IF(D985="",0,+COUNTIF('賃上げ前(1か月目)(様式3-5)'!$D$7:$D$1006,D985))</f>
        <v>0</v>
      </c>
      <c r="F985" s="205"/>
      <c r="G985" s="295" t="str">
        <f t="shared" si="65"/>
        <v/>
      </c>
      <c r="H985" s="202"/>
      <c r="I985" s="202"/>
      <c r="J985" s="203"/>
      <c r="K985" s="203"/>
      <c r="L985" s="203"/>
      <c r="M985" s="203"/>
      <c r="N985" s="203"/>
      <c r="O985" s="203"/>
      <c r="P985" s="203"/>
      <c r="Q985" s="203"/>
      <c r="R985" s="204"/>
      <c r="S985" s="298" t="str">
        <f t="shared" si="62"/>
        <v/>
      </c>
      <c r="T985" s="299" t="str">
        <f t="shared" si="63"/>
        <v/>
      </c>
      <c r="U985" s="282"/>
    </row>
    <row r="986" spans="2:21" ht="24.75" customHeight="1">
      <c r="B986" s="176">
        <v>980</v>
      </c>
      <c r="C986" s="231"/>
      <c r="D986" s="290" t="str">
        <f t="shared" si="64"/>
        <v/>
      </c>
      <c r="E986" s="291">
        <f>IF(D986="",0,+COUNTIF('賃上げ前(1か月目)(様式3-5)'!$D$7:$D$1006,D986))</f>
        <v>0</v>
      </c>
      <c r="F986" s="205"/>
      <c r="G986" s="295" t="str">
        <f t="shared" si="65"/>
        <v/>
      </c>
      <c r="H986" s="202"/>
      <c r="I986" s="202"/>
      <c r="J986" s="203"/>
      <c r="K986" s="203"/>
      <c r="L986" s="203"/>
      <c r="M986" s="203"/>
      <c r="N986" s="203"/>
      <c r="O986" s="203"/>
      <c r="P986" s="203"/>
      <c r="Q986" s="203"/>
      <c r="R986" s="204"/>
      <c r="S986" s="298" t="str">
        <f t="shared" si="62"/>
        <v/>
      </c>
      <c r="T986" s="299" t="str">
        <f t="shared" si="63"/>
        <v/>
      </c>
      <c r="U986" s="282"/>
    </row>
    <row r="987" spans="2:21" ht="24.75" customHeight="1">
      <c r="B987" s="176">
        <v>981</v>
      </c>
      <c r="C987" s="231"/>
      <c r="D987" s="290" t="str">
        <f t="shared" si="64"/>
        <v/>
      </c>
      <c r="E987" s="291">
        <f>IF(D987="",0,+COUNTIF('賃上げ前(1か月目)(様式3-5)'!$D$7:$D$1006,D987))</f>
        <v>0</v>
      </c>
      <c r="F987" s="205"/>
      <c r="G987" s="295" t="str">
        <f t="shared" si="65"/>
        <v/>
      </c>
      <c r="H987" s="202"/>
      <c r="I987" s="202"/>
      <c r="J987" s="203"/>
      <c r="K987" s="203"/>
      <c r="L987" s="203"/>
      <c r="M987" s="203"/>
      <c r="N987" s="203"/>
      <c r="O987" s="203"/>
      <c r="P987" s="203"/>
      <c r="Q987" s="203"/>
      <c r="R987" s="204"/>
      <c r="S987" s="298" t="str">
        <f t="shared" si="62"/>
        <v/>
      </c>
      <c r="T987" s="299" t="str">
        <f t="shared" si="63"/>
        <v/>
      </c>
      <c r="U987" s="282"/>
    </row>
    <row r="988" spans="2:21" ht="24.75" customHeight="1">
      <c r="B988" s="176">
        <v>982</v>
      </c>
      <c r="C988" s="231"/>
      <c r="D988" s="290" t="str">
        <f t="shared" si="64"/>
        <v/>
      </c>
      <c r="E988" s="291">
        <f>IF(D988="",0,+COUNTIF('賃上げ前(1か月目)(様式3-5)'!$D$7:$D$1006,D988))</f>
        <v>0</v>
      </c>
      <c r="F988" s="205"/>
      <c r="G988" s="295" t="str">
        <f t="shared" si="65"/>
        <v/>
      </c>
      <c r="H988" s="202"/>
      <c r="I988" s="202"/>
      <c r="J988" s="203"/>
      <c r="K988" s="203"/>
      <c r="L988" s="203"/>
      <c r="M988" s="203"/>
      <c r="N988" s="203"/>
      <c r="O988" s="203"/>
      <c r="P988" s="203"/>
      <c r="Q988" s="203"/>
      <c r="R988" s="204"/>
      <c r="S988" s="298" t="str">
        <f t="shared" si="62"/>
        <v/>
      </c>
      <c r="T988" s="299" t="str">
        <f t="shared" si="63"/>
        <v/>
      </c>
      <c r="U988" s="282"/>
    </row>
    <row r="989" spans="2:21" ht="24.75" customHeight="1">
      <c r="B989" s="176">
        <v>983</v>
      </c>
      <c r="C989" s="231"/>
      <c r="D989" s="290" t="str">
        <f t="shared" si="64"/>
        <v/>
      </c>
      <c r="E989" s="291">
        <f>IF(D989="",0,+COUNTIF('賃上げ前(1か月目)(様式3-5)'!$D$7:$D$1006,D989))</f>
        <v>0</v>
      </c>
      <c r="F989" s="205"/>
      <c r="G989" s="295" t="str">
        <f t="shared" si="65"/>
        <v/>
      </c>
      <c r="H989" s="202"/>
      <c r="I989" s="202"/>
      <c r="J989" s="203"/>
      <c r="K989" s="203"/>
      <c r="L989" s="203"/>
      <c r="M989" s="203"/>
      <c r="N989" s="203"/>
      <c r="O989" s="203"/>
      <c r="P989" s="203"/>
      <c r="Q989" s="203"/>
      <c r="R989" s="204"/>
      <c r="S989" s="298" t="str">
        <f t="shared" si="62"/>
        <v/>
      </c>
      <c r="T989" s="299" t="str">
        <f t="shared" si="63"/>
        <v/>
      </c>
      <c r="U989" s="282"/>
    </row>
    <row r="990" spans="2:21" ht="24.75" customHeight="1">
      <c r="B990" s="176">
        <v>984</v>
      </c>
      <c r="C990" s="231"/>
      <c r="D990" s="290" t="str">
        <f t="shared" si="64"/>
        <v/>
      </c>
      <c r="E990" s="291">
        <f>IF(D990="",0,+COUNTIF('賃上げ前(1か月目)(様式3-5)'!$D$7:$D$1006,D990))</f>
        <v>0</v>
      </c>
      <c r="F990" s="205"/>
      <c r="G990" s="295" t="str">
        <f t="shared" si="65"/>
        <v/>
      </c>
      <c r="H990" s="202"/>
      <c r="I990" s="202"/>
      <c r="J990" s="203"/>
      <c r="K990" s="203"/>
      <c r="L990" s="203"/>
      <c r="M990" s="203"/>
      <c r="N990" s="203"/>
      <c r="O990" s="203"/>
      <c r="P990" s="203"/>
      <c r="Q990" s="203"/>
      <c r="R990" s="204"/>
      <c r="S990" s="298" t="str">
        <f t="shared" si="62"/>
        <v/>
      </c>
      <c r="T990" s="299" t="str">
        <f t="shared" si="63"/>
        <v/>
      </c>
      <c r="U990" s="282"/>
    </row>
    <row r="991" spans="2:21" ht="24.75" customHeight="1">
      <c r="B991" s="176">
        <v>985</v>
      </c>
      <c r="C991" s="231"/>
      <c r="D991" s="290" t="str">
        <f t="shared" si="64"/>
        <v/>
      </c>
      <c r="E991" s="291">
        <f>IF(D991="",0,+COUNTIF('賃上げ前(1か月目)(様式3-5)'!$D$7:$D$1006,D991))</f>
        <v>0</v>
      </c>
      <c r="F991" s="205"/>
      <c r="G991" s="295" t="str">
        <f t="shared" si="65"/>
        <v/>
      </c>
      <c r="H991" s="202"/>
      <c r="I991" s="202"/>
      <c r="J991" s="203"/>
      <c r="K991" s="203"/>
      <c r="L991" s="203"/>
      <c r="M991" s="203"/>
      <c r="N991" s="203"/>
      <c r="O991" s="203"/>
      <c r="P991" s="203"/>
      <c r="Q991" s="203"/>
      <c r="R991" s="204"/>
      <c r="S991" s="298" t="str">
        <f t="shared" si="62"/>
        <v/>
      </c>
      <c r="T991" s="299" t="str">
        <f t="shared" si="63"/>
        <v/>
      </c>
      <c r="U991" s="282"/>
    </row>
    <row r="992" spans="2:21" ht="24.75" customHeight="1">
      <c r="B992" s="176">
        <v>986</v>
      </c>
      <c r="C992" s="231"/>
      <c r="D992" s="290" t="str">
        <f t="shared" si="64"/>
        <v/>
      </c>
      <c r="E992" s="291">
        <f>IF(D992="",0,+COUNTIF('賃上げ前(1か月目)(様式3-5)'!$D$7:$D$1006,D992))</f>
        <v>0</v>
      </c>
      <c r="F992" s="205"/>
      <c r="G992" s="295" t="str">
        <f t="shared" si="65"/>
        <v/>
      </c>
      <c r="H992" s="202"/>
      <c r="I992" s="202"/>
      <c r="J992" s="203"/>
      <c r="K992" s="203"/>
      <c r="L992" s="203"/>
      <c r="M992" s="203"/>
      <c r="N992" s="203"/>
      <c r="O992" s="203"/>
      <c r="P992" s="203"/>
      <c r="Q992" s="203"/>
      <c r="R992" s="204"/>
      <c r="S992" s="298" t="str">
        <f t="shared" si="62"/>
        <v/>
      </c>
      <c r="T992" s="299" t="str">
        <f t="shared" si="63"/>
        <v/>
      </c>
      <c r="U992" s="282"/>
    </row>
    <row r="993" spans="2:21" ht="24.75" customHeight="1">
      <c r="B993" s="176">
        <v>987</v>
      </c>
      <c r="C993" s="231"/>
      <c r="D993" s="290" t="str">
        <f t="shared" si="64"/>
        <v/>
      </c>
      <c r="E993" s="291">
        <f>IF(D993="",0,+COUNTIF('賃上げ前(1か月目)(様式3-5)'!$D$7:$D$1006,D993))</f>
        <v>0</v>
      </c>
      <c r="F993" s="205"/>
      <c r="G993" s="295" t="str">
        <f t="shared" si="65"/>
        <v/>
      </c>
      <c r="H993" s="202"/>
      <c r="I993" s="202"/>
      <c r="J993" s="203"/>
      <c r="K993" s="203"/>
      <c r="L993" s="203"/>
      <c r="M993" s="203"/>
      <c r="N993" s="203"/>
      <c r="O993" s="203"/>
      <c r="P993" s="203"/>
      <c r="Q993" s="203"/>
      <c r="R993" s="204"/>
      <c r="S993" s="298" t="str">
        <f t="shared" si="62"/>
        <v/>
      </c>
      <c r="T993" s="299" t="str">
        <f t="shared" si="63"/>
        <v/>
      </c>
      <c r="U993" s="282"/>
    </row>
    <row r="994" spans="2:21" ht="24.75" customHeight="1">
      <c r="B994" s="176">
        <v>988</v>
      </c>
      <c r="C994" s="231"/>
      <c r="D994" s="290" t="str">
        <f t="shared" si="64"/>
        <v/>
      </c>
      <c r="E994" s="291">
        <f>IF(D994="",0,+COUNTIF('賃上げ前(1か月目)(様式3-5)'!$D$7:$D$1006,D994))</f>
        <v>0</v>
      </c>
      <c r="F994" s="205"/>
      <c r="G994" s="295" t="str">
        <f t="shared" si="65"/>
        <v/>
      </c>
      <c r="H994" s="202"/>
      <c r="I994" s="202"/>
      <c r="J994" s="203"/>
      <c r="K994" s="203"/>
      <c r="L994" s="203"/>
      <c r="M994" s="203"/>
      <c r="N994" s="203"/>
      <c r="O994" s="203"/>
      <c r="P994" s="203"/>
      <c r="Q994" s="203"/>
      <c r="R994" s="204"/>
      <c r="S994" s="298" t="str">
        <f t="shared" si="62"/>
        <v/>
      </c>
      <c r="T994" s="299" t="str">
        <f t="shared" si="63"/>
        <v/>
      </c>
      <c r="U994" s="282"/>
    </row>
    <row r="995" spans="2:21" ht="24.75" customHeight="1">
      <c r="B995" s="176">
        <v>989</v>
      </c>
      <c r="C995" s="231"/>
      <c r="D995" s="290" t="str">
        <f t="shared" si="64"/>
        <v/>
      </c>
      <c r="E995" s="291">
        <f>IF(D995="",0,+COUNTIF('賃上げ前(1か月目)(様式3-5)'!$D$7:$D$1006,D995))</f>
        <v>0</v>
      </c>
      <c r="F995" s="205"/>
      <c r="G995" s="295" t="str">
        <f t="shared" si="65"/>
        <v/>
      </c>
      <c r="H995" s="202"/>
      <c r="I995" s="202"/>
      <c r="J995" s="203"/>
      <c r="K995" s="203"/>
      <c r="L995" s="203"/>
      <c r="M995" s="203"/>
      <c r="N995" s="203"/>
      <c r="O995" s="203"/>
      <c r="P995" s="203"/>
      <c r="Q995" s="203"/>
      <c r="R995" s="204"/>
      <c r="S995" s="298" t="str">
        <f t="shared" si="62"/>
        <v/>
      </c>
      <c r="T995" s="299" t="str">
        <f t="shared" si="63"/>
        <v/>
      </c>
      <c r="U995" s="282"/>
    </row>
    <row r="996" spans="2:21" ht="24.75" customHeight="1">
      <c r="B996" s="176">
        <v>990</v>
      </c>
      <c r="C996" s="231"/>
      <c r="D996" s="290" t="str">
        <f t="shared" si="64"/>
        <v/>
      </c>
      <c r="E996" s="291">
        <f>IF(D996="",0,+COUNTIF('賃上げ前(1か月目)(様式3-5)'!$D$7:$D$1006,D996))</f>
        <v>0</v>
      </c>
      <c r="F996" s="205"/>
      <c r="G996" s="295" t="str">
        <f t="shared" si="65"/>
        <v/>
      </c>
      <c r="H996" s="202"/>
      <c r="I996" s="202"/>
      <c r="J996" s="203"/>
      <c r="K996" s="203"/>
      <c r="L996" s="203"/>
      <c r="M996" s="203"/>
      <c r="N996" s="203"/>
      <c r="O996" s="203"/>
      <c r="P996" s="203"/>
      <c r="Q996" s="203"/>
      <c r="R996" s="204"/>
      <c r="S996" s="298" t="str">
        <f t="shared" si="62"/>
        <v/>
      </c>
      <c r="T996" s="299" t="str">
        <f t="shared" si="63"/>
        <v/>
      </c>
      <c r="U996" s="282"/>
    </row>
    <row r="997" spans="2:21" ht="24.75" customHeight="1">
      <c r="B997" s="176">
        <v>991</v>
      </c>
      <c r="C997" s="231"/>
      <c r="D997" s="290" t="str">
        <f t="shared" si="64"/>
        <v/>
      </c>
      <c r="E997" s="291">
        <f>IF(D997="",0,+COUNTIF('賃上げ前(1か月目)(様式3-5)'!$D$7:$D$1006,D997))</f>
        <v>0</v>
      </c>
      <c r="F997" s="205"/>
      <c r="G997" s="295" t="str">
        <f t="shared" si="65"/>
        <v/>
      </c>
      <c r="H997" s="202"/>
      <c r="I997" s="202"/>
      <c r="J997" s="203"/>
      <c r="K997" s="203"/>
      <c r="L997" s="203"/>
      <c r="M997" s="203"/>
      <c r="N997" s="203"/>
      <c r="O997" s="203"/>
      <c r="P997" s="203"/>
      <c r="Q997" s="203"/>
      <c r="R997" s="204"/>
      <c r="S997" s="298" t="str">
        <f t="shared" si="62"/>
        <v/>
      </c>
      <c r="T997" s="299" t="str">
        <f t="shared" si="63"/>
        <v/>
      </c>
      <c r="U997" s="282"/>
    </row>
    <row r="998" spans="2:21" ht="24.75" customHeight="1">
      <c r="B998" s="176">
        <v>992</v>
      </c>
      <c r="C998" s="231"/>
      <c r="D998" s="290" t="str">
        <f t="shared" si="64"/>
        <v/>
      </c>
      <c r="E998" s="291">
        <f>IF(D998="",0,+COUNTIF('賃上げ前(1か月目)(様式3-5)'!$D$7:$D$1006,D998))</f>
        <v>0</v>
      </c>
      <c r="F998" s="205"/>
      <c r="G998" s="295" t="str">
        <f t="shared" si="65"/>
        <v/>
      </c>
      <c r="H998" s="202"/>
      <c r="I998" s="202"/>
      <c r="J998" s="203"/>
      <c r="K998" s="203"/>
      <c r="L998" s="203"/>
      <c r="M998" s="203"/>
      <c r="N998" s="203"/>
      <c r="O998" s="203"/>
      <c r="P998" s="203"/>
      <c r="Q998" s="203"/>
      <c r="R998" s="204"/>
      <c r="S998" s="298" t="str">
        <f t="shared" si="62"/>
        <v/>
      </c>
      <c r="T998" s="299" t="str">
        <f t="shared" si="63"/>
        <v/>
      </c>
      <c r="U998" s="282"/>
    </row>
    <row r="999" spans="2:21" ht="24.75" customHeight="1">
      <c r="B999" s="176">
        <v>993</v>
      </c>
      <c r="C999" s="231"/>
      <c r="D999" s="290" t="str">
        <f t="shared" si="64"/>
        <v/>
      </c>
      <c r="E999" s="291">
        <f>IF(D999="",0,+COUNTIF('賃上げ前(1か月目)(様式3-5)'!$D$7:$D$1006,D999))</f>
        <v>0</v>
      </c>
      <c r="F999" s="205"/>
      <c r="G999" s="295" t="str">
        <f t="shared" si="65"/>
        <v/>
      </c>
      <c r="H999" s="202"/>
      <c r="I999" s="202"/>
      <c r="J999" s="203"/>
      <c r="K999" s="203"/>
      <c r="L999" s="203"/>
      <c r="M999" s="203"/>
      <c r="N999" s="203"/>
      <c r="O999" s="203"/>
      <c r="P999" s="203"/>
      <c r="Q999" s="203"/>
      <c r="R999" s="204"/>
      <c r="S999" s="298" t="str">
        <f t="shared" si="62"/>
        <v/>
      </c>
      <c r="T999" s="299" t="str">
        <f t="shared" si="63"/>
        <v/>
      </c>
      <c r="U999" s="282"/>
    </row>
    <row r="1000" spans="2:21" ht="24.75" customHeight="1">
      <c r="B1000" s="176">
        <v>994</v>
      </c>
      <c r="C1000" s="231"/>
      <c r="D1000" s="290" t="str">
        <f t="shared" si="64"/>
        <v/>
      </c>
      <c r="E1000" s="291">
        <f>IF(D1000="",0,+COUNTIF('賃上げ前(1か月目)(様式3-5)'!$D$7:$D$1006,D1000))</f>
        <v>0</v>
      </c>
      <c r="F1000" s="205"/>
      <c r="G1000" s="295" t="str">
        <f t="shared" si="65"/>
        <v/>
      </c>
      <c r="H1000" s="202"/>
      <c r="I1000" s="202"/>
      <c r="J1000" s="203"/>
      <c r="K1000" s="203"/>
      <c r="L1000" s="203"/>
      <c r="M1000" s="203"/>
      <c r="N1000" s="203"/>
      <c r="O1000" s="203"/>
      <c r="P1000" s="203"/>
      <c r="Q1000" s="203"/>
      <c r="R1000" s="204"/>
      <c r="S1000" s="298" t="str">
        <f t="shared" si="62"/>
        <v/>
      </c>
      <c r="T1000" s="299" t="str">
        <f t="shared" si="63"/>
        <v/>
      </c>
      <c r="U1000" s="282"/>
    </row>
    <row r="1001" spans="2:21" ht="24.75" customHeight="1">
      <c r="B1001" s="176">
        <v>995</v>
      </c>
      <c r="C1001" s="231"/>
      <c r="D1001" s="290" t="str">
        <f t="shared" si="64"/>
        <v/>
      </c>
      <c r="E1001" s="291">
        <f>IF(D1001="",0,+COUNTIF('賃上げ前(1か月目)(様式3-5)'!$D$7:$D$1006,D1001))</f>
        <v>0</v>
      </c>
      <c r="F1001" s="205"/>
      <c r="G1001" s="295" t="str">
        <f t="shared" si="65"/>
        <v/>
      </c>
      <c r="H1001" s="202"/>
      <c r="I1001" s="202"/>
      <c r="J1001" s="203"/>
      <c r="K1001" s="203"/>
      <c r="L1001" s="203"/>
      <c r="M1001" s="203"/>
      <c r="N1001" s="203"/>
      <c r="O1001" s="203"/>
      <c r="P1001" s="203"/>
      <c r="Q1001" s="203"/>
      <c r="R1001" s="204"/>
      <c r="S1001" s="298" t="str">
        <f t="shared" si="62"/>
        <v/>
      </c>
      <c r="T1001" s="299" t="str">
        <f t="shared" si="63"/>
        <v/>
      </c>
      <c r="U1001" s="282"/>
    </row>
    <row r="1002" spans="2:21" ht="24.75" customHeight="1">
      <c r="B1002" s="176">
        <v>996</v>
      </c>
      <c r="C1002" s="231"/>
      <c r="D1002" s="290" t="str">
        <f t="shared" si="64"/>
        <v/>
      </c>
      <c r="E1002" s="291">
        <f>IF(D1002="",0,+COUNTIF('賃上げ前(1か月目)(様式3-5)'!$D$7:$D$1006,D1002))</f>
        <v>0</v>
      </c>
      <c r="F1002" s="205"/>
      <c r="G1002" s="295" t="str">
        <f t="shared" si="65"/>
        <v/>
      </c>
      <c r="H1002" s="202"/>
      <c r="I1002" s="202"/>
      <c r="J1002" s="203"/>
      <c r="K1002" s="203"/>
      <c r="L1002" s="203"/>
      <c r="M1002" s="203"/>
      <c r="N1002" s="203"/>
      <c r="O1002" s="203"/>
      <c r="P1002" s="203"/>
      <c r="Q1002" s="203"/>
      <c r="R1002" s="204"/>
      <c r="S1002" s="298" t="str">
        <f t="shared" si="62"/>
        <v/>
      </c>
      <c r="T1002" s="299" t="str">
        <f t="shared" si="63"/>
        <v/>
      </c>
      <c r="U1002" s="282"/>
    </row>
    <row r="1003" spans="2:21" ht="24.75" customHeight="1">
      <c r="B1003" s="176">
        <v>997</v>
      </c>
      <c r="C1003" s="231"/>
      <c r="D1003" s="290" t="str">
        <f t="shared" si="64"/>
        <v/>
      </c>
      <c r="E1003" s="291">
        <f>IF(D1003="",0,+COUNTIF('賃上げ前(1か月目)(様式3-5)'!$D$7:$D$1006,D1003))</f>
        <v>0</v>
      </c>
      <c r="F1003" s="205"/>
      <c r="G1003" s="295" t="str">
        <f t="shared" si="65"/>
        <v/>
      </c>
      <c r="H1003" s="202"/>
      <c r="I1003" s="202"/>
      <c r="J1003" s="203"/>
      <c r="K1003" s="203"/>
      <c r="L1003" s="203"/>
      <c r="M1003" s="203"/>
      <c r="N1003" s="203"/>
      <c r="O1003" s="203"/>
      <c r="P1003" s="203"/>
      <c r="Q1003" s="203"/>
      <c r="R1003" s="204"/>
      <c r="S1003" s="298" t="str">
        <f t="shared" si="62"/>
        <v/>
      </c>
      <c r="T1003" s="299" t="str">
        <f t="shared" si="63"/>
        <v/>
      </c>
      <c r="U1003" s="282"/>
    </row>
    <row r="1004" spans="2:21" ht="24.75" customHeight="1">
      <c r="B1004" s="176">
        <v>998</v>
      </c>
      <c r="C1004" s="231"/>
      <c r="D1004" s="290" t="str">
        <f t="shared" si="64"/>
        <v/>
      </c>
      <c r="E1004" s="291">
        <f>IF(D1004="",0,+COUNTIF('賃上げ前(1か月目)(様式3-5)'!$D$7:$D$1006,D1004))</f>
        <v>0</v>
      </c>
      <c r="F1004" s="205"/>
      <c r="G1004" s="295" t="str">
        <f t="shared" si="65"/>
        <v/>
      </c>
      <c r="H1004" s="202"/>
      <c r="I1004" s="202"/>
      <c r="J1004" s="203"/>
      <c r="K1004" s="203"/>
      <c r="L1004" s="203"/>
      <c r="M1004" s="203"/>
      <c r="N1004" s="203"/>
      <c r="O1004" s="203"/>
      <c r="P1004" s="203"/>
      <c r="Q1004" s="203"/>
      <c r="R1004" s="204"/>
      <c r="S1004" s="298" t="str">
        <f t="shared" si="62"/>
        <v/>
      </c>
      <c r="T1004" s="299" t="str">
        <f t="shared" si="63"/>
        <v/>
      </c>
      <c r="U1004" s="282"/>
    </row>
    <row r="1005" spans="2:21" ht="24.75" customHeight="1">
      <c r="B1005" s="176">
        <v>999</v>
      </c>
      <c r="C1005" s="231"/>
      <c r="D1005" s="290" t="str">
        <f t="shared" si="64"/>
        <v/>
      </c>
      <c r="E1005" s="291">
        <f>IF(D1005="",0,+COUNTIF('賃上げ前(1か月目)(様式3-5)'!$D$7:$D$1006,D1005))</f>
        <v>0</v>
      </c>
      <c r="F1005" s="205"/>
      <c r="G1005" s="295" t="str">
        <f t="shared" si="65"/>
        <v/>
      </c>
      <c r="H1005" s="202"/>
      <c r="I1005" s="202"/>
      <c r="J1005" s="203"/>
      <c r="K1005" s="203"/>
      <c r="L1005" s="203"/>
      <c r="M1005" s="203"/>
      <c r="N1005" s="203"/>
      <c r="O1005" s="203"/>
      <c r="P1005" s="203"/>
      <c r="Q1005" s="203"/>
      <c r="R1005" s="204"/>
      <c r="S1005" s="298" t="str">
        <f t="shared" si="62"/>
        <v/>
      </c>
      <c r="T1005" s="299" t="str">
        <f t="shared" si="63"/>
        <v/>
      </c>
      <c r="U1005" s="282"/>
    </row>
    <row r="1006" spans="2:21" ht="24.75" customHeight="1">
      <c r="B1006" s="176">
        <v>1000</v>
      </c>
      <c r="C1006" s="232"/>
      <c r="D1006" s="290" t="str">
        <f t="shared" si="64"/>
        <v/>
      </c>
      <c r="E1006" s="291">
        <f>IF(D1006="",0,+COUNTIF('賃上げ前(1か月目)(様式3-5)'!$D$7:$D$1006,D1006))</f>
        <v>0</v>
      </c>
      <c r="F1006" s="206"/>
      <c r="G1006" s="295" t="str">
        <f t="shared" si="65"/>
        <v/>
      </c>
      <c r="H1006" s="207"/>
      <c r="I1006" s="207"/>
      <c r="J1006" s="208"/>
      <c r="K1006" s="208"/>
      <c r="L1006" s="208"/>
      <c r="M1006" s="208"/>
      <c r="N1006" s="208"/>
      <c r="O1006" s="208"/>
      <c r="P1006" s="208"/>
      <c r="Q1006" s="208"/>
      <c r="R1006" s="209"/>
      <c r="S1006" s="298" t="str">
        <f t="shared" si="62"/>
        <v/>
      </c>
      <c r="T1006" s="299" t="str">
        <f t="shared" si="63"/>
        <v/>
      </c>
      <c r="U1006" s="282"/>
    </row>
  </sheetData>
  <sheetProtection algorithmName="SHA-512" hashValue="xQOu6ckY/unsejlZNCRBsM1QUiNN0YAHFgUPVFMd7c3oG6OLdjwCLWOmWswqUBSiP+qHcEXrraE0nubNYhdrdA==" saltValue="jUwWbqMKnOateIPPIeXKvw==" spinCount="100000" sheet="1" objects="1" formatColumns="0" formatRows="0"/>
  <mergeCells count="20">
    <mergeCell ref="H3:H4"/>
    <mergeCell ref="I3:I4"/>
    <mergeCell ref="J3:J4"/>
    <mergeCell ref="K3:K4"/>
    <mergeCell ref="L3:L4"/>
    <mergeCell ref="B3:B4"/>
    <mergeCell ref="C3:C5"/>
    <mergeCell ref="E3:E5"/>
    <mergeCell ref="F3:F5"/>
    <mergeCell ref="G3:G5"/>
    <mergeCell ref="I2:R2"/>
    <mergeCell ref="R3:R4"/>
    <mergeCell ref="W7:Y12"/>
    <mergeCell ref="S3:S5"/>
    <mergeCell ref="T3:T5"/>
    <mergeCell ref="Q3:Q4"/>
    <mergeCell ref="M3:M4"/>
    <mergeCell ref="N3:N4"/>
    <mergeCell ref="O3:O4"/>
    <mergeCell ref="P3:P4"/>
  </mergeCells>
  <phoneticPr fontId="1"/>
  <conditionalFormatting sqref="I2:R2">
    <cfRule type="notContainsBlanks" dxfId="14" priority="1">
      <formula>LEN(TRIM(I2))&gt;0</formula>
    </cfRule>
  </conditionalFormatting>
  <dataValidations count="1">
    <dataValidation type="list" allowBlank="1" showInputMessage="1" showErrorMessage="1" sqref="I5:R5" xr:uid="{76BD3872-A996-4435-B1DD-091BC94DEE9E}">
      <formula1>"固定,変動"</formula1>
    </dataValidation>
  </dataValidations>
  <pageMargins left="0.35" right="0.19" top="0.41" bottom="0.33" header="0.3" footer="0.3"/>
  <pageSetup paperSize="9" scale="34" fitToHeight="0"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59E01-934E-4A44-BC5A-F2860DB02C7A}">
  <sheetPr>
    <tabColor theme="9" tint="0.79998168889431442"/>
    <pageSetUpPr fitToPage="1"/>
  </sheetPr>
  <dimension ref="B1:Y1006"/>
  <sheetViews>
    <sheetView showGridLines="0" view="pageBreakPreview" zoomScale="80" zoomScaleNormal="80" zoomScaleSheetLayoutView="80" workbookViewId="0">
      <pane xSplit="6" ySplit="6" topLeftCell="G7" activePane="bottomRight" state="frozen"/>
      <selection activeCell="M17" sqref="M17:R17"/>
      <selection pane="topRight" activeCell="M17" sqref="M17:R17"/>
      <selection pane="bottomLeft" activeCell="M17" sqref="M17:R17"/>
      <selection pane="bottomRight" activeCell="I7" sqref="I7"/>
    </sheetView>
  </sheetViews>
  <sheetFormatPr defaultColWidth="16.875" defaultRowHeight="24.75" customHeight="1"/>
  <cols>
    <col min="1" max="1" width="2.5" style="176" customWidth="1"/>
    <col min="2" max="2" width="7.5" style="176" customWidth="1"/>
    <col min="3" max="3" width="18.75" style="176" customWidth="1"/>
    <col min="4" max="5" width="18.75" style="176" hidden="1" customWidth="1"/>
    <col min="6" max="6" width="22.5" style="176" customWidth="1"/>
    <col min="7" max="7" width="15" style="176" customWidth="1"/>
    <col min="8" max="18" width="14.875" style="176" customWidth="1"/>
    <col min="19" max="19" width="15.625" style="176" customWidth="1"/>
    <col min="20" max="20" width="18.25" style="176" customWidth="1"/>
    <col min="21" max="21" width="2.75" style="176" hidden="1" customWidth="1"/>
    <col min="22" max="22" width="14.875" style="179" customWidth="1"/>
    <col min="23" max="23" width="20" style="176" customWidth="1"/>
    <col min="24" max="16384" width="16.875" style="176"/>
  </cols>
  <sheetData>
    <row r="1" spans="2:25" ht="38.25" customHeight="1">
      <c r="C1" s="305" t="s">
        <v>245</v>
      </c>
      <c r="D1" s="305"/>
      <c r="E1" s="305"/>
      <c r="F1" s="306" t="str">
        <f>+'賃上げ実施（様式3-4） '!M11</f>
        <v/>
      </c>
      <c r="G1" s="292"/>
      <c r="H1" s="236" t="s">
        <v>288</v>
      </c>
      <c r="I1" s="229"/>
    </row>
    <row r="2" spans="2:25" ht="30" customHeight="1">
      <c r="C2" s="180"/>
      <c r="D2" s="180"/>
      <c r="E2" s="180"/>
      <c r="G2" s="293"/>
      <c r="H2" s="307">
        <f>+COUNTIF(G7:G1006,"対象")</f>
        <v>2</v>
      </c>
      <c r="I2" s="493" t="str">
        <f>+IF(NOT(AND(U6=U5,U3=U6)),"手当を計上する場合は必ず手当名を記入し、固定・変動の別を選択してください。","")</f>
        <v>手当を計上する場合は必ず手当名を記入し、固定・変動の別を選択してください。</v>
      </c>
      <c r="J2" s="494"/>
      <c r="K2" s="494"/>
      <c r="L2" s="494"/>
      <c r="M2" s="494"/>
      <c r="N2" s="494"/>
      <c r="O2" s="494"/>
      <c r="P2" s="494"/>
      <c r="Q2" s="494"/>
      <c r="R2" s="494"/>
      <c r="T2" s="296" t="s">
        <v>424</v>
      </c>
      <c r="U2" s="296"/>
    </row>
    <row r="3" spans="2:25" ht="24.75" customHeight="1">
      <c r="B3" s="477"/>
      <c r="C3" s="478" t="s">
        <v>246</v>
      </c>
      <c r="D3" s="279"/>
      <c r="E3" s="481" t="s">
        <v>284</v>
      </c>
      <c r="F3" s="481" t="s">
        <v>285</v>
      </c>
      <c r="G3" s="488" t="s">
        <v>283</v>
      </c>
      <c r="H3" s="484" t="s">
        <v>247</v>
      </c>
      <c r="I3" s="486" t="s">
        <v>248</v>
      </c>
      <c r="J3" s="491"/>
      <c r="K3" s="491"/>
      <c r="L3" s="491"/>
      <c r="M3" s="491"/>
      <c r="N3" s="491"/>
      <c r="O3" s="491"/>
      <c r="P3" s="491"/>
      <c r="Q3" s="491"/>
      <c r="R3" s="495"/>
      <c r="S3" s="498" t="s">
        <v>425</v>
      </c>
      <c r="T3" s="498" t="s">
        <v>287</v>
      </c>
      <c r="U3" s="300">
        <f>+COUNTA(I3:R4)</f>
        <v>1</v>
      </c>
    </row>
    <row r="4" spans="2:25" ht="24.75" customHeight="1">
      <c r="B4" s="477"/>
      <c r="C4" s="479"/>
      <c r="D4" s="280"/>
      <c r="E4" s="482"/>
      <c r="F4" s="482"/>
      <c r="G4" s="489"/>
      <c r="H4" s="485"/>
      <c r="I4" s="487"/>
      <c r="J4" s="492"/>
      <c r="K4" s="492"/>
      <c r="L4" s="492"/>
      <c r="M4" s="492"/>
      <c r="N4" s="492"/>
      <c r="O4" s="492"/>
      <c r="P4" s="492"/>
      <c r="Q4" s="492"/>
      <c r="R4" s="496"/>
      <c r="S4" s="499"/>
      <c r="T4" s="499"/>
      <c r="U4" s="300"/>
    </row>
    <row r="5" spans="2:25" s="188" customFormat="1" ht="24.75" customHeight="1">
      <c r="B5" s="181"/>
      <c r="C5" s="480"/>
      <c r="D5" s="281"/>
      <c r="E5" s="483"/>
      <c r="F5" s="483"/>
      <c r="G5" s="490"/>
      <c r="H5" s="182" t="s">
        <v>253</v>
      </c>
      <c r="I5" s="183" t="s">
        <v>254</v>
      </c>
      <c r="J5" s="184"/>
      <c r="K5" s="184"/>
      <c r="L5" s="184"/>
      <c r="M5" s="184"/>
      <c r="N5" s="184"/>
      <c r="O5" s="184"/>
      <c r="P5" s="184"/>
      <c r="Q5" s="184"/>
      <c r="R5" s="185"/>
      <c r="S5" s="500"/>
      <c r="T5" s="500"/>
      <c r="U5" s="300">
        <f>+COUNTA(I5:R5)</f>
        <v>1</v>
      </c>
      <c r="V5" s="301" t="s">
        <v>255</v>
      </c>
      <c r="W5" s="187"/>
    </row>
    <row r="6" spans="2:25" s="188" customFormat="1" ht="24.75" customHeight="1">
      <c r="B6" s="189" t="s">
        <v>256</v>
      </c>
      <c r="C6" s="190">
        <f>COUNTA(C7:C1006)</f>
        <v>2</v>
      </c>
      <c r="D6" s="191"/>
      <c r="E6" s="289"/>
      <c r="F6" s="191">
        <f>COUNTA(F7:F1006)</f>
        <v>2</v>
      </c>
      <c r="G6" s="294"/>
      <c r="H6" s="192">
        <f>SUM(H7:H1006)</f>
        <v>300000</v>
      </c>
      <c r="I6" s="233">
        <f>+SUM(I7:I1006)</f>
        <v>0</v>
      </c>
      <c r="J6" s="193">
        <f>SUM($J7:$J1006)</f>
        <v>0</v>
      </c>
      <c r="K6" s="193">
        <f>+SUM(K7:K1006)</f>
        <v>0</v>
      </c>
      <c r="L6" s="193">
        <f t="shared" ref="L6:R6" si="0">+SUM(L7:L1006)</f>
        <v>0</v>
      </c>
      <c r="M6" s="193">
        <f t="shared" si="0"/>
        <v>0</v>
      </c>
      <c r="N6" s="193">
        <f t="shared" si="0"/>
        <v>0</v>
      </c>
      <c r="O6" s="193">
        <f t="shared" si="0"/>
        <v>0</v>
      </c>
      <c r="P6" s="193">
        <f t="shared" si="0"/>
        <v>0</v>
      </c>
      <c r="Q6" s="193">
        <f t="shared" si="0"/>
        <v>0</v>
      </c>
      <c r="R6" s="339">
        <f t="shared" si="0"/>
        <v>0</v>
      </c>
      <c r="S6" s="340">
        <f>+SUM(S7:S1006)</f>
        <v>300000</v>
      </c>
      <c r="T6" s="297">
        <f>+SUM(T7:T1006)</f>
        <v>300000</v>
      </c>
      <c r="U6" s="302">
        <f>+COUNTIF(I6:R6,"&lt;&gt;0")</f>
        <v>0</v>
      </c>
      <c r="V6" s="194">
        <f>V10/F6</f>
        <v>0</v>
      </c>
      <c r="W6" s="195"/>
    </row>
    <row r="7" spans="2:25" ht="24.75" customHeight="1">
      <c r="B7" s="176">
        <v>1</v>
      </c>
      <c r="C7" s="196" t="s">
        <v>257</v>
      </c>
      <c r="D7" s="290" t="str">
        <f>SUBSTITUTE(SUBSTITUTE(C7,"　","")," ","")</f>
        <v>石川一郎</v>
      </c>
      <c r="E7" s="291">
        <f>IF(D7="",0,+COUNTIF('賃上げ後(2か月目)(様式3-8) '!$D$7:$D$1006,D7))</f>
        <v>1</v>
      </c>
      <c r="F7" s="197" t="s">
        <v>258</v>
      </c>
      <c r="G7" s="295" t="str">
        <f>IF(C7="","",+IF(OR(E7&lt;1,F7=""),"除外","対象"))</f>
        <v>対象</v>
      </c>
      <c r="H7" s="198"/>
      <c r="I7" s="198"/>
      <c r="J7" s="199"/>
      <c r="K7" s="199"/>
      <c r="L7" s="199"/>
      <c r="M7" s="199"/>
      <c r="N7" s="199"/>
      <c r="O7" s="199"/>
      <c r="P7" s="199"/>
      <c r="Q7" s="199"/>
      <c r="R7" s="200"/>
      <c r="S7" s="298">
        <f>IF(C7="","",+SUM(H7:R7))</f>
        <v>0</v>
      </c>
      <c r="T7" s="299">
        <f>IF(C7="","",+IF(G7="対象",H7,0))</f>
        <v>0</v>
      </c>
      <c r="U7" s="282"/>
      <c r="V7" s="283" t="s">
        <v>417</v>
      </c>
      <c r="W7" s="497" t="s">
        <v>259</v>
      </c>
      <c r="X7" s="497"/>
      <c r="Y7" s="497"/>
    </row>
    <row r="8" spans="2:25" ht="24.75" customHeight="1">
      <c r="B8" s="176">
        <v>2</v>
      </c>
      <c r="C8" s="201" t="s">
        <v>439</v>
      </c>
      <c r="D8" s="290" t="str">
        <f>SUBSTITUTE(SUBSTITUTE(C8,"　","")," ","")</f>
        <v>石川郎</v>
      </c>
      <c r="E8" s="291">
        <f>IF(D8="",0,+COUNTIF('賃上げ後(2か月目)(様式3-8) '!$D$7:$D$1006,D8))</f>
        <v>1</v>
      </c>
      <c r="F8" s="197" t="s">
        <v>438</v>
      </c>
      <c r="G8" s="295" t="str">
        <f>IF(C8="","",+IF(OR(E8&lt;1,F8=""),"除外","対象"))</f>
        <v>対象</v>
      </c>
      <c r="H8" s="202">
        <v>300000</v>
      </c>
      <c r="I8" s="202"/>
      <c r="J8" s="203"/>
      <c r="K8" s="203"/>
      <c r="L8" s="203"/>
      <c r="M8" s="203"/>
      <c r="N8" s="203"/>
      <c r="O8" s="203"/>
      <c r="P8" s="203"/>
      <c r="Q8" s="203"/>
      <c r="R8" s="204"/>
      <c r="S8" s="298">
        <f>IF(C8="","",+SUM(H8:R8))</f>
        <v>300000</v>
      </c>
      <c r="T8" s="299">
        <f t="shared" ref="T8:T12" si="1">IF(C8="","",+IF(G8="対象",H8,0))</f>
        <v>300000</v>
      </c>
      <c r="U8" s="282"/>
      <c r="V8" s="284">
        <f>+COUNTIF(G7:G1006,"除外")</f>
        <v>0</v>
      </c>
      <c r="W8" s="497"/>
      <c r="X8" s="497"/>
      <c r="Y8" s="497"/>
    </row>
    <row r="9" spans="2:25" ht="24.75" customHeight="1">
      <c r="B9" s="176">
        <v>3</v>
      </c>
      <c r="C9" s="201"/>
      <c r="D9" s="290" t="str">
        <f t="shared" ref="D9:D72" si="2">SUBSTITUTE(SUBSTITUTE(C9,"　","")," ","")</f>
        <v/>
      </c>
      <c r="E9" s="291">
        <f>IF(D9="",0,+COUNTIF('賃上げ後(2か月目)(様式3-8) '!$D$7:$D$1006,D9))</f>
        <v>0</v>
      </c>
      <c r="F9" s="197"/>
      <c r="G9" s="295" t="str">
        <f t="shared" ref="G9:G72" si="3">IF(C9="","",+IF(OR(E9&lt;1,F9=""),"除外","対象"))</f>
        <v/>
      </c>
      <c r="H9" s="202"/>
      <c r="I9" s="202"/>
      <c r="J9" s="203"/>
      <c r="K9" s="203"/>
      <c r="L9" s="203"/>
      <c r="M9" s="203"/>
      <c r="N9" s="203"/>
      <c r="O9" s="203"/>
      <c r="P9" s="203"/>
      <c r="Q9" s="203"/>
      <c r="R9" s="204"/>
      <c r="S9" s="298" t="str">
        <f t="shared" ref="S9:S71" si="4">IF(C9="","",+SUM(H9:R9))</f>
        <v/>
      </c>
      <c r="T9" s="299" t="str">
        <f t="shared" si="1"/>
        <v/>
      </c>
      <c r="U9" s="282"/>
      <c r="V9" s="283" t="s">
        <v>418</v>
      </c>
      <c r="W9" s="497"/>
      <c r="X9" s="497"/>
      <c r="Y9" s="497"/>
    </row>
    <row r="10" spans="2:25" ht="24.75" customHeight="1">
      <c r="B10" s="176">
        <v>4</v>
      </c>
      <c r="C10" s="201"/>
      <c r="D10" s="290" t="str">
        <f t="shared" si="2"/>
        <v/>
      </c>
      <c r="E10" s="291">
        <f>IF(D10="",0,+COUNTIF('賃上げ後(2か月目)(様式3-8) '!$D$7:$D$1006,D10))</f>
        <v>0</v>
      </c>
      <c r="F10" s="197"/>
      <c r="G10" s="295" t="str">
        <f t="shared" si="3"/>
        <v/>
      </c>
      <c r="H10" s="202"/>
      <c r="I10" s="202"/>
      <c r="J10" s="203"/>
      <c r="K10" s="203"/>
      <c r="L10" s="203"/>
      <c r="M10" s="203"/>
      <c r="N10" s="203"/>
      <c r="O10" s="203"/>
      <c r="P10" s="203"/>
      <c r="Q10" s="203"/>
      <c r="R10" s="204"/>
      <c r="S10" s="298" t="str">
        <f t="shared" si="4"/>
        <v/>
      </c>
      <c r="T10" s="299" t="str">
        <f t="shared" si="1"/>
        <v/>
      </c>
      <c r="U10" s="282"/>
      <c r="V10" s="284">
        <f>+V8-(C6-F6)</f>
        <v>0</v>
      </c>
      <c r="W10" s="497"/>
      <c r="X10" s="497"/>
      <c r="Y10" s="497"/>
    </row>
    <row r="11" spans="2:25" ht="24.75" customHeight="1">
      <c r="B11" s="176">
        <v>5</v>
      </c>
      <c r="C11" s="231"/>
      <c r="D11" s="290" t="str">
        <f t="shared" si="2"/>
        <v/>
      </c>
      <c r="E11" s="291">
        <f>IF(D11="",0,+COUNTIF('賃上げ後(2か月目)(様式3-8) '!$D$7:$D$1006,D11))</f>
        <v>0</v>
      </c>
      <c r="F11" s="197"/>
      <c r="G11" s="295" t="str">
        <f t="shared" si="3"/>
        <v/>
      </c>
      <c r="H11" s="202"/>
      <c r="I11" s="202"/>
      <c r="J11" s="203"/>
      <c r="K11" s="203"/>
      <c r="L11" s="203"/>
      <c r="M11" s="203"/>
      <c r="N11" s="203"/>
      <c r="O11" s="203"/>
      <c r="P11" s="203"/>
      <c r="Q11" s="203"/>
      <c r="R11" s="204"/>
      <c r="S11" s="298" t="str">
        <f t="shared" si="4"/>
        <v/>
      </c>
      <c r="T11" s="299" t="str">
        <f t="shared" si="1"/>
        <v/>
      </c>
      <c r="U11" s="282"/>
      <c r="W11" s="497"/>
      <c r="X11" s="497"/>
      <c r="Y11" s="497"/>
    </row>
    <row r="12" spans="2:25" ht="24.75" customHeight="1">
      <c r="B12" s="176">
        <v>6</v>
      </c>
      <c r="C12" s="231"/>
      <c r="D12" s="290" t="str">
        <f t="shared" si="2"/>
        <v/>
      </c>
      <c r="E12" s="291">
        <f>IF(D12="",0,+COUNTIF('賃上げ後(2か月目)(様式3-8) '!$D$7:$D$1006,D12))</f>
        <v>0</v>
      </c>
      <c r="F12" s="197"/>
      <c r="G12" s="295" t="str">
        <f t="shared" si="3"/>
        <v/>
      </c>
      <c r="H12" s="202"/>
      <c r="I12" s="202"/>
      <c r="J12" s="203"/>
      <c r="K12" s="203"/>
      <c r="L12" s="203"/>
      <c r="M12" s="203"/>
      <c r="N12" s="203"/>
      <c r="O12" s="203"/>
      <c r="P12" s="203"/>
      <c r="Q12" s="203"/>
      <c r="R12" s="204"/>
      <c r="S12" s="298" t="str">
        <f t="shared" si="4"/>
        <v/>
      </c>
      <c r="T12" s="299" t="str">
        <f t="shared" si="1"/>
        <v/>
      </c>
      <c r="U12" s="282"/>
      <c r="W12" s="497"/>
      <c r="X12" s="497"/>
      <c r="Y12" s="497"/>
    </row>
    <row r="13" spans="2:25" ht="24.75" customHeight="1">
      <c r="B13" s="176">
        <v>7</v>
      </c>
      <c r="C13" s="231"/>
      <c r="D13" s="290" t="str">
        <f t="shared" si="2"/>
        <v/>
      </c>
      <c r="E13" s="291">
        <f>IF(D13="",0,+COUNTIF('賃上げ後(2か月目)(様式3-8) '!$D$7:$D$1006,D13))</f>
        <v>0</v>
      </c>
      <c r="F13" s="205"/>
      <c r="G13" s="295" t="str">
        <f t="shared" si="3"/>
        <v/>
      </c>
      <c r="H13" s="202"/>
      <c r="I13" s="202"/>
      <c r="J13" s="203"/>
      <c r="K13" s="203"/>
      <c r="L13" s="203"/>
      <c r="M13" s="203"/>
      <c r="N13" s="203"/>
      <c r="O13" s="203"/>
      <c r="P13" s="203"/>
      <c r="Q13" s="203"/>
      <c r="R13" s="204"/>
      <c r="S13" s="298" t="str">
        <f t="shared" si="4"/>
        <v/>
      </c>
      <c r="T13" s="299" t="str">
        <f>IF(C13="","",+IF(G13="対象",H13,0))</f>
        <v/>
      </c>
      <c r="U13" s="282"/>
    </row>
    <row r="14" spans="2:25" ht="24.75" customHeight="1">
      <c r="B14" s="176">
        <v>8</v>
      </c>
      <c r="C14" s="231"/>
      <c r="D14" s="290" t="str">
        <f t="shared" si="2"/>
        <v/>
      </c>
      <c r="E14" s="291">
        <f>IF(D14="",0,+COUNTIF('賃上げ後(2か月目)(様式3-8) '!$D$7:$D$1006,D14))</f>
        <v>0</v>
      </c>
      <c r="F14" s="205"/>
      <c r="G14" s="295" t="str">
        <f t="shared" si="3"/>
        <v/>
      </c>
      <c r="H14" s="202"/>
      <c r="I14" s="202"/>
      <c r="J14" s="203"/>
      <c r="K14" s="203"/>
      <c r="L14" s="203"/>
      <c r="M14" s="203"/>
      <c r="N14" s="203"/>
      <c r="O14" s="203"/>
      <c r="P14" s="203"/>
      <c r="Q14" s="203"/>
      <c r="R14" s="204"/>
      <c r="S14" s="298" t="str">
        <f t="shared" si="4"/>
        <v/>
      </c>
      <c r="T14" s="299" t="str">
        <f t="shared" ref="T14:T77" si="5">IF(C14="","",+IF(G14="対象",H14,0))</f>
        <v/>
      </c>
      <c r="U14" s="282"/>
    </row>
    <row r="15" spans="2:25" ht="24.75" customHeight="1">
      <c r="B15" s="176">
        <v>9</v>
      </c>
      <c r="C15" s="231"/>
      <c r="D15" s="290" t="str">
        <f t="shared" si="2"/>
        <v/>
      </c>
      <c r="E15" s="291">
        <f>IF(D15="",0,+COUNTIF('賃上げ後(2か月目)(様式3-8) '!$D$7:$D$1006,D15))</f>
        <v>0</v>
      </c>
      <c r="F15" s="205"/>
      <c r="G15" s="295" t="str">
        <f t="shared" si="3"/>
        <v/>
      </c>
      <c r="H15" s="202"/>
      <c r="I15" s="202"/>
      <c r="J15" s="203"/>
      <c r="K15" s="203"/>
      <c r="L15" s="203"/>
      <c r="M15" s="203"/>
      <c r="N15" s="203"/>
      <c r="O15" s="203"/>
      <c r="P15" s="203"/>
      <c r="Q15" s="203"/>
      <c r="R15" s="204"/>
      <c r="S15" s="298" t="str">
        <f t="shared" si="4"/>
        <v/>
      </c>
      <c r="T15" s="299" t="str">
        <f t="shared" si="5"/>
        <v/>
      </c>
      <c r="U15" s="282"/>
    </row>
    <row r="16" spans="2:25" ht="24.75" customHeight="1">
      <c r="B16" s="176">
        <v>10</v>
      </c>
      <c r="C16" s="231"/>
      <c r="D16" s="290" t="str">
        <f t="shared" si="2"/>
        <v/>
      </c>
      <c r="E16" s="291">
        <f>IF(D16="",0,+COUNTIF('賃上げ後(2か月目)(様式3-8) '!$D$7:$D$1006,D16))</f>
        <v>0</v>
      </c>
      <c r="F16" s="205"/>
      <c r="G16" s="295" t="str">
        <f t="shared" si="3"/>
        <v/>
      </c>
      <c r="H16" s="202"/>
      <c r="I16" s="202"/>
      <c r="J16" s="203"/>
      <c r="K16" s="203"/>
      <c r="L16" s="203"/>
      <c r="M16" s="203"/>
      <c r="N16" s="203"/>
      <c r="O16" s="203"/>
      <c r="P16" s="203"/>
      <c r="Q16" s="203"/>
      <c r="R16" s="204"/>
      <c r="S16" s="298" t="str">
        <f t="shared" si="4"/>
        <v/>
      </c>
      <c r="T16" s="299" t="str">
        <f t="shared" si="5"/>
        <v/>
      </c>
      <c r="U16" s="282"/>
    </row>
    <row r="17" spans="2:21" ht="24.75" customHeight="1">
      <c r="B17" s="176">
        <v>11</v>
      </c>
      <c r="C17" s="231"/>
      <c r="D17" s="290" t="str">
        <f t="shared" si="2"/>
        <v/>
      </c>
      <c r="E17" s="291">
        <f>IF(D17="",0,+COUNTIF('賃上げ後(2か月目)(様式3-8) '!$D$7:$D$1006,D17))</f>
        <v>0</v>
      </c>
      <c r="F17" s="205"/>
      <c r="G17" s="295" t="str">
        <f t="shared" si="3"/>
        <v/>
      </c>
      <c r="H17" s="202"/>
      <c r="I17" s="202"/>
      <c r="J17" s="203"/>
      <c r="K17" s="203"/>
      <c r="L17" s="203"/>
      <c r="M17" s="203"/>
      <c r="N17" s="203"/>
      <c r="O17" s="203"/>
      <c r="P17" s="203"/>
      <c r="Q17" s="203"/>
      <c r="R17" s="204"/>
      <c r="S17" s="298" t="str">
        <f t="shared" si="4"/>
        <v/>
      </c>
      <c r="T17" s="299" t="str">
        <f t="shared" si="5"/>
        <v/>
      </c>
      <c r="U17" s="282"/>
    </row>
    <row r="18" spans="2:21" ht="24.75" customHeight="1">
      <c r="B18" s="176">
        <v>12</v>
      </c>
      <c r="C18" s="231"/>
      <c r="D18" s="290" t="str">
        <f t="shared" si="2"/>
        <v/>
      </c>
      <c r="E18" s="291">
        <f>IF(D18="",0,+COUNTIF('賃上げ後(2か月目)(様式3-8) '!$D$7:$D$1006,D18))</f>
        <v>0</v>
      </c>
      <c r="F18" s="205"/>
      <c r="G18" s="295" t="str">
        <f t="shared" si="3"/>
        <v/>
      </c>
      <c r="H18" s="202"/>
      <c r="I18" s="202"/>
      <c r="J18" s="203"/>
      <c r="K18" s="203"/>
      <c r="L18" s="203"/>
      <c r="M18" s="203"/>
      <c r="N18" s="203"/>
      <c r="O18" s="203"/>
      <c r="P18" s="203"/>
      <c r="Q18" s="203"/>
      <c r="R18" s="204"/>
      <c r="S18" s="298" t="str">
        <f t="shared" si="4"/>
        <v/>
      </c>
      <c r="T18" s="299" t="str">
        <f t="shared" si="5"/>
        <v/>
      </c>
      <c r="U18" s="282"/>
    </row>
    <row r="19" spans="2:21" ht="24.75" customHeight="1">
      <c r="B19" s="176">
        <v>13</v>
      </c>
      <c r="C19" s="231"/>
      <c r="D19" s="290" t="str">
        <f t="shared" si="2"/>
        <v/>
      </c>
      <c r="E19" s="291">
        <f>IF(D19="",0,+COUNTIF('賃上げ後(2か月目)(様式3-8) '!$D$7:$D$1006,D19))</f>
        <v>0</v>
      </c>
      <c r="F19" s="205"/>
      <c r="G19" s="295" t="str">
        <f t="shared" si="3"/>
        <v/>
      </c>
      <c r="H19" s="202"/>
      <c r="I19" s="202"/>
      <c r="J19" s="203"/>
      <c r="K19" s="203"/>
      <c r="L19" s="203"/>
      <c r="M19" s="203"/>
      <c r="N19" s="203"/>
      <c r="O19" s="203"/>
      <c r="P19" s="203"/>
      <c r="Q19" s="203"/>
      <c r="R19" s="204"/>
      <c r="S19" s="298" t="str">
        <f t="shared" si="4"/>
        <v/>
      </c>
      <c r="T19" s="299" t="str">
        <f t="shared" si="5"/>
        <v/>
      </c>
      <c r="U19" s="282"/>
    </row>
    <row r="20" spans="2:21" ht="24.75" customHeight="1">
      <c r="B20" s="176">
        <v>14</v>
      </c>
      <c r="C20" s="231"/>
      <c r="D20" s="290" t="str">
        <f t="shared" si="2"/>
        <v/>
      </c>
      <c r="E20" s="291">
        <f>IF(D20="",0,+COUNTIF('賃上げ後(2か月目)(様式3-8) '!$D$7:$D$1006,D20))</f>
        <v>0</v>
      </c>
      <c r="F20" s="205"/>
      <c r="G20" s="295" t="str">
        <f t="shared" si="3"/>
        <v/>
      </c>
      <c r="H20" s="202"/>
      <c r="I20" s="202"/>
      <c r="J20" s="203"/>
      <c r="K20" s="203"/>
      <c r="L20" s="203"/>
      <c r="M20" s="203"/>
      <c r="N20" s="203"/>
      <c r="O20" s="203"/>
      <c r="P20" s="203"/>
      <c r="Q20" s="203"/>
      <c r="R20" s="204"/>
      <c r="S20" s="298" t="str">
        <f t="shared" si="4"/>
        <v/>
      </c>
      <c r="T20" s="299" t="str">
        <f t="shared" si="5"/>
        <v/>
      </c>
      <c r="U20" s="282"/>
    </row>
    <row r="21" spans="2:21" ht="24.75" customHeight="1">
      <c r="B21" s="176">
        <v>15</v>
      </c>
      <c r="C21" s="231"/>
      <c r="D21" s="290" t="str">
        <f t="shared" si="2"/>
        <v/>
      </c>
      <c r="E21" s="291">
        <f>IF(D21="",0,+COUNTIF('賃上げ後(2か月目)(様式3-8) '!$D$7:$D$1006,D21))</f>
        <v>0</v>
      </c>
      <c r="F21" s="205"/>
      <c r="G21" s="295" t="str">
        <f t="shared" si="3"/>
        <v/>
      </c>
      <c r="H21" s="202"/>
      <c r="I21" s="202"/>
      <c r="J21" s="203"/>
      <c r="K21" s="203"/>
      <c r="L21" s="203"/>
      <c r="M21" s="203"/>
      <c r="N21" s="203"/>
      <c r="O21" s="203"/>
      <c r="P21" s="203"/>
      <c r="Q21" s="203"/>
      <c r="R21" s="204"/>
      <c r="S21" s="298" t="str">
        <f t="shared" si="4"/>
        <v/>
      </c>
      <c r="T21" s="299" t="str">
        <f t="shared" si="5"/>
        <v/>
      </c>
      <c r="U21" s="282"/>
    </row>
    <row r="22" spans="2:21" ht="24.75" customHeight="1">
      <c r="B22" s="176">
        <v>16</v>
      </c>
      <c r="C22" s="231"/>
      <c r="D22" s="290" t="str">
        <f t="shared" si="2"/>
        <v/>
      </c>
      <c r="E22" s="291">
        <f>IF(D22="",0,+COUNTIF('賃上げ後(2か月目)(様式3-8) '!$D$7:$D$1006,D22))</f>
        <v>0</v>
      </c>
      <c r="F22" s="205"/>
      <c r="G22" s="295" t="str">
        <f t="shared" si="3"/>
        <v/>
      </c>
      <c r="H22" s="202"/>
      <c r="I22" s="202"/>
      <c r="J22" s="203"/>
      <c r="K22" s="203"/>
      <c r="L22" s="203"/>
      <c r="M22" s="203"/>
      <c r="N22" s="203"/>
      <c r="O22" s="203"/>
      <c r="P22" s="203"/>
      <c r="Q22" s="203"/>
      <c r="R22" s="204"/>
      <c r="S22" s="298" t="str">
        <f t="shared" si="4"/>
        <v/>
      </c>
      <c r="T22" s="299" t="str">
        <f t="shared" si="5"/>
        <v/>
      </c>
      <c r="U22" s="282"/>
    </row>
    <row r="23" spans="2:21" ht="24.75" customHeight="1">
      <c r="B23" s="176">
        <v>17</v>
      </c>
      <c r="C23" s="231"/>
      <c r="D23" s="290" t="str">
        <f t="shared" si="2"/>
        <v/>
      </c>
      <c r="E23" s="291">
        <f>IF(D23="",0,+COUNTIF('賃上げ後(2か月目)(様式3-8) '!$D$7:$D$1006,D23))</f>
        <v>0</v>
      </c>
      <c r="F23" s="205"/>
      <c r="G23" s="295" t="str">
        <f t="shared" si="3"/>
        <v/>
      </c>
      <c r="H23" s="202"/>
      <c r="I23" s="202"/>
      <c r="J23" s="203"/>
      <c r="K23" s="203"/>
      <c r="L23" s="203"/>
      <c r="M23" s="203"/>
      <c r="N23" s="203"/>
      <c r="O23" s="203"/>
      <c r="P23" s="203"/>
      <c r="Q23" s="203"/>
      <c r="R23" s="204"/>
      <c r="S23" s="298" t="str">
        <f t="shared" si="4"/>
        <v/>
      </c>
      <c r="T23" s="299" t="str">
        <f t="shared" si="5"/>
        <v/>
      </c>
      <c r="U23" s="282"/>
    </row>
    <row r="24" spans="2:21" ht="24.75" customHeight="1">
      <c r="B24" s="176">
        <v>18</v>
      </c>
      <c r="C24" s="231"/>
      <c r="D24" s="290" t="str">
        <f t="shared" si="2"/>
        <v/>
      </c>
      <c r="E24" s="291">
        <f>IF(D24="",0,+COUNTIF('賃上げ後(2か月目)(様式3-8) '!$D$7:$D$1006,D24))</f>
        <v>0</v>
      </c>
      <c r="F24" s="205"/>
      <c r="G24" s="295" t="str">
        <f t="shared" si="3"/>
        <v/>
      </c>
      <c r="H24" s="202"/>
      <c r="I24" s="202"/>
      <c r="J24" s="203"/>
      <c r="K24" s="203"/>
      <c r="L24" s="203"/>
      <c r="M24" s="203"/>
      <c r="N24" s="203"/>
      <c r="O24" s="203"/>
      <c r="P24" s="203"/>
      <c r="Q24" s="203"/>
      <c r="R24" s="204"/>
      <c r="S24" s="298" t="str">
        <f t="shared" si="4"/>
        <v/>
      </c>
      <c r="T24" s="299" t="str">
        <f t="shared" si="5"/>
        <v/>
      </c>
      <c r="U24" s="282"/>
    </row>
    <row r="25" spans="2:21" ht="24.75" customHeight="1">
      <c r="B25" s="176">
        <v>19</v>
      </c>
      <c r="C25" s="231"/>
      <c r="D25" s="290" t="str">
        <f t="shared" si="2"/>
        <v/>
      </c>
      <c r="E25" s="291">
        <f>IF(D25="",0,+COUNTIF('賃上げ後(2か月目)(様式3-8) '!$D$7:$D$1006,D25))</f>
        <v>0</v>
      </c>
      <c r="F25" s="205"/>
      <c r="G25" s="295" t="str">
        <f t="shared" si="3"/>
        <v/>
      </c>
      <c r="H25" s="202"/>
      <c r="I25" s="202"/>
      <c r="J25" s="203"/>
      <c r="K25" s="203"/>
      <c r="L25" s="203"/>
      <c r="M25" s="203"/>
      <c r="N25" s="203"/>
      <c r="O25" s="203"/>
      <c r="P25" s="203"/>
      <c r="Q25" s="203"/>
      <c r="R25" s="204"/>
      <c r="S25" s="298" t="str">
        <f t="shared" si="4"/>
        <v/>
      </c>
      <c r="T25" s="299" t="str">
        <f t="shared" si="5"/>
        <v/>
      </c>
      <c r="U25" s="282"/>
    </row>
    <row r="26" spans="2:21" ht="24.75" customHeight="1">
      <c r="B26" s="176">
        <v>20</v>
      </c>
      <c r="C26" s="231"/>
      <c r="D26" s="290" t="str">
        <f t="shared" si="2"/>
        <v/>
      </c>
      <c r="E26" s="291">
        <f>IF(D26="",0,+COUNTIF('賃上げ後(2か月目)(様式3-8) '!$D$7:$D$1006,D26))</f>
        <v>0</v>
      </c>
      <c r="F26" s="205"/>
      <c r="G26" s="295" t="str">
        <f t="shared" si="3"/>
        <v/>
      </c>
      <c r="H26" s="202"/>
      <c r="I26" s="202"/>
      <c r="J26" s="203"/>
      <c r="K26" s="203"/>
      <c r="L26" s="203"/>
      <c r="M26" s="203"/>
      <c r="N26" s="203"/>
      <c r="O26" s="203"/>
      <c r="P26" s="203"/>
      <c r="Q26" s="203"/>
      <c r="R26" s="204"/>
      <c r="S26" s="298" t="str">
        <f t="shared" si="4"/>
        <v/>
      </c>
      <c r="T26" s="299" t="str">
        <f t="shared" si="5"/>
        <v/>
      </c>
      <c r="U26" s="282"/>
    </row>
    <row r="27" spans="2:21" ht="24.75" customHeight="1">
      <c r="B27" s="176">
        <v>21</v>
      </c>
      <c r="C27" s="231"/>
      <c r="D27" s="290" t="str">
        <f t="shared" si="2"/>
        <v/>
      </c>
      <c r="E27" s="291">
        <f>IF(D27="",0,+COUNTIF('賃上げ後(2か月目)(様式3-8) '!$D$7:$D$1006,D27))</f>
        <v>0</v>
      </c>
      <c r="F27" s="205"/>
      <c r="G27" s="295" t="str">
        <f t="shared" si="3"/>
        <v/>
      </c>
      <c r="H27" s="202"/>
      <c r="I27" s="202"/>
      <c r="J27" s="203"/>
      <c r="K27" s="203"/>
      <c r="L27" s="203"/>
      <c r="M27" s="203"/>
      <c r="N27" s="203"/>
      <c r="O27" s="203"/>
      <c r="P27" s="203"/>
      <c r="Q27" s="203"/>
      <c r="R27" s="204"/>
      <c r="S27" s="298" t="str">
        <f t="shared" si="4"/>
        <v/>
      </c>
      <c r="T27" s="299" t="str">
        <f t="shared" si="5"/>
        <v/>
      </c>
      <c r="U27" s="282"/>
    </row>
    <row r="28" spans="2:21" ht="24.75" customHeight="1">
      <c r="B28" s="176">
        <v>22</v>
      </c>
      <c r="C28" s="231"/>
      <c r="D28" s="290" t="str">
        <f t="shared" si="2"/>
        <v/>
      </c>
      <c r="E28" s="291">
        <f>IF(D28="",0,+COUNTIF('賃上げ後(2か月目)(様式3-8) '!$D$7:$D$1006,D28))</f>
        <v>0</v>
      </c>
      <c r="F28" s="205"/>
      <c r="G28" s="295" t="str">
        <f t="shared" si="3"/>
        <v/>
      </c>
      <c r="H28" s="202"/>
      <c r="I28" s="202"/>
      <c r="J28" s="203"/>
      <c r="K28" s="203"/>
      <c r="L28" s="203"/>
      <c r="M28" s="203"/>
      <c r="N28" s="203"/>
      <c r="O28" s="203"/>
      <c r="P28" s="203"/>
      <c r="Q28" s="203"/>
      <c r="R28" s="204"/>
      <c r="S28" s="298" t="str">
        <f t="shared" si="4"/>
        <v/>
      </c>
      <c r="T28" s="299" t="str">
        <f t="shared" si="5"/>
        <v/>
      </c>
      <c r="U28" s="282"/>
    </row>
    <row r="29" spans="2:21" ht="24.75" customHeight="1">
      <c r="B29" s="176">
        <v>23</v>
      </c>
      <c r="C29" s="231"/>
      <c r="D29" s="290" t="str">
        <f t="shared" si="2"/>
        <v/>
      </c>
      <c r="E29" s="291">
        <f>IF(D29="",0,+COUNTIF('賃上げ後(2か月目)(様式3-8) '!$D$7:$D$1006,D29))</f>
        <v>0</v>
      </c>
      <c r="F29" s="205"/>
      <c r="G29" s="295" t="str">
        <f t="shared" si="3"/>
        <v/>
      </c>
      <c r="H29" s="202"/>
      <c r="I29" s="202"/>
      <c r="J29" s="203"/>
      <c r="K29" s="203"/>
      <c r="L29" s="203"/>
      <c r="M29" s="203"/>
      <c r="N29" s="203"/>
      <c r="O29" s="203"/>
      <c r="P29" s="203"/>
      <c r="Q29" s="203"/>
      <c r="R29" s="204"/>
      <c r="S29" s="298" t="str">
        <f t="shared" si="4"/>
        <v/>
      </c>
      <c r="T29" s="299" t="str">
        <f t="shared" si="5"/>
        <v/>
      </c>
      <c r="U29" s="282"/>
    </row>
    <row r="30" spans="2:21" ht="24.75" customHeight="1">
      <c r="B30" s="176">
        <v>24</v>
      </c>
      <c r="C30" s="231"/>
      <c r="D30" s="290" t="str">
        <f t="shared" si="2"/>
        <v/>
      </c>
      <c r="E30" s="291">
        <f>IF(D30="",0,+COUNTIF('賃上げ後(2か月目)(様式3-8) '!$D$7:$D$1006,D30))</f>
        <v>0</v>
      </c>
      <c r="F30" s="205"/>
      <c r="G30" s="295" t="str">
        <f t="shared" si="3"/>
        <v/>
      </c>
      <c r="H30" s="202"/>
      <c r="I30" s="202"/>
      <c r="J30" s="203"/>
      <c r="K30" s="203"/>
      <c r="L30" s="203"/>
      <c r="M30" s="203"/>
      <c r="N30" s="203"/>
      <c r="O30" s="203"/>
      <c r="P30" s="203"/>
      <c r="Q30" s="203"/>
      <c r="R30" s="204"/>
      <c r="S30" s="298" t="str">
        <f t="shared" si="4"/>
        <v/>
      </c>
      <c r="T30" s="299" t="str">
        <f t="shared" si="5"/>
        <v/>
      </c>
      <c r="U30" s="282"/>
    </row>
    <row r="31" spans="2:21" ht="24.75" customHeight="1">
      <c r="B31" s="176">
        <v>25</v>
      </c>
      <c r="C31" s="231"/>
      <c r="D31" s="290" t="str">
        <f t="shared" si="2"/>
        <v/>
      </c>
      <c r="E31" s="291">
        <f>IF(D31="",0,+COUNTIF('賃上げ後(2か月目)(様式3-8) '!$D$7:$D$1006,D31))</f>
        <v>0</v>
      </c>
      <c r="F31" s="205"/>
      <c r="G31" s="295" t="str">
        <f t="shared" si="3"/>
        <v/>
      </c>
      <c r="H31" s="202"/>
      <c r="I31" s="202"/>
      <c r="J31" s="203"/>
      <c r="K31" s="203"/>
      <c r="L31" s="203"/>
      <c r="M31" s="203"/>
      <c r="N31" s="203"/>
      <c r="O31" s="203"/>
      <c r="P31" s="203"/>
      <c r="Q31" s="203"/>
      <c r="R31" s="204"/>
      <c r="S31" s="298" t="str">
        <f t="shared" si="4"/>
        <v/>
      </c>
      <c r="T31" s="299" t="str">
        <f t="shared" si="5"/>
        <v/>
      </c>
      <c r="U31" s="282"/>
    </row>
    <row r="32" spans="2:21" ht="24.75" customHeight="1">
      <c r="B32" s="176">
        <v>26</v>
      </c>
      <c r="C32" s="231"/>
      <c r="D32" s="290" t="str">
        <f t="shared" si="2"/>
        <v/>
      </c>
      <c r="E32" s="291">
        <f>IF(D32="",0,+COUNTIF('賃上げ後(2か月目)(様式3-8) '!$D$7:$D$1006,D32))</f>
        <v>0</v>
      </c>
      <c r="F32" s="205"/>
      <c r="G32" s="295" t="str">
        <f t="shared" si="3"/>
        <v/>
      </c>
      <c r="H32" s="202"/>
      <c r="I32" s="202"/>
      <c r="J32" s="203"/>
      <c r="K32" s="203"/>
      <c r="L32" s="203"/>
      <c r="M32" s="203"/>
      <c r="N32" s="203"/>
      <c r="O32" s="203"/>
      <c r="P32" s="203"/>
      <c r="Q32" s="203"/>
      <c r="R32" s="204"/>
      <c r="S32" s="298" t="str">
        <f t="shared" si="4"/>
        <v/>
      </c>
      <c r="T32" s="299" t="str">
        <f t="shared" si="5"/>
        <v/>
      </c>
      <c r="U32" s="282"/>
    </row>
    <row r="33" spans="2:21" ht="24.75" customHeight="1">
      <c r="B33" s="176">
        <v>27</v>
      </c>
      <c r="C33" s="231"/>
      <c r="D33" s="290" t="str">
        <f t="shared" si="2"/>
        <v/>
      </c>
      <c r="E33" s="291">
        <f>IF(D33="",0,+COUNTIF('賃上げ後(2か月目)(様式3-8) '!$D$7:$D$1006,D33))</f>
        <v>0</v>
      </c>
      <c r="F33" s="205"/>
      <c r="G33" s="295" t="str">
        <f t="shared" si="3"/>
        <v/>
      </c>
      <c r="H33" s="202"/>
      <c r="I33" s="202"/>
      <c r="J33" s="203"/>
      <c r="K33" s="203"/>
      <c r="L33" s="203"/>
      <c r="M33" s="203"/>
      <c r="N33" s="203"/>
      <c r="O33" s="203"/>
      <c r="P33" s="203"/>
      <c r="Q33" s="203"/>
      <c r="R33" s="204"/>
      <c r="S33" s="298" t="str">
        <f t="shared" si="4"/>
        <v/>
      </c>
      <c r="T33" s="299" t="str">
        <f t="shared" si="5"/>
        <v/>
      </c>
      <c r="U33" s="282"/>
    </row>
    <row r="34" spans="2:21" ht="24.75" customHeight="1">
      <c r="B34" s="176">
        <v>28</v>
      </c>
      <c r="C34" s="231"/>
      <c r="D34" s="290" t="str">
        <f t="shared" si="2"/>
        <v/>
      </c>
      <c r="E34" s="291">
        <f>IF(D34="",0,+COUNTIF('賃上げ後(2か月目)(様式3-8) '!$D$7:$D$1006,D34))</f>
        <v>0</v>
      </c>
      <c r="F34" s="205"/>
      <c r="G34" s="295" t="str">
        <f t="shared" si="3"/>
        <v/>
      </c>
      <c r="H34" s="202"/>
      <c r="I34" s="202"/>
      <c r="J34" s="203"/>
      <c r="K34" s="203"/>
      <c r="L34" s="203"/>
      <c r="M34" s="203"/>
      <c r="N34" s="203"/>
      <c r="O34" s="203"/>
      <c r="P34" s="203"/>
      <c r="Q34" s="203"/>
      <c r="R34" s="204"/>
      <c r="S34" s="298" t="str">
        <f t="shared" si="4"/>
        <v/>
      </c>
      <c r="T34" s="299" t="str">
        <f t="shared" si="5"/>
        <v/>
      </c>
      <c r="U34" s="282"/>
    </row>
    <row r="35" spans="2:21" ht="24.75" customHeight="1">
      <c r="B35" s="176">
        <v>29</v>
      </c>
      <c r="C35" s="231"/>
      <c r="D35" s="290" t="str">
        <f t="shared" si="2"/>
        <v/>
      </c>
      <c r="E35" s="291">
        <f>IF(D35="",0,+COUNTIF('賃上げ後(2か月目)(様式3-8) '!$D$7:$D$1006,D35))</f>
        <v>0</v>
      </c>
      <c r="F35" s="205"/>
      <c r="G35" s="295" t="str">
        <f t="shared" si="3"/>
        <v/>
      </c>
      <c r="H35" s="202"/>
      <c r="I35" s="202"/>
      <c r="J35" s="203"/>
      <c r="K35" s="203"/>
      <c r="L35" s="203"/>
      <c r="M35" s="203"/>
      <c r="N35" s="203"/>
      <c r="O35" s="203"/>
      <c r="P35" s="203"/>
      <c r="Q35" s="203"/>
      <c r="R35" s="204"/>
      <c r="S35" s="298" t="str">
        <f t="shared" si="4"/>
        <v/>
      </c>
      <c r="T35" s="299" t="str">
        <f t="shared" si="5"/>
        <v/>
      </c>
      <c r="U35" s="282"/>
    </row>
    <row r="36" spans="2:21" ht="24.75" customHeight="1">
      <c r="B36" s="176">
        <v>30</v>
      </c>
      <c r="C36" s="231"/>
      <c r="D36" s="290" t="str">
        <f t="shared" si="2"/>
        <v/>
      </c>
      <c r="E36" s="291">
        <f>IF(D36="",0,+COUNTIF('賃上げ後(2か月目)(様式3-8) '!$D$7:$D$1006,D36))</f>
        <v>0</v>
      </c>
      <c r="F36" s="205"/>
      <c r="G36" s="295" t="str">
        <f t="shared" si="3"/>
        <v/>
      </c>
      <c r="H36" s="202"/>
      <c r="I36" s="202"/>
      <c r="J36" s="203"/>
      <c r="K36" s="203"/>
      <c r="L36" s="203"/>
      <c r="M36" s="203"/>
      <c r="N36" s="203"/>
      <c r="O36" s="203"/>
      <c r="P36" s="203"/>
      <c r="Q36" s="203"/>
      <c r="R36" s="204"/>
      <c r="S36" s="298" t="str">
        <f t="shared" si="4"/>
        <v/>
      </c>
      <c r="T36" s="299" t="str">
        <f t="shared" si="5"/>
        <v/>
      </c>
      <c r="U36" s="282"/>
    </row>
    <row r="37" spans="2:21" ht="24.75" customHeight="1">
      <c r="B37" s="176">
        <v>31</v>
      </c>
      <c r="C37" s="231"/>
      <c r="D37" s="290" t="str">
        <f t="shared" si="2"/>
        <v/>
      </c>
      <c r="E37" s="291">
        <f>IF(D37="",0,+COUNTIF('賃上げ後(2か月目)(様式3-8) '!$D$7:$D$1006,D37))</f>
        <v>0</v>
      </c>
      <c r="F37" s="205"/>
      <c r="G37" s="295" t="str">
        <f t="shared" si="3"/>
        <v/>
      </c>
      <c r="H37" s="202"/>
      <c r="I37" s="202"/>
      <c r="J37" s="203"/>
      <c r="K37" s="203"/>
      <c r="L37" s="203"/>
      <c r="M37" s="203"/>
      <c r="N37" s="203"/>
      <c r="O37" s="203"/>
      <c r="P37" s="203"/>
      <c r="Q37" s="203"/>
      <c r="R37" s="204"/>
      <c r="S37" s="298" t="str">
        <f t="shared" si="4"/>
        <v/>
      </c>
      <c r="T37" s="299" t="str">
        <f t="shared" si="5"/>
        <v/>
      </c>
      <c r="U37" s="282"/>
    </row>
    <row r="38" spans="2:21" ht="24.75" customHeight="1">
      <c r="B38" s="176">
        <v>32</v>
      </c>
      <c r="C38" s="231"/>
      <c r="D38" s="290" t="str">
        <f t="shared" si="2"/>
        <v/>
      </c>
      <c r="E38" s="291">
        <f>IF(D38="",0,+COUNTIF('賃上げ後(2か月目)(様式3-8) '!$D$7:$D$1006,D38))</f>
        <v>0</v>
      </c>
      <c r="F38" s="205"/>
      <c r="G38" s="295" t="str">
        <f t="shared" si="3"/>
        <v/>
      </c>
      <c r="H38" s="202"/>
      <c r="I38" s="202"/>
      <c r="J38" s="203"/>
      <c r="K38" s="203"/>
      <c r="L38" s="203"/>
      <c r="M38" s="203"/>
      <c r="N38" s="203"/>
      <c r="O38" s="203"/>
      <c r="P38" s="203"/>
      <c r="Q38" s="203"/>
      <c r="R38" s="204"/>
      <c r="S38" s="298" t="str">
        <f t="shared" si="4"/>
        <v/>
      </c>
      <c r="T38" s="299" t="str">
        <f t="shared" si="5"/>
        <v/>
      </c>
      <c r="U38" s="282"/>
    </row>
    <row r="39" spans="2:21" ht="24.75" customHeight="1">
      <c r="B39" s="176">
        <v>33</v>
      </c>
      <c r="C39" s="231"/>
      <c r="D39" s="290" t="str">
        <f t="shared" si="2"/>
        <v/>
      </c>
      <c r="E39" s="291">
        <f>IF(D39="",0,+COUNTIF('賃上げ後(2か月目)(様式3-8) '!$D$7:$D$1006,D39))</f>
        <v>0</v>
      </c>
      <c r="F39" s="205"/>
      <c r="G39" s="295" t="str">
        <f t="shared" si="3"/>
        <v/>
      </c>
      <c r="H39" s="202"/>
      <c r="I39" s="202"/>
      <c r="J39" s="203"/>
      <c r="K39" s="203"/>
      <c r="L39" s="203"/>
      <c r="M39" s="203"/>
      <c r="N39" s="203"/>
      <c r="O39" s="203"/>
      <c r="P39" s="203"/>
      <c r="Q39" s="203"/>
      <c r="R39" s="204"/>
      <c r="S39" s="298" t="str">
        <f t="shared" si="4"/>
        <v/>
      </c>
      <c r="T39" s="299" t="str">
        <f t="shared" si="5"/>
        <v/>
      </c>
      <c r="U39" s="282"/>
    </row>
    <row r="40" spans="2:21" ht="24.75" customHeight="1">
      <c r="B40" s="176">
        <v>34</v>
      </c>
      <c r="C40" s="231"/>
      <c r="D40" s="290" t="str">
        <f t="shared" si="2"/>
        <v/>
      </c>
      <c r="E40" s="291">
        <f>IF(D40="",0,+COUNTIF('賃上げ後(2か月目)(様式3-8) '!$D$7:$D$1006,D40))</f>
        <v>0</v>
      </c>
      <c r="F40" s="205"/>
      <c r="G40" s="295" t="str">
        <f t="shared" si="3"/>
        <v/>
      </c>
      <c r="H40" s="202"/>
      <c r="I40" s="202"/>
      <c r="J40" s="203"/>
      <c r="K40" s="203"/>
      <c r="L40" s="203"/>
      <c r="M40" s="203"/>
      <c r="N40" s="203"/>
      <c r="O40" s="203"/>
      <c r="P40" s="203"/>
      <c r="Q40" s="203"/>
      <c r="R40" s="204"/>
      <c r="S40" s="298" t="str">
        <f t="shared" si="4"/>
        <v/>
      </c>
      <c r="T40" s="299" t="str">
        <f t="shared" si="5"/>
        <v/>
      </c>
      <c r="U40" s="282"/>
    </row>
    <row r="41" spans="2:21" ht="24.75" customHeight="1">
      <c r="B41" s="176">
        <v>35</v>
      </c>
      <c r="C41" s="231"/>
      <c r="D41" s="290" t="str">
        <f t="shared" si="2"/>
        <v/>
      </c>
      <c r="E41" s="291">
        <f>IF(D41="",0,+COUNTIF('賃上げ後(2か月目)(様式3-8) '!$D$7:$D$1006,D41))</f>
        <v>0</v>
      </c>
      <c r="F41" s="205"/>
      <c r="G41" s="295" t="str">
        <f t="shared" si="3"/>
        <v/>
      </c>
      <c r="H41" s="202"/>
      <c r="I41" s="202"/>
      <c r="J41" s="203"/>
      <c r="K41" s="203"/>
      <c r="L41" s="203"/>
      <c r="M41" s="203"/>
      <c r="N41" s="203"/>
      <c r="O41" s="203"/>
      <c r="P41" s="203"/>
      <c r="Q41" s="203"/>
      <c r="R41" s="204"/>
      <c r="S41" s="298" t="str">
        <f t="shared" si="4"/>
        <v/>
      </c>
      <c r="T41" s="299" t="str">
        <f t="shared" si="5"/>
        <v/>
      </c>
      <c r="U41" s="282"/>
    </row>
    <row r="42" spans="2:21" ht="24.75" customHeight="1">
      <c r="B42" s="176">
        <v>36</v>
      </c>
      <c r="C42" s="231"/>
      <c r="D42" s="290" t="str">
        <f t="shared" si="2"/>
        <v/>
      </c>
      <c r="E42" s="291">
        <f>IF(D42="",0,+COUNTIF('賃上げ後(2か月目)(様式3-8) '!$D$7:$D$1006,D42))</f>
        <v>0</v>
      </c>
      <c r="F42" s="205"/>
      <c r="G42" s="295" t="str">
        <f t="shared" si="3"/>
        <v/>
      </c>
      <c r="H42" s="202"/>
      <c r="I42" s="202"/>
      <c r="J42" s="203"/>
      <c r="K42" s="203"/>
      <c r="L42" s="203"/>
      <c r="M42" s="203"/>
      <c r="N42" s="203"/>
      <c r="O42" s="203"/>
      <c r="P42" s="203"/>
      <c r="Q42" s="203"/>
      <c r="R42" s="204"/>
      <c r="S42" s="298" t="str">
        <f t="shared" si="4"/>
        <v/>
      </c>
      <c r="T42" s="299" t="str">
        <f t="shared" si="5"/>
        <v/>
      </c>
      <c r="U42" s="282"/>
    </row>
    <row r="43" spans="2:21" ht="24.75" customHeight="1">
      <c r="B43" s="176">
        <v>37</v>
      </c>
      <c r="C43" s="231"/>
      <c r="D43" s="290" t="str">
        <f t="shared" si="2"/>
        <v/>
      </c>
      <c r="E43" s="291">
        <f>IF(D43="",0,+COUNTIF('賃上げ後(2か月目)(様式3-8) '!$D$7:$D$1006,D43))</f>
        <v>0</v>
      </c>
      <c r="F43" s="205"/>
      <c r="G43" s="295" t="str">
        <f t="shared" si="3"/>
        <v/>
      </c>
      <c r="H43" s="202"/>
      <c r="I43" s="202"/>
      <c r="J43" s="203"/>
      <c r="K43" s="203"/>
      <c r="L43" s="203"/>
      <c r="M43" s="203"/>
      <c r="N43" s="203"/>
      <c r="O43" s="203"/>
      <c r="P43" s="203"/>
      <c r="Q43" s="203"/>
      <c r="R43" s="204"/>
      <c r="S43" s="298" t="str">
        <f t="shared" si="4"/>
        <v/>
      </c>
      <c r="T43" s="299" t="str">
        <f t="shared" si="5"/>
        <v/>
      </c>
      <c r="U43" s="282"/>
    </row>
    <row r="44" spans="2:21" ht="24.75" customHeight="1">
      <c r="B44" s="176">
        <v>38</v>
      </c>
      <c r="C44" s="231"/>
      <c r="D44" s="290" t="str">
        <f t="shared" si="2"/>
        <v/>
      </c>
      <c r="E44" s="291">
        <f>IF(D44="",0,+COUNTIF('賃上げ後(2か月目)(様式3-8) '!$D$7:$D$1006,D44))</f>
        <v>0</v>
      </c>
      <c r="F44" s="205"/>
      <c r="G44" s="295" t="str">
        <f t="shared" si="3"/>
        <v/>
      </c>
      <c r="H44" s="202"/>
      <c r="I44" s="202"/>
      <c r="J44" s="203"/>
      <c r="K44" s="203"/>
      <c r="L44" s="203"/>
      <c r="M44" s="203"/>
      <c r="N44" s="203"/>
      <c r="O44" s="203"/>
      <c r="P44" s="203"/>
      <c r="Q44" s="203"/>
      <c r="R44" s="204"/>
      <c r="S44" s="298" t="str">
        <f t="shared" si="4"/>
        <v/>
      </c>
      <c r="T44" s="299" t="str">
        <f t="shared" si="5"/>
        <v/>
      </c>
      <c r="U44" s="282"/>
    </row>
    <row r="45" spans="2:21" ht="24.75" customHeight="1">
      <c r="B45" s="176">
        <v>39</v>
      </c>
      <c r="C45" s="231"/>
      <c r="D45" s="290" t="str">
        <f t="shared" si="2"/>
        <v/>
      </c>
      <c r="E45" s="291">
        <f>IF(D45="",0,+COUNTIF('賃上げ後(2か月目)(様式3-8) '!$D$7:$D$1006,D45))</f>
        <v>0</v>
      </c>
      <c r="F45" s="205"/>
      <c r="G45" s="295" t="str">
        <f t="shared" si="3"/>
        <v/>
      </c>
      <c r="H45" s="202"/>
      <c r="I45" s="202"/>
      <c r="J45" s="203"/>
      <c r="K45" s="203"/>
      <c r="L45" s="203"/>
      <c r="M45" s="203"/>
      <c r="N45" s="203"/>
      <c r="O45" s="203"/>
      <c r="P45" s="203"/>
      <c r="Q45" s="203"/>
      <c r="R45" s="204"/>
      <c r="S45" s="298" t="str">
        <f t="shared" si="4"/>
        <v/>
      </c>
      <c r="T45" s="299" t="str">
        <f t="shared" si="5"/>
        <v/>
      </c>
      <c r="U45" s="282"/>
    </row>
    <row r="46" spans="2:21" ht="24.75" customHeight="1">
      <c r="B46" s="176">
        <v>40</v>
      </c>
      <c r="C46" s="231"/>
      <c r="D46" s="290" t="str">
        <f t="shared" si="2"/>
        <v/>
      </c>
      <c r="E46" s="291">
        <f>IF(D46="",0,+COUNTIF('賃上げ後(2か月目)(様式3-8) '!$D$7:$D$1006,D46))</f>
        <v>0</v>
      </c>
      <c r="F46" s="205"/>
      <c r="G46" s="295" t="str">
        <f t="shared" si="3"/>
        <v/>
      </c>
      <c r="H46" s="202"/>
      <c r="I46" s="202"/>
      <c r="J46" s="203"/>
      <c r="K46" s="203"/>
      <c r="L46" s="203"/>
      <c r="M46" s="203"/>
      <c r="N46" s="203"/>
      <c r="O46" s="203"/>
      <c r="P46" s="203"/>
      <c r="Q46" s="203"/>
      <c r="R46" s="204"/>
      <c r="S46" s="298" t="str">
        <f t="shared" si="4"/>
        <v/>
      </c>
      <c r="T46" s="299" t="str">
        <f t="shared" si="5"/>
        <v/>
      </c>
      <c r="U46" s="282"/>
    </row>
    <row r="47" spans="2:21" ht="24.75" customHeight="1">
      <c r="B47" s="176">
        <v>41</v>
      </c>
      <c r="C47" s="231"/>
      <c r="D47" s="290" t="str">
        <f t="shared" si="2"/>
        <v/>
      </c>
      <c r="E47" s="291">
        <f>IF(D47="",0,+COUNTIF('賃上げ後(2か月目)(様式3-8) '!$D$7:$D$1006,D47))</f>
        <v>0</v>
      </c>
      <c r="F47" s="205"/>
      <c r="G47" s="295" t="str">
        <f t="shared" si="3"/>
        <v/>
      </c>
      <c r="H47" s="202"/>
      <c r="I47" s="202"/>
      <c r="J47" s="203"/>
      <c r="K47" s="203"/>
      <c r="L47" s="203"/>
      <c r="M47" s="203"/>
      <c r="N47" s="203"/>
      <c r="O47" s="203"/>
      <c r="P47" s="203"/>
      <c r="Q47" s="203"/>
      <c r="R47" s="204"/>
      <c r="S47" s="298" t="str">
        <f t="shared" si="4"/>
        <v/>
      </c>
      <c r="T47" s="299" t="str">
        <f t="shared" si="5"/>
        <v/>
      </c>
      <c r="U47" s="282"/>
    </row>
    <row r="48" spans="2:21" ht="24.75" customHeight="1">
      <c r="B48" s="176">
        <v>42</v>
      </c>
      <c r="C48" s="231"/>
      <c r="D48" s="290" t="str">
        <f t="shared" si="2"/>
        <v/>
      </c>
      <c r="E48" s="291">
        <f>IF(D48="",0,+COUNTIF('賃上げ後(2か月目)(様式3-8) '!$D$7:$D$1006,D48))</f>
        <v>0</v>
      </c>
      <c r="F48" s="205"/>
      <c r="G48" s="295" t="str">
        <f t="shared" si="3"/>
        <v/>
      </c>
      <c r="H48" s="202"/>
      <c r="I48" s="202"/>
      <c r="J48" s="203"/>
      <c r="K48" s="203"/>
      <c r="L48" s="203"/>
      <c r="M48" s="203"/>
      <c r="N48" s="203"/>
      <c r="O48" s="203"/>
      <c r="P48" s="203"/>
      <c r="Q48" s="203"/>
      <c r="R48" s="204"/>
      <c r="S48" s="298" t="str">
        <f t="shared" si="4"/>
        <v/>
      </c>
      <c r="T48" s="299" t="str">
        <f t="shared" si="5"/>
        <v/>
      </c>
      <c r="U48" s="282"/>
    </row>
    <row r="49" spans="2:21" ht="24.75" customHeight="1">
      <c r="B49" s="176">
        <v>43</v>
      </c>
      <c r="C49" s="231"/>
      <c r="D49" s="290" t="str">
        <f t="shared" si="2"/>
        <v/>
      </c>
      <c r="E49" s="291">
        <f>IF(D49="",0,+COUNTIF('賃上げ後(2か月目)(様式3-8) '!$D$7:$D$1006,D49))</f>
        <v>0</v>
      </c>
      <c r="F49" s="205"/>
      <c r="G49" s="295" t="str">
        <f t="shared" si="3"/>
        <v/>
      </c>
      <c r="H49" s="202"/>
      <c r="I49" s="202"/>
      <c r="J49" s="203"/>
      <c r="K49" s="203"/>
      <c r="L49" s="203"/>
      <c r="M49" s="203"/>
      <c r="N49" s="203"/>
      <c r="O49" s="203"/>
      <c r="P49" s="203"/>
      <c r="Q49" s="203"/>
      <c r="R49" s="204"/>
      <c r="S49" s="298" t="str">
        <f t="shared" si="4"/>
        <v/>
      </c>
      <c r="T49" s="299" t="str">
        <f t="shared" si="5"/>
        <v/>
      </c>
      <c r="U49" s="282"/>
    </row>
    <row r="50" spans="2:21" ht="24.75" customHeight="1">
      <c r="B50" s="176">
        <v>44</v>
      </c>
      <c r="C50" s="231"/>
      <c r="D50" s="290" t="str">
        <f t="shared" si="2"/>
        <v/>
      </c>
      <c r="E50" s="291">
        <f>IF(D50="",0,+COUNTIF('賃上げ後(2か月目)(様式3-8) '!$D$7:$D$1006,D50))</f>
        <v>0</v>
      </c>
      <c r="F50" s="205"/>
      <c r="G50" s="295" t="str">
        <f t="shared" si="3"/>
        <v/>
      </c>
      <c r="H50" s="202"/>
      <c r="I50" s="202"/>
      <c r="J50" s="203"/>
      <c r="K50" s="203"/>
      <c r="L50" s="203"/>
      <c r="M50" s="203"/>
      <c r="N50" s="203"/>
      <c r="O50" s="203"/>
      <c r="P50" s="203"/>
      <c r="Q50" s="203"/>
      <c r="R50" s="204"/>
      <c r="S50" s="298" t="str">
        <f t="shared" si="4"/>
        <v/>
      </c>
      <c r="T50" s="299" t="str">
        <f t="shared" si="5"/>
        <v/>
      </c>
      <c r="U50" s="282"/>
    </row>
    <row r="51" spans="2:21" ht="24.75" customHeight="1">
      <c r="B51" s="176">
        <v>45</v>
      </c>
      <c r="C51" s="231"/>
      <c r="D51" s="290" t="str">
        <f t="shared" si="2"/>
        <v/>
      </c>
      <c r="E51" s="291">
        <f>IF(D51="",0,+COUNTIF('賃上げ後(2か月目)(様式3-8) '!$D$7:$D$1006,D51))</f>
        <v>0</v>
      </c>
      <c r="F51" s="205"/>
      <c r="G51" s="295" t="str">
        <f t="shared" si="3"/>
        <v/>
      </c>
      <c r="H51" s="202"/>
      <c r="I51" s="202"/>
      <c r="J51" s="203"/>
      <c r="K51" s="203"/>
      <c r="L51" s="203"/>
      <c r="M51" s="203"/>
      <c r="N51" s="203"/>
      <c r="O51" s="203"/>
      <c r="P51" s="203"/>
      <c r="Q51" s="203"/>
      <c r="R51" s="204"/>
      <c r="S51" s="298" t="str">
        <f t="shared" si="4"/>
        <v/>
      </c>
      <c r="T51" s="299" t="str">
        <f t="shared" si="5"/>
        <v/>
      </c>
      <c r="U51" s="282"/>
    </row>
    <row r="52" spans="2:21" ht="24.75" customHeight="1">
      <c r="B52" s="176">
        <v>46</v>
      </c>
      <c r="C52" s="231"/>
      <c r="D52" s="290" t="str">
        <f t="shared" si="2"/>
        <v/>
      </c>
      <c r="E52" s="291">
        <f>IF(D52="",0,+COUNTIF('賃上げ後(2か月目)(様式3-8) '!$D$7:$D$1006,D52))</f>
        <v>0</v>
      </c>
      <c r="F52" s="205"/>
      <c r="G52" s="295" t="str">
        <f t="shared" si="3"/>
        <v/>
      </c>
      <c r="H52" s="202"/>
      <c r="I52" s="202"/>
      <c r="J52" s="203"/>
      <c r="K52" s="203"/>
      <c r="L52" s="203"/>
      <c r="M52" s="203"/>
      <c r="N52" s="203"/>
      <c r="O52" s="203"/>
      <c r="P52" s="203"/>
      <c r="Q52" s="203"/>
      <c r="R52" s="204"/>
      <c r="S52" s="298" t="str">
        <f t="shared" si="4"/>
        <v/>
      </c>
      <c r="T52" s="299" t="str">
        <f t="shared" si="5"/>
        <v/>
      </c>
      <c r="U52" s="282"/>
    </row>
    <row r="53" spans="2:21" ht="24.75" customHeight="1">
      <c r="B53" s="176">
        <v>47</v>
      </c>
      <c r="C53" s="231"/>
      <c r="D53" s="290" t="str">
        <f t="shared" si="2"/>
        <v/>
      </c>
      <c r="E53" s="291">
        <f>IF(D53="",0,+COUNTIF('賃上げ後(2か月目)(様式3-8) '!$D$7:$D$1006,D53))</f>
        <v>0</v>
      </c>
      <c r="F53" s="205"/>
      <c r="G53" s="295" t="str">
        <f t="shared" si="3"/>
        <v/>
      </c>
      <c r="H53" s="202"/>
      <c r="I53" s="202"/>
      <c r="J53" s="203"/>
      <c r="K53" s="203"/>
      <c r="L53" s="203"/>
      <c r="M53" s="203"/>
      <c r="N53" s="203"/>
      <c r="O53" s="203"/>
      <c r="P53" s="203"/>
      <c r="Q53" s="203"/>
      <c r="R53" s="204"/>
      <c r="S53" s="298" t="str">
        <f t="shared" si="4"/>
        <v/>
      </c>
      <c r="T53" s="299" t="str">
        <f t="shared" si="5"/>
        <v/>
      </c>
      <c r="U53" s="282"/>
    </row>
    <row r="54" spans="2:21" ht="24.75" customHeight="1">
      <c r="B54" s="176">
        <v>48</v>
      </c>
      <c r="C54" s="231"/>
      <c r="D54" s="290" t="str">
        <f t="shared" si="2"/>
        <v/>
      </c>
      <c r="E54" s="291">
        <f>IF(D54="",0,+COUNTIF('賃上げ後(2か月目)(様式3-8) '!$D$7:$D$1006,D54))</f>
        <v>0</v>
      </c>
      <c r="F54" s="205"/>
      <c r="G54" s="295" t="str">
        <f t="shared" si="3"/>
        <v/>
      </c>
      <c r="H54" s="202"/>
      <c r="I54" s="202"/>
      <c r="J54" s="203"/>
      <c r="K54" s="203"/>
      <c r="L54" s="203"/>
      <c r="M54" s="203"/>
      <c r="N54" s="203"/>
      <c r="O54" s="203"/>
      <c r="P54" s="203"/>
      <c r="Q54" s="203"/>
      <c r="R54" s="204"/>
      <c r="S54" s="298" t="str">
        <f t="shared" si="4"/>
        <v/>
      </c>
      <c r="T54" s="299" t="str">
        <f t="shared" si="5"/>
        <v/>
      </c>
      <c r="U54" s="282"/>
    </row>
    <row r="55" spans="2:21" ht="24.75" customHeight="1">
      <c r="B55" s="176">
        <v>49</v>
      </c>
      <c r="C55" s="231"/>
      <c r="D55" s="290" t="str">
        <f t="shared" si="2"/>
        <v/>
      </c>
      <c r="E55" s="291">
        <f>IF(D55="",0,+COUNTIF('賃上げ後(2か月目)(様式3-8) '!$D$7:$D$1006,D55))</f>
        <v>0</v>
      </c>
      <c r="F55" s="205"/>
      <c r="G55" s="295" t="str">
        <f t="shared" si="3"/>
        <v/>
      </c>
      <c r="H55" s="202"/>
      <c r="I55" s="202"/>
      <c r="J55" s="203"/>
      <c r="K55" s="203"/>
      <c r="L55" s="203"/>
      <c r="M55" s="203"/>
      <c r="N55" s="203"/>
      <c r="O55" s="203"/>
      <c r="P55" s="203"/>
      <c r="Q55" s="203"/>
      <c r="R55" s="204"/>
      <c r="S55" s="298" t="str">
        <f t="shared" si="4"/>
        <v/>
      </c>
      <c r="T55" s="299" t="str">
        <f t="shared" si="5"/>
        <v/>
      </c>
      <c r="U55" s="282"/>
    </row>
    <row r="56" spans="2:21" ht="24.75" customHeight="1">
      <c r="B56" s="176">
        <v>50</v>
      </c>
      <c r="C56" s="231"/>
      <c r="D56" s="290" t="str">
        <f t="shared" si="2"/>
        <v/>
      </c>
      <c r="E56" s="291">
        <f>IF(D56="",0,+COUNTIF('賃上げ後(2か月目)(様式3-8) '!$D$7:$D$1006,D56))</f>
        <v>0</v>
      </c>
      <c r="F56" s="205"/>
      <c r="G56" s="295" t="str">
        <f t="shared" si="3"/>
        <v/>
      </c>
      <c r="H56" s="202"/>
      <c r="I56" s="202"/>
      <c r="J56" s="203"/>
      <c r="K56" s="203"/>
      <c r="L56" s="203"/>
      <c r="M56" s="203"/>
      <c r="N56" s="203"/>
      <c r="O56" s="203"/>
      <c r="P56" s="203"/>
      <c r="Q56" s="203"/>
      <c r="R56" s="204"/>
      <c r="S56" s="298" t="str">
        <f t="shared" si="4"/>
        <v/>
      </c>
      <c r="T56" s="299" t="str">
        <f t="shared" si="5"/>
        <v/>
      </c>
      <c r="U56" s="282"/>
    </row>
    <row r="57" spans="2:21" ht="24.75" customHeight="1">
      <c r="B57" s="176">
        <v>51</v>
      </c>
      <c r="C57" s="231"/>
      <c r="D57" s="290" t="str">
        <f t="shared" si="2"/>
        <v/>
      </c>
      <c r="E57" s="291">
        <f>IF(D57="",0,+COUNTIF('賃上げ後(2か月目)(様式3-8) '!$D$7:$D$1006,D57))</f>
        <v>0</v>
      </c>
      <c r="F57" s="205"/>
      <c r="G57" s="295" t="str">
        <f t="shared" si="3"/>
        <v/>
      </c>
      <c r="H57" s="202"/>
      <c r="I57" s="202"/>
      <c r="J57" s="203"/>
      <c r="K57" s="203"/>
      <c r="L57" s="203"/>
      <c r="M57" s="203"/>
      <c r="N57" s="203"/>
      <c r="O57" s="203"/>
      <c r="P57" s="203"/>
      <c r="Q57" s="203"/>
      <c r="R57" s="204"/>
      <c r="S57" s="298" t="str">
        <f t="shared" si="4"/>
        <v/>
      </c>
      <c r="T57" s="299" t="str">
        <f t="shared" si="5"/>
        <v/>
      </c>
      <c r="U57" s="282"/>
    </row>
    <row r="58" spans="2:21" ht="24.75" customHeight="1">
      <c r="B58" s="176">
        <v>52</v>
      </c>
      <c r="C58" s="231"/>
      <c r="D58" s="290" t="str">
        <f t="shared" si="2"/>
        <v/>
      </c>
      <c r="E58" s="291">
        <f>IF(D58="",0,+COUNTIF('賃上げ後(2か月目)(様式3-8) '!$D$7:$D$1006,D58))</f>
        <v>0</v>
      </c>
      <c r="F58" s="205"/>
      <c r="G58" s="295" t="str">
        <f t="shared" si="3"/>
        <v/>
      </c>
      <c r="H58" s="202"/>
      <c r="I58" s="202"/>
      <c r="J58" s="203"/>
      <c r="K58" s="203"/>
      <c r="L58" s="203"/>
      <c r="M58" s="203"/>
      <c r="N58" s="203"/>
      <c r="O58" s="203"/>
      <c r="P58" s="203"/>
      <c r="Q58" s="203"/>
      <c r="R58" s="204"/>
      <c r="S58" s="298" t="str">
        <f t="shared" si="4"/>
        <v/>
      </c>
      <c r="T58" s="299" t="str">
        <f t="shared" si="5"/>
        <v/>
      </c>
      <c r="U58" s="282"/>
    </row>
    <row r="59" spans="2:21" ht="24.75" customHeight="1">
      <c r="B59" s="176">
        <v>53</v>
      </c>
      <c r="C59" s="231"/>
      <c r="D59" s="290" t="str">
        <f t="shared" si="2"/>
        <v/>
      </c>
      <c r="E59" s="291">
        <f>IF(D59="",0,+COUNTIF('賃上げ後(2か月目)(様式3-8) '!$D$7:$D$1006,D59))</f>
        <v>0</v>
      </c>
      <c r="F59" s="205"/>
      <c r="G59" s="295" t="str">
        <f t="shared" si="3"/>
        <v/>
      </c>
      <c r="H59" s="202"/>
      <c r="I59" s="202"/>
      <c r="J59" s="203"/>
      <c r="K59" s="203"/>
      <c r="L59" s="203"/>
      <c r="M59" s="203"/>
      <c r="N59" s="203"/>
      <c r="O59" s="203"/>
      <c r="P59" s="203"/>
      <c r="Q59" s="203"/>
      <c r="R59" s="204"/>
      <c r="S59" s="298" t="str">
        <f t="shared" si="4"/>
        <v/>
      </c>
      <c r="T59" s="299" t="str">
        <f t="shared" si="5"/>
        <v/>
      </c>
      <c r="U59" s="282"/>
    </row>
    <row r="60" spans="2:21" ht="24.75" customHeight="1">
      <c r="B60" s="176">
        <v>54</v>
      </c>
      <c r="C60" s="231"/>
      <c r="D60" s="290" t="str">
        <f t="shared" si="2"/>
        <v/>
      </c>
      <c r="E60" s="291">
        <f>IF(D60="",0,+COUNTIF('賃上げ後(2か月目)(様式3-8) '!$D$7:$D$1006,D60))</f>
        <v>0</v>
      </c>
      <c r="F60" s="205"/>
      <c r="G60" s="295" t="str">
        <f t="shared" si="3"/>
        <v/>
      </c>
      <c r="H60" s="202"/>
      <c r="I60" s="202"/>
      <c r="J60" s="203"/>
      <c r="K60" s="203"/>
      <c r="L60" s="203"/>
      <c r="M60" s="203"/>
      <c r="N60" s="203"/>
      <c r="O60" s="203"/>
      <c r="P60" s="203"/>
      <c r="Q60" s="203"/>
      <c r="R60" s="204"/>
      <c r="S60" s="298" t="str">
        <f t="shared" si="4"/>
        <v/>
      </c>
      <c r="T60" s="299" t="str">
        <f t="shared" si="5"/>
        <v/>
      </c>
      <c r="U60" s="282"/>
    </row>
    <row r="61" spans="2:21" ht="24.75" customHeight="1">
      <c r="B61" s="176">
        <v>55</v>
      </c>
      <c r="C61" s="231"/>
      <c r="D61" s="290" t="str">
        <f t="shared" si="2"/>
        <v/>
      </c>
      <c r="E61" s="291">
        <f>IF(D61="",0,+COUNTIF('賃上げ後(2か月目)(様式3-8) '!$D$7:$D$1006,D61))</f>
        <v>0</v>
      </c>
      <c r="F61" s="205"/>
      <c r="G61" s="295" t="str">
        <f t="shared" si="3"/>
        <v/>
      </c>
      <c r="H61" s="202"/>
      <c r="I61" s="202"/>
      <c r="J61" s="203"/>
      <c r="K61" s="203"/>
      <c r="L61" s="203"/>
      <c r="M61" s="203"/>
      <c r="N61" s="203"/>
      <c r="O61" s="203"/>
      <c r="P61" s="203"/>
      <c r="Q61" s="203"/>
      <c r="R61" s="204"/>
      <c r="S61" s="298" t="str">
        <f t="shared" si="4"/>
        <v/>
      </c>
      <c r="T61" s="299" t="str">
        <f t="shared" si="5"/>
        <v/>
      </c>
      <c r="U61" s="282"/>
    </row>
    <row r="62" spans="2:21" ht="24.75" customHeight="1">
      <c r="B62" s="176">
        <v>56</v>
      </c>
      <c r="C62" s="231"/>
      <c r="D62" s="290" t="str">
        <f t="shared" si="2"/>
        <v/>
      </c>
      <c r="E62" s="291">
        <f>IF(D62="",0,+COUNTIF('賃上げ後(2か月目)(様式3-8) '!$D$7:$D$1006,D62))</f>
        <v>0</v>
      </c>
      <c r="F62" s="205"/>
      <c r="G62" s="295" t="str">
        <f t="shared" si="3"/>
        <v/>
      </c>
      <c r="H62" s="202"/>
      <c r="I62" s="202"/>
      <c r="J62" s="203"/>
      <c r="K62" s="203"/>
      <c r="L62" s="203"/>
      <c r="M62" s="203"/>
      <c r="N62" s="203"/>
      <c r="O62" s="203"/>
      <c r="P62" s="203"/>
      <c r="Q62" s="203"/>
      <c r="R62" s="204"/>
      <c r="S62" s="298" t="str">
        <f t="shared" si="4"/>
        <v/>
      </c>
      <c r="T62" s="299" t="str">
        <f t="shared" si="5"/>
        <v/>
      </c>
      <c r="U62" s="282"/>
    </row>
    <row r="63" spans="2:21" ht="24.75" customHeight="1">
      <c r="B63" s="176">
        <v>57</v>
      </c>
      <c r="C63" s="231"/>
      <c r="D63" s="290" t="str">
        <f t="shared" si="2"/>
        <v/>
      </c>
      <c r="E63" s="291">
        <f>IF(D63="",0,+COUNTIF('賃上げ後(2か月目)(様式3-8) '!$D$7:$D$1006,D63))</f>
        <v>0</v>
      </c>
      <c r="F63" s="205"/>
      <c r="G63" s="295" t="str">
        <f t="shared" si="3"/>
        <v/>
      </c>
      <c r="H63" s="202"/>
      <c r="I63" s="202"/>
      <c r="J63" s="203"/>
      <c r="K63" s="203"/>
      <c r="L63" s="203"/>
      <c r="M63" s="203"/>
      <c r="N63" s="203"/>
      <c r="O63" s="203"/>
      <c r="P63" s="203"/>
      <c r="Q63" s="203"/>
      <c r="R63" s="204"/>
      <c r="S63" s="298" t="str">
        <f t="shared" si="4"/>
        <v/>
      </c>
      <c r="T63" s="299" t="str">
        <f t="shared" si="5"/>
        <v/>
      </c>
      <c r="U63" s="282"/>
    </row>
    <row r="64" spans="2:21" ht="24.75" customHeight="1">
      <c r="B64" s="176">
        <v>58</v>
      </c>
      <c r="C64" s="231"/>
      <c r="D64" s="290" t="str">
        <f t="shared" si="2"/>
        <v/>
      </c>
      <c r="E64" s="291">
        <f>IF(D64="",0,+COUNTIF('賃上げ後(2か月目)(様式3-8) '!$D$7:$D$1006,D64))</f>
        <v>0</v>
      </c>
      <c r="F64" s="205"/>
      <c r="G64" s="295" t="str">
        <f t="shared" si="3"/>
        <v/>
      </c>
      <c r="H64" s="202"/>
      <c r="I64" s="202"/>
      <c r="J64" s="203"/>
      <c r="K64" s="203"/>
      <c r="L64" s="203"/>
      <c r="M64" s="203"/>
      <c r="N64" s="203"/>
      <c r="O64" s="203"/>
      <c r="P64" s="203"/>
      <c r="Q64" s="203"/>
      <c r="R64" s="204"/>
      <c r="S64" s="298" t="str">
        <f t="shared" si="4"/>
        <v/>
      </c>
      <c r="T64" s="299" t="str">
        <f t="shared" si="5"/>
        <v/>
      </c>
      <c r="U64" s="282"/>
    </row>
    <row r="65" spans="2:21" ht="24.75" customHeight="1">
      <c r="B65" s="176">
        <v>59</v>
      </c>
      <c r="C65" s="231"/>
      <c r="D65" s="290" t="str">
        <f t="shared" si="2"/>
        <v/>
      </c>
      <c r="E65" s="291">
        <f>IF(D65="",0,+COUNTIF('賃上げ後(2か月目)(様式3-8) '!$D$7:$D$1006,D65))</f>
        <v>0</v>
      </c>
      <c r="F65" s="205"/>
      <c r="G65" s="295" t="str">
        <f t="shared" si="3"/>
        <v/>
      </c>
      <c r="H65" s="202"/>
      <c r="I65" s="202"/>
      <c r="J65" s="203"/>
      <c r="K65" s="203"/>
      <c r="L65" s="203"/>
      <c r="M65" s="203"/>
      <c r="N65" s="203"/>
      <c r="O65" s="203"/>
      <c r="P65" s="203"/>
      <c r="Q65" s="203"/>
      <c r="R65" s="204"/>
      <c r="S65" s="298" t="str">
        <f t="shared" si="4"/>
        <v/>
      </c>
      <c r="T65" s="299" t="str">
        <f t="shared" si="5"/>
        <v/>
      </c>
      <c r="U65" s="282"/>
    </row>
    <row r="66" spans="2:21" ht="24.75" customHeight="1">
      <c r="B66" s="176">
        <v>60</v>
      </c>
      <c r="C66" s="231"/>
      <c r="D66" s="290" t="str">
        <f t="shared" si="2"/>
        <v/>
      </c>
      <c r="E66" s="291">
        <f>IF(D66="",0,+COUNTIF('賃上げ後(2か月目)(様式3-8) '!$D$7:$D$1006,D66))</f>
        <v>0</v>
      </c>
      <c r="F66" s="205"/>
      <c r="G66" s="295" t="str">
        <f t="shared" si="3"/>
        <v/>
      </c>
      <c r="H66" s="202"/>
      <c r="I66" s="202"/>
      <c r="J66" s="203"/>
      <c r="K66" s="203"/>
      <c r="L66" s="203"/>
      <c r="M66" s="203"/>
      <c r="N66" s="203"/>
      <c r="O66" s="203"/>
      <c r="P66" s="203"/>
      <c r="Q66" s="203"/>
      <c r="R66" s="204"/>
      <c r="S66" s="298" t="str">
        <f t="shared" si="4"/>
        <v/>
      </c>
      <c r="T66" s="299" t="str">
        <f t="shared" si="5"/>
        <v/>
      </c>
      <c r="U66" s="282"/>
    </row>
    <row r="67" spans="2:21" ht="24.75" customHeight="1">
      <c r="B67" s="176">
        <v>61</v>
      </c>
      <c r="C67" s="231"/>
      <c r="D67" s="290" t="str">
        <f t="shared" si="2"/>
        <v/>
      </c>
      <c r="E67" s="291">
        <f>IF(D67="",0,+COUNTIF('賃上げ後(2か月目)(様式3-8) '!$D$7:$D$1006,D67))</f>
        <v>0</v>
      </c>
      <c r="F67" s="205"/>
      <c r="G67" s="295" t="str">
        <f t="shared" si="3"/>
        <v/>
      </c>
      <c r="H67" s="202"/>
      <c r="I67" s="202"/>
      <c r="J67" s="203"/>
      <c r="K67" s="203"/>
      <c r="L67" s="203"/>
      <c r="M67" s="203"/>
      <c r="N67" s="203"/>
      <c r="O67" s="203"/>
      <c r="P67" s="203"/>
      <c r="Q67" s="203"/>
      <c r="R67" s="204"/>
      <c r="S67" s="298" t="str">
        <f t="shared" si="4"/>
        <v/>
      </c>
      <c r="T67" s="299" t="str">
        <f t="shared" si="5"/>
        <v/>
      </c>
      <c r="U67" s="282"/>
    </row>
    <row r="68" spans="2:21" ht="24.75" customHeight="1">
      <c r="B68" s="176">
        <v>62</v>
      </c>
      <c r="C68" s="231"/>
      <c r="D68" s="290" t="str">
        <f t="shared" si="2"/>
        <v/>
      </c>
      <c r="E68" s="291">
        <f>IF(D68="",0,+COUNTIF('賃上げ後(2か月目)(様式3-8) '!$D$7:$D$1006,D68))</f>
        <v>0</v>
      </c>
      <c r="F68" s="205"/>
      <c r="G68" s="295" t="str">
        <f t="shared" si="3"/>
        <v/>
      </c>
      <c r="H68" s="202"/>
      <c r="I68" s="202"/>
      <c r="J68" s="203"/>
      <c r="K68" s="203"/>
      <c r="L68" s="203"/>
      <c r="M68" s="203"/>
      <c r="N68" s="203"/>
      <c r="O68" s="203"/>
      <c r="P68" s="203"/>
      <c r="Q68" s="203"/>
      <c r="R68" s="204"/>
      <c r="S68" s="298" t="str">
        <f t="shared" si="4"/>
        <v/>
      </c>
      <c r="T68" s="299" t="str">
        <f t="shared" si="5"/>
        <v/>
      </c>
      <c r="U68" s="282"/>
    </row>
    <row r="69" spans="2:21" ht="24.75" customHeight="1">
      <c r="B69" s="176">
        <v>63</v>
      </c>
      <c r="C69" s="231"/>
      <c r="D69" s="290" t="str">
        <f t="shared" si="2"/>
        <v/>
      </c>
      <c r="E69" s="291">
        <f>IF(D69="",0,+COUNTIF('賃上げ後(2か月目)(様式3-8) '!$D$7:$D$1006,D69))</f>
        <v>0</v>
      </c>
      <c r="F69" s="205"/>
      <c r="G69" s="295" t="str">
        <f t="shared" si="3"/>
        <v/>
      </c>
      <c r="H69" s="202"/>
      <c r="I69" s="202"/>
      <c r="J69" s="203"/>
      <c r="K69" s="203"/>
      <c r="L69" s="203"/>
      <c r="M69" s="203"/>
      <c r="N69" s="203"/>
      <c r="O69" s="203"/>
      <c r="P69" s="203"/>
      <c r="Q69" s="203"/>
      <c r="R69" s="204"/>
      <c r="S69" s="298" t="str">
        <f t="shared" si="4"/>
        <v/>
      </c>
      <c r="T69" s="299" t="str">
        <f t="shared" si="5"/>
        <v/>
      </c>
      <c r="U69" s="282"/>
    </row>
    <row r="70" spans="2:21" ht="24.75" customHeight="1">
      <c r="B70" s="176">
        <v>64</v>
      </c>
      <c r="C70" s="231"/>
      <c r="D70" s="290" t="str">
        <f t="shared" si="2"/>
        <v/>
      </c>
      <c r="E70" s="291">
        <f>IF(D70="",0,+COUNTIF('賃上げ後(2か月目)(様式3-8) '!$D$7:$D$1006,D70))</f>
        <v>0</v>
      </c>
      <c r="F70" s="205"/>
      <c r="G70" s="295" t="str">
        <f t="shared" si="3"/>
        <v/>
      </c>
      <c r="H70" s="202"/>
      <c r="I70" s="202"/>
      <c r="J70" s="203"/>
      <c r="K70" s="203"/>
      <c r="L70" s="203"/>
      <c r="M70" s="203"/>
      <c r="N70" s="203"/>
      <c r="O70" s="203"/>
      <c r="P70" s="203"/>
      <c r="Q70" s="203"/>
      <c r="R70" s="204"/>
      <c r="S70" s="298" t="str">
        <f t="shared" si="4"/>
        <v/>
      </c>
      <c r="T70" s="299" t="str">
        <f t="shared" si="5"/>
        <v/>
      </c>
      <c r="U70" s="282"/>
    </row>
    <row r="71" spans="2:21" ht="24.75" customHeight="1">
      <c r="B71" s="176">
        <v>65</v>
      </c>
      <c r="C71" s="231"/>
      <c r="D71" s="290" t="str">
        <f t="shared" si="2"/>
        <v/>
      </c>
      <c r="E71" s="291">
        <f>IF(D71="",0,+COUNTIF('賃上げ後(2か月目)(様式3-8) '!$D$7:$D$1006,D71))</f>
        <v>0</v>
      </c>
      <c r="F71" s="205"/>
      <c r="G71" s="295" t="str">
        <f t="shared" si="3"/>
        <v/>
      </c>
      <c r="H71" s="202"/>
      <c r="I71" s="202"/>
      <c r="J71" s="203"/>
      <c r="K71" s="203"/>
      <c r="L71" s="203"/>
      <c r="M71" s="203"/>
      <c r="N71" s="203"/>
      <c r="O71" s="203"/>
      <c r="P71" s="203"/>
      <c r="Q71" s="203"/>
      <c r="R71" s="204"/>
      <c r="S71" s="298" t="str">
        <f t="shared" si="4"/>
        <v/>
      </c>
      <c r="T71" s="299" t="str">
        <f t="shared" si="5"/>
        <v/>
      </c>
      <c r="U71" s="282"/>
    </row>
    <row r="72" spans="2:21" ht="24.75" customHeight="1">
      <c r="B72" s="176">
        <v>66</v>
      </c>
      <c r="C72" s="231"/>
      <c r="D72" s="290" t="str">
        <f t="shared" si="2"/>
        <v/>
      </c>
      <c r="E72" s="291">
        <f>IF(D72="",0,+COUNTIF('賃上げ後(2か月目)(様式3-8) '!$D$7:$D$1006,D72))</f>
        <v>0</v>
      </c>
      <c r="F72" s="205"/>
      <c r="G72" s="295" t="str">
        <f t="shared" si="3"/>
        <v/>
      </c>
      <c r="H72" s="202"/>
      <c r="I72" s="202"/>
      <c r="J72" s="203"/>
      <c r="K72" s="203"/>
      <c r="L72" s="203"/>
      <c r="M72" s="203"/>
      <c r="N72" s="203"/>
      <c r="O72" s="203"/>
      <c r="P72" s="203"/>
      <c r="Q72" s="203"/>
      <c r="R72" s="204"/>
      <c r="S72" s="298" t="str">
        <f t="shared" ref="S72:S135" si="6">IF(C72="","",+SUM(H72:R72))</f>
        <v/>
      </c>
      <c r="T72" s="299" t="str">
        <f t="shared" si="5"/>
        <v/>
      </c>
      <c r="U72" s="282"/>
    </row>
    <row r="73" spans="2:21" ht="24.75" customHeight="1">
      <c r="B73" s="176">
        <v>67</v>
      </c>
      <c r="C73" s="231"/>
      <c r="D73" s="290" t="str">
        <f t="shared" ref="D73:D136" si="7">SUBSTITUTE(SUBSTITUTE(C73,"　","")," ","")</f>
        <v/>
      </c>
      <c r="E73" s="291">
        <f>IF(D73="",0,+COUNTIF('賃上げ後(2か月目)(様式3-8) '!$D$7:$D$1006,D73))</f>
        <v>0</v>
      </c>
      <c r="F73" s="205"/>
      <c r="G73" s="295" t="str">
        <f t="shared" ref="G73:G136" si="8">IF(C73="","",+IF(OR(E73&lt;1,F73=""),"除外","対象"))</f>
        <v/>
      </c>
      <c r="H73" s="202"/>
      <c r="I73" s="202"/>
      <c r="J73" s="203"/>
      <c r="K73" s="203"/>
      <c r="L73" s="203"/>
      <c r="M73" s="203"/>
      <c r="N73" s="203"/>
      <c r="O73" s="203"/>
      <c r="P73" s="203"/>
      <c r="Q73" s="203"/>
      <c r="R73" s="204"/>
      <c r="S73" s="298" t="str">
        <f t="shared" si="6"/>
        <v/>
      </c>
      <c r="T73" s="299" t="str">
        <f t="shared" si="5"/>
        <v/>
      </c>
      <c r="U73" s="282"/>
    </row>
    <row r="74" spans="2:21" ht="24.75" customHeight="1">
      <c r="B74" s="176">
        <v>68</v>
      </c>
      <c r="C74" s="231"/>
      <c r="D74" s="290" t="str">
        <f t="shared" si="7"/>
        <v/>
      </c>
      <c r="E74" s="291">
        <f>IF(D74="",0,+COUNTIF('賃上げ後(2か月目)(様式3-8) '!$D$7:$D$1006,D74))</f>
        <v>0</v>
      </c>
      <c r="F74" s="205"/>
      <c r="G74" s="295" t="str">
        <f t="shared" si="8"/>
        <v/>
      </c>
      <c r="H74" s="202"/>
      <c r="I74" s="202"/>
      <c r="J74" s="203"/>
      <c r="K74" s="203"/>
      <c r="L74" s="203"/>
      <c r="M74" s="203"/>
      <c r="N74" s="203"/>
      <c r="O74" s="203"/>
      <c r="P74" s="203"/>
      <c r="Q74" s="203"/>
      <c r="R74" s="204"/>
      <c r="S74" s="298" t="str">
        <f t="shared" si="6"/>
        <v/>
      </c>
      <c r="T74" s="299" t="str">
        <f t="shared" si="5"/>
        <v/>
      </c>
      <c r="U74" s="282"/>
    </row>
    <row r="75" spans="2:21" ht="24.75" customHeight="1">
      <c r="B75" s="176">
        <v>69</v>
      </c>
      <c r="C75" s="231"/>
      <c r="D75" s="290" t="str">
        <f t="shared" si="7"/>
        <v/>
      </c>
      <c r="E75" s="291">
        <f>IF(D75="",0,+COUNTIF('賃上げ後(2か月目)(様式3-8) '!$D$7:$D$1006,D75))</f>
        <v>0</v>
      </c>
      <c r="F75" s="205"/>
      <c r="G75" s="295" t="str">
        <f t="shared" si="8"/>
        <v/>
      </c>
      <c r="H75" s="202"/>
      <c r="I75" s="202"/>
      <c r="J75" s="203"/>
      <c r="K75" s="203"/>
      <c r="L75" s="203"/>
      <c r="M75" s="203"/>
      <c r="N75" s="203"/>
      <c r="O75" s="203"/>
      <c r="P75" s="203"/>
      <c r="Q75" s="203"/>
      <c r="R75" s="204"/>
      <c r="S75" s="298" t="str">
        <f t="shared" si="6"/>
        <v/>
      </c>
      <c r="T75" s="299" t="str">
        <f t="shared" si="5"/>
        <v/>
      </c>
      <c r="U75" s="282"/>
    </row>
    <row r="76" spans="2:21" ht="24.75" customHeight="1">
      <c r="B76" s="176">
        <v>70</v>
      </c>
      <c r="C76" s="231"/>
      <c r="D76" s="290" t="str">
        <f t="shared" si="7"/>
        <v/>
      </c>
      <c r="E76" s="291">
        <f>IF(D76="",0,+COUNTIF('賃上げ後(2か月目)(様式3-8) '!$D$7:$D$1006,D76))</f>
        <v>0</v>
      </c>
      <c r="F76" s="205"/>
      <c r="G76" s="295" t="str">
        <f t="shared" si="8"/>
        <v/>
      </c>
      <c r="H76" s="202"/>
      <c r="I76" s="202"/>
      <c r="J76" s="203"/>
      <c r="K76" s="203"/>
      <c r="L76" s="203"/>
      <c r="M76" s="203"/>
      <c r="N76" s="203"/>
      <c r="O76" s="203"/>
      <c r="P76" s="203"/>
      <c r="Q76" s="203"/>
      <c r="R76" s="204"/>
      <c r="S76" s="298" t="str">
        <f t="shared" si="6"/>
        <v/>
      </c>
      <c r="T76" s="299" t="str">
        <f t="shared" si="5"/>
        <v/>
      </c>
      <c r="U76" s="282"/>
    </row>
    <row r="77" spans="2:21" ht="24.75" customHeight="1">
      <c r="B77" s="176">
        <v>71</v>
      </c>
      <c r="C77" s="231"/>
      <c r="D77" s="290" t="str">
        <f t="shared" si="7"/>
        <v/>
      </c>
      <c r="E77" s="291">
        <f>IF(D77="",0,+COUNTIF('賃上げ後(2か月目)(様式3-8) '!$D$7:$D$1006,D77))</f>
        <v>0</v>
      </c>
      <c r="F77" s="205"/>
      <c r="G77" s="295" t="str">
        <f t="shared" si="8"/>
        <v/>
      </c>
      <c r="H77" s="202"/>
      <c r="I77" s="202"/>
      <c r="J77" s="203"/>
      <c r="K77" s="203"/>
      <c r="L77" s="203"/>
      <c r="M77" s="203"/>
      <c r="N77" s="203"/>
      <c r="O77" s="203"/>
      <c r="P77" s="203"/>
      <c r="Q77" s="203"/>
      <c r="R77" s="204"/>
      <c r="S77" s="298" t="str">
        <f t="shared" si="6"/>
        <v/>
      </c>
      <c r="T77" s="299" t="str">
        <f t="shared" si="5"/>
        <v/>
      </c>
      <c r="U77" s="282"/>
    </row>
    <row r="78" spans="2:21" ht="24.75" customHeight="1">
      <c r="B78" s="176">
        <v>72</v>
      </c>
      <c r="C78" s="231"/>
      <c r="D78" s="290" t="str">
        <f t="shared" si="7"/>
        <v/>
      </c>
      <c r="E78" s="291">
        <f>IF(D78="",0,+COUNTIF('賃上げ後(2か月目)(様式3-8) '!$D$7:$D$1006,D78))</f>
        <v>0</v>
      </c>
      <c r="F78" s="205"/>
      <c r="G78" s="295" t="str">
        <f t="shared" si="8"/>
        <v/>
      </c>
      <c r="H78" s="202"/>
      <c r="I78" s="202"/>
      <c r="J78" s="203"/>
      <c r="K78" s="203"/>
      <c r="L78" s="203"/>
      <c r="M78" s="203"/>
      <c r="N78" s="203"/>
      <c r="O78" s="203"/>
      <c r="P78" s="203"/>
      <c r="Q78" s="203"/>
      <c r="R78" s="204"/>
      <c r="S78" s="298" t="str">
        <f t="shared" si="6"/>
        <v/>
      </c>
      <c r="T78" s="299" t="str">
        <f t="shared" ref="T78:T141" si="9">IF(C78="","",+IF(G78="対象",H78,0))</f>
        <v/>
      </c>
      <c r="U78" s="282"/>
    </row>
    <row r="79" spans="2:21" ht="24.75" customHeight="1">
      <c r="B79" s="176">
        <v>73</v>
      </c>
      <c r="C79" s="231"/>
      <c r="D79" s="290" t="str">
        <f t="shared" si="7"/>
        <v/>
      </c>
      <c r="E79" s="291">
        <f>IF(D79="",0,+COUNTIF('賃上げ後(2か月目)(様式3-8) '!$D$7:$D$1006,D79))</f>
        <v>0</v>
      </c>
      <c r="F79" s="205"/>
      <c r="G79" s="295" t="str">
        <f t="shared" si="8"/>
        <v/>
      </c>
      <c r="H79" s="202"/>
      <c r="I79" s="202"/>
      <c r="J79" s="203"/>
      <c r="K79" s="203"/>
      <c r="L79" s="203"/>
      <c r="M79" s="203"/>
      <c r="N79" s="203"/>
      <c r="O79" s="203"/>
      <c r="P79" s="203"/>
      <c r="Q79" s="203"/>
      <c r="R79" s="204"/>
      <c r="S79" s="298" t="str">
        <f t="shared" si="6"/>
        <v/>
      </c>
      <c r="T79" s="299" t="str">
        <f t="shared" si="9"/>
        <v/>
      </c>
      <c r="U79" s="282"/>
    </row>
    <row r="80" spans="2:21" ht="24.75" customHeight="1">
      <c r="B80" s="176">
        <v>74</v>
      </c>
      <c r="C80" s="231"/>
      <c r="D80" s="290" t="str">
        <f t="shared" si="7"/>
        <v/>
      </c>
      <c r="E80" s="291">
        <f>IF(D80="",0,+COUNTIF('賃上げ後(2か月目)(様式3-8) '!$D$7:$D$1006,D80))</f>
        <v>0</v>
      </c>
      <c r="F80" s="205"/>
      <c r="G80" s="295" t="str">
        <f t="shared" si="8"/>
        <v/>
      </c>
      <c r="H80" s="202"/>
      <c r="I80" s="202"/>
      <c r="J80" s="203"/>
      <c r="K80" s="203"/>
      <c r="L80" s="203"/>
      <c r="M80" s="203"/>
      <c r="N80" s="203"/>
      <c r="O80" s="203"/>
      <c r="P80" s="203"/>
      <c r="Q80" s="203"/>
      <c r="R80" s="204"/>
      <c r="S80" s="298" t="str">
        <f t="shared" si="6"/>
        <v/>
      </c>
      <c r="T80" s="299" t="str">
        <f t="shared" si="9"/>
        <v/>
      </c>
      <c r="U80" s="282"/>
    </row>
    <row r="81" spans="2:21" ht="24.75" customHeight="1">
      <c r="B81" s="176">
        <v>75</v>
      </c>
      <c r="C81" s="231"/>
      <c r="D81" s="290" t="str">
        <f t="shared" si="7"/>
        <v/>
      </c>
      <c r="E81" s="291">
        <f>IF(D81="",0,+COUNTIF('賃上げ後(2か月目)(様式3-8) '!$D$7:$D$1006,D81))</f>
        <v>0</v>
      </c>
      <c r="F81" s="205"/>
      <c r="G81" s="295" t="str">
        <f t="shared" si="8"/>
        <v/>
      </c>
      <c r="H81" s="202"/>
      <c r="I81" s="202"/>
      <c r="J81" s="203"/>
      <c r="K81" s="203"/>
      <c r="L81" s="203"/>
      <c r="M81" s="203"/>
      <c r="N81" s="203"/>
      <c r="O81" s="203"/>
      <c r="P81" s="203"/>
      <c r="Q81" s="203"/>
      <c r="R81" s="204"/>
      <c r="S81" s="298" t="str">
        <f t="shared" si="6"/>
        <v/>
      </c>
      <c r="T81" s="299" t="str">
        <f t="shared" si="9"/>
        <v/>
      </c>
      <c r="U81" s="282"/>
    </row>
    <row r="82" spans="2:21" ht="24.75" customHeight="1">
      <c r="B82" s="176">
        <v>76</v>
      </c>
      <c r="C82" s="231"/>
      <c r="D82" s="290" t="str">
        <f t="shared" si="7"/>
        <v/>
      </c>
      <c r="E82" s="291">
        <f>IF(D82="",0,+COUNTIF('賃上げ後(2か月目)(様式3-8) '!$D$7:$D$1006,D82))</f>
        <v>0</v>
      </c>
      <c r="F82" s="205"/>
      <c r="G82" s="295" t="str">
        <f t="shared" si="8"/>
        <v/>
      </c>
      <c r="H82" s="202"/>
      <c r="I82" s="202"/>
      <c r="J82" s="203"/>
      <c r="K82" s="203"/>
      <c r="L82" s="203"/>
      <c r="M82" s="203"/>
      <c r="N82" s="203"/>
      <c r="O82" s="203"/>
      <c r="P82" s="203"/>
      <c r="Q82" s="203"/>
      <c r="R82" s="204"/>
      <c r="S82" s="298" t="str">
        <f t="shared" si="6"/>
        <v/>
      </c>
      <c r="T82" s="299" t="str">
        <f t="shared" si="9"/>
        <v/>
      </c>
      <c r="U82" s="282"/>
    </row>
    <row r="83" spans="2:21" ht="24.75" customHeight="1">
      <c r="B83" s="176">
        <v>77</v>
      </c>
      <c r="C83" s="231"/>
      <c r="D83" s="290" t="str">
        <f t="shared" si="7"/>
        <v/>
      </c>
      <c r="E83" s="291">
        <f>IF(D83="",0,+COUNTIF('賃上げ後(2か月目)(様式3-8) '!$D$7:$D$1006,D83))</f>
        <v>0</v>
      </c>
      <c r="F83" s="205"/>
      <c r="G83" s="295" t="str">
        <f t="shared" si="8"/>
        <v/>
      </c>
      <c r="H83" s="202"/>
      <c r="I83" s="202"/>
      <c r="J83" s="203"/>
      <c r="K83" s="203"/>
      <c r="L83" s="203"/>
      <c r="M83" s="203"/>
      <c r="N83" s="203"/>
      <c r="O83" s="203"/>
      <c r="P83" s="203"/>
      <c r="Q83" s="203"/>
      <c r="R83" s="204"/>
      <c r="S83" s="298" t="str">
        <f t="shared" si="6"/>
        <v/>
      </c>
      <c r="T83" s="299" t="str">
        <f t="shared" si="9"/>
        <v/>
      </c>
      <c r="U83" s="282"/>
    </row>
    <row r="84" spans="2:21" ht="24.75" customHeight="1">
      <c r="B84" s="176">
        <v>78</v>
      </c>
      <c r="C84" s="231"/>
      <c r="D84" s="290" t="str">
        <f t="shared" si="7"/>
        <v/>
      </c>
      <c r="E84" s="291">
        <f>IF(D84="",0,+COUNTIF('賃上げ後(2か月目)(様式3-8) '!$D$7:$D$1006,D84))</f>
        <v>0</v>
      </c>
      <c r="F84" s="205"/>
      <c r="G84" s="295" t="str">
        <f t="shared" si="8"/>
        <v/>
      </c>
      <c r="H84" s="202"/>
      <c r="I84" s="202"/>
      <c r="J84" s="203"/>
      <c r="K84" s="203"/>
      <c r="L84" s="203"/>
      <c r="M84" s="203"/>
      <c r="N84" s="203"/>
      <c r="O84" s="203"/>
      <c r="P84" s="203"/>
      <c r="Q84" s="203"/>
      <c r="R84" s="204"/>
      <c r="S84" s="298" t="str">
        <f t="shared" si="6"/>
        <v/>
      </c>
      <c r="T84" s="299" t="str">
        <f t="shared" si="9"/>
        <v/>
      </c>
      <c r="U84" s="282"/>
    </row>
    <row r="85" spans="2:21" ht="24.75" customHeight="1">
      <c r="B85" s="176">
        <v>79</v>
      </c>
      <c r="C85" s="231"/>
      <c r="D85" s="290" t="str">
        <f t="shared" si="7"/>
        <v/>
      </c>
      <c r="E85" s="291">
        <f>IF(D85="",0,+COUNTIF('賃上げ後(2か月目)(様式3-8) '!$D$7:$D$1006,D85))</f>
        <v>0</v>
      </c>
      <c r="F85" s="205"/>
      <c r="G85" s="295" t="str">
        <f t="shared" si="8"/>
        <v/>
      </c>
      <c r="H85" s="202"/>
      <c r="I85" s="202"/>
      <c r="J85" s="203"/>
      <c r="K85" s="203"/>
      <c r="L85" s="203"/>
      <c r="M85" s="203"/>
      <c r="N85" s="203"/>
      <c r="O85" s="203"/>
      <c r="P85" s="203"/>
      <c r="Q85" s="203"/>
      <c r="R85" s="204"/>
      <c r="S85" s="298" t="str">
        <f t="shared" si="6"/>
        <v/>
      </c>
      <c r="T85" s="299" t="str">
        <f t="shared" si="9"/>
        <v/>
      </c>
      <c r="U85" s="282"/>
    </row>
    <row r="86" spans="2:21" ht="24.75" customHeight="1">
      <c r="B86" s="176">
        <v>80</v>
      </c>
      <c r="C86" s="231"/>
      <c r="D86" s="290" t="str">
        <f t="shared" si="7"/>
        <v/>
      </c>
      <c r="E86" s="291">
        <f>IF(D86="",0,+COUNTIF('賃上げ後(2か月目)(様式3-8) '!$D$7:$D$1006,D86))</f>
        <v>0</v>
      </c>
      <c r="F86" s="205"/>
      <c r="G86" s="295" t="str">
        <f t="shared" si="8"/>
        <v/>
      </c>
      <c r="H86" s="202"/>
      <c r="I86" s="202"/>
      <c r="J86" s="203"/>
      <c r="K86" s="203"/>
      <c r="L86" s="203"/>
      <c r="M86" s="203"/>
      <c r="N86" s="203"/>
      <c r="O86" s="203"/>
      <c r="P86" s="203"/>
      <c r="Q86" s="203"/>
      <c r="R86" s="204"/>
      <c r="S86" s="298" t="str">
        <f t="shared" si="6"/>
        <v/>
      </c>
      <c r="T86" s="299" t="str">
        <f t="shared" si="9"/>
        <v/>
      </c>
      <c r="U86" s="282"/>
    </row>
    <row r="87" spans="2:21" ht="24.75" customHeight="1">
      <c r="B87" s="176">
        <v>81</v>
      </c>
      <c r="C87" s="231"/>
      <c r="D87" s="290" t="str">
        <f t="shared" si="7"/>
        <v/>
      </c>
      <c r="E87" s="291">
        <f>IF(D87="",0,+COUNTIF('賃上げ後(2か月目)(様式3-8) '!$D$7:$D$1006,D87))</f>
        <v>0</v>
      </c>
      <c r="F87" s="205"/>
      <c r="G87" s="295" t="str">
        <f t="shared" si="8"/>
        <v/>
      </c>
      <c r="H87" s="202"/>
      <c r="I87" s="202"/>
      <c r="J87" s="203"/>
      <c r="K87" s="203"/>
      <c r="L87" s="203"/>
      <c r="M87" s="203"/>
      <c r="N87" s="203"/>
      <c r="O87" s="203"/>
      <c r="P87" s="203"/>
      <c r="Q87" s="203"/>
      <c r="R87" s="204"/>
      <c r="S87" s="298" t="str">
        <f t="shared" si="6"/>
        <v/>
      </c>
      <c r="T87" s="299" t="str">
        <f t="shared" si="9"/>
        <v/>
      </c>
      <c r="U87" s="282"/>
    </row>
    <row r="88" spans="2:21" ht="24.75" customHeight="1">
      <c r="B88" s="176">
        <v>82</v>
      </c>
      <c r="C88" s="231"/>
      <c r="D88" s="290" t="str">
        <f t="shared" si="7"/>
        <v/>
      </c>
      <c r="E88" s="291">
        <f>IF(D88="",0,+COUNTIF('賃上げ後(2か月目)(様式3-8) '!$D$7:$D$1006,D88))</f>
        <v>0</v>
      </c>
      <c r="F88" s="205"/>
      <c r="G88" s="295" t="str">
        <f t="shared" si="8"/>
        <v/>
      </c>
      <c r="H88" s="202"/>
      <c r="I88" s="202"/>
      <c r="J88" s="203"/>
      <c r="K88" s="203"/>
      <c r="L88" s="203"/>
      <c r="M88" s="203"/>
      <c r="N88" s="203"/>
      <c r="O88" s="203"/>
      <c r="P88" s="203"/>
      <c r="Q88" s="203"/>
      <c r="R88" s="204"/>
      <c r="S88" s="298" t="str">
        <f t="shared" si="6"/>
        <v/>
      </c>
      <c r="T88" s="299" t="str">
        <f t="shared" si="9"/>
        <v/>
      </c>
      <c r="U88" s="282"/>
    </row>
    <row r="89" spans="2:21" ht="24.75" customHeight="1">
      <c r="B89" s="176">
        <v>83</v>
      </c>
      <c r="C89" s="231"/>
      <c r="D89" s="290" t="str">
        <f t="shared" si="7"/>
        <v/>
      </c>
      <c r="E89" s="291">
        <f>IF(D89="",0,+COUNTIF('賃上げ後(2か月目)(様式3-8) '!$D$7:$D$1006,D89))</f>
        <v>0</v>
      </c>
      <c r="F89" s="205"/>
      <c r="G89" s="295" t="str">
        <f t="shared" si="8"/>
        <v/>
      </c>
      <c r="H89" s="202"/>
      <c r="I89" s="202"/>
      <c r="J89" s="203"/>
      <c r="K89" s="203"/>
      <c r="L89" s="203"/>
      <c r="M89" s="203"/>
      <c r="N89" s="203"/>
      <c r="O89" s="203"/>
      <c r="P89" s="203"/>
      <c r="Q89" s="203"/>
      <c r="R89" s="204"/>
      <c r="S89" s="298" t="str">
        <f t="shared" si="6"/>
        <v/>
      </c>
      <c r="T89" s="299" t="str">
        <f t="shared" si="9"/>
        <v/>
      </c>
      <c r="U89" s="282"/>
    </row>
    <row r="90" spans="2:21" ht="24.75" customHeight="1">
      <c r="B90" s="176">
        <v>84</v>
      </c>
      <c r="C90" s="231"/>
      <c r="D90" s="290" t="str">
        <f t="shared" si="7"/>
        <v/>
      </c>
      <c r="E90" s="291">
        <f>IF(D90="",0,+COUNTIF('賃上げ後(2か月目)(様式3-8) '!$D$7:$D$1006,D90))</f>
        <v>0</v>
      </c>
      <c r="F90" s="205"/>
      <c r="G90" s="295" t="str">
        <f t="shared" si="8"/>
        <v/>
      </c>
      <c r="H90" s="202"/>
      <c r="I90" s="202"/>
      <c r="J90" s="203"/>
      <c r="K90" s="203"/>
      <c r="L90" s="203"/>
      <c r="M90" s="203"/>
      <c r="N90" s="203"/>
      <c r="O90" s="203"/>
      <c r="P90" s="203"/>
      <c r="Q90" s="203"/>
      <c r="R90" s="204"/>
      <c r="S90" s="298" t="str">
        <f t="shared" si="6"/>
        <v/>
      </c>
      <c r="T90" s="299" t="str">
        <f t="shared" si="9"/>
        <v/>
      </c>
      <c r="U90" s="282"/>
    </row>
    <row r="91" spans="2:21" ht="24.75" customHeight="1">
      <c r="B91" s="176">
        <v>85</v>
      </c>
      <c r="C91" s="231"/>
      <c r="D91" s="290" t="str">
        <f t="shared" si="7"/>
        <v/>
      </c>
      <c r="E91" s="291">
        <f>IF(D91="",0,+COUNTIF('賃上げ後(2か月目)(様式3-8) '!$D$7:$D$1006,D91))</f>
        <v>0</v>
      </c>
      <c r="F91" s="205"/>
      <c r="G91" s="295" t="str">
        <f t="shared" si="8"/>
        <v/>
      </c>
      <c r="H91" s="202"/>
      <c r="I91" s="202"/>
      <c r="J91" s="203"/>
      <c r="K91" s="203"/>
      <c r="L91" s="203"/>
      <c r="M91" s="203"/>
      <c r="N91" s="203"/>
      <c r="O91" s="203"/>
      <c r="P91" s="203"/>
      <c r="Q91" s="203"/>
      <c r="R91" s="204"/>
      <c r="S91" s="298" t="str">
        <f t="shared" si="6"/>
        <v/>
      </c>
      <c r="T91" s="299" t="str">
        <f t="shared" si="9"/>
        <v/>
      </c>
      <c r="U91" s="282"/>
    </row>
    <row r="92" spans="2:21" ht="24.75" customHeight="1">
      <c r="B92" s="176">
        <v>86</v>
      </c>
      <c r="C92" s="231"/>
      <c r="D92" s="290" t="str">
        <f t="shared" si="7"/>
        <v/>
      </c>
      <c r="E92" s="291">
        <f>IF(D92="",0,+COUNTIF('賃上げ後(2か月目)(様式3-8) '!$D$7:$D$1006,D92))</f>
        <v>0</v>
      </c>
      <c r="F92" s="205"/>
      <c r="G92" s="295" t="str">
        <f t="shared" si="8"/>
        <v/>
      </c>
      <c r="H92" s="202"/>
      <c r="I92" s="202"/>
      <c r="J92" s="203"/>
      <c r="K92" s="203"/>
      <c r="L92" s="203"/>
      <c r="M92" s="203"/>
      <c r="N92" s="203"/>
      <c r="O92" s="203"/>
      <c r="P92" s="203"/>
      <c r="Q92" s="203"/>
      <c r="R92" s="204"/>
      <c r="S92" s="298" t="str">
        <f t="shared" si="6"/>
        <v/>
      </c>
      <c r="T92" s="299" t="str">
        <f t="shared" si="9"/>
        <v/>
      </c>
      <c r="U92" s="282"/>
    </row>
    <row r="93" spans="2:21" ht="24.75" customHeight="1">
      <c r="B93" s="176">
        <v>87</v>
      </c>
      <c r="C93" s="231"/>
      <c r="D93" s="290" t="str">
        <f t="shared" si="7"/>
        <v/>
      </c>
      <c r="E93" s="291">
        <f>IF(D93="",0,+COUNTIF('賃上げ後(2か月目)(様式3-8) '!$D$7:$D$1006,D93))</f>
        <v>0</v>
      </c>
      <c r="F93" s="205"/>
      <c r="G93" s="295" t="str">
        <f t="shared" si="8"/>
        <v/>
      </c>
      <c r="H93" s="202"/>
      <c r="I93" s="202"/>
      <c r="J93" s="203"/>
      <c r="K93" s="203"/>
      <c r="L93" s="203"/>
      <c r="M93" s="203"/>
      <c r="N93" s="203"/>
      <c r="O93" s="203"/>
      <c r="P93" s="203"/>
      <c r="Q93" s="203"/>
      <c r="R93" s="204"/>
      <c r="S93" s="298" t="str">
        <f t="shared" si="6"/>
        <v/>
      </c>
      <c r="T93" s="299" t="str">
        <f t="shared" si="9"/>
        <v/>
      </c>
      <c r="U93" s="282"/>
    </row>
    <row r="94" spans="2:21" ht="24.75" customHeight="1">
      <c r="B94" s="176">
        <v>88</v>
      </c>
      <c r="C94" s="231"/>
      <c r="D94" s="290" t="str">
        <f t="shared" si="7"/>
        <v/>
      </c>
      <c r="E94" s="291">
        <f>IF(D94="",0,+COUNTIF('賃上げ後(2か月目)(様式3-8) '!$D$7:$D$1006,D94))</f>
        <v>0</v>
      </c>
      <c r="F94" s="205"/>
      <c r="G94" s="295" t="str">
        <f t="shared" si="8"/>
        <v/>
      </c>
      <c r="H94" s="202"/>
      <c r="I94" s="202"/>
      <c r="J94" s="203"/>
      <c r="K94" s="203"/>
      <c r="L94" s="203"/>
      <c r="M94" s="203"/>
      <c r="N94" s="203"/>
      <c r="O94" s="203"/>
      <c r="P94" s="203"/>
      <c r="Q94" s="203"/>
      <c r="R94" s="204"/>
      <c r="S94" s="298" t="str">
        <f t="shared" si="6"/>
        <v/>
      </c>
      <c r="T94" s="299" t="str">
        <f t="shared" si="9"/>
        <v/>
      </c>
      <c r="U94" s="282"/>
    </row>
    <row r="95" spans="2:21" ht="24.75" customHeight="1">
      <c r="B95" s="176">
        <v>89</v>
      </c>
      <c r="C95" s="231"/>
      <c r="D95" s="290" t="str">
        <f t="shared" si="7"/>
        <v/>
      </c>
      <c r="E95" s="291">
        <f>IF(D95="",0,+COUNTIF('賃上げ後(2か月目)(様式3-8) '!$D$7:$D$1006,D95))</f>
        <v>0</v>
      </c>
      <c r="F95" s="205"/>
      <c r="G95" s="295" t="str">
        <f t="shared" si="8"/>
        <v/>
      </c>
      <c r="H95" s="202"/>
      <c r="I95" s="202"/>
      <c r="J95" s="203"/>
      <c r="K95" s="203"/>
      <c r="L95" s="203"/>
      <c r="M95" s="203"/>
      <c r="N95" s="203"/>
      <c r="O95" s="203"/>
      <c r="P95" s="203"/>
      <c r="Q95" s="203"/>
      <c r="R95" s="204"/>
      <c r="S95" s="298" t="str">
        <f t="shared" si="6"/>
        <v/>
      </c>
      <c r="T95" s="299" t="str">
        <f t="shared" si="9"/>
        <v/>
      </c>
      <c r="U95" s="282"/>
    </row>
    <row r="96" spans="2:21" ht="24.75" customHeight="1">
      <c r="B96" s="176">
        <v>90</v>
      </c>
      <c r="C96" s="231"/>
      <c r="D96" s="290" t="str">
        <f t="shared" si="7"/>
        <v/>
      </c>
      <c r="E96" s="291">
        <f>IF(D96="",0,+COUNTIF('賃上げ後(2か月目)(様式3-8) '!$D$7:$D$1006,D96))</f>
        <v>0</v>
      </c>
      <c r="F96" s="205"/>
      <c r="G96" s="295" t="str">
        <f t="shared" si="8"/>
        <v/>
      </c>
      <c r="H96" s="202"/>
      <c r="I96" s="202"/>
      <c r="J96" s="203"/>
      <c r="K96" s="203"/>
      <c r="L96" s="203"/>
      <c r="M96" s="203"/>
      <c r="N96" s="203"/>
      <c r="O96" s="203"/>
      <c r="P96" s="203"/>
      <c r="Q96" s="203"/>
      <c r="R96" s="204"/>
      <c r="S96" s="298" t="str">
        <f t="shared" si="6"/>
        <v/>
      </c>
      <c r="T96" s="299" t="str">
        <f t="shared" si="9"/>
        <v/>
      </c>
      <c r="U96" s="282"/>
    </row>
    <row r="97" spans="2:21" ht="24.75" customHeight="1">
      <c r="B97" s="176">
        <v>91</v>
      </c>
      <c r="C97" s="231"/>
      <c r="D97" s="290" t="str">
        <f t="shared" si="7"/>
        <v/>
      </c>
      <c r="E97" s="291">
        <f>IF(D97="",0,+COUNTIF('賃上げ後(2か月目)(様式3-8) '!$D$7:$D$1006,D97))</f>
        <v>0</v>
      </c>
      <c r="F97" s="205"/>
      <c r="G97" s="295" t="str">
        <f t="shared" si="8"/>
        <v/>
      </c>
      <c r="H97" s="202"/>
      <c r="I97" s="202"/>
      <c r="J97" s="203"/>
      <c r="K97" s="203"/>
      <c r="L97" s="203"/>
      <c r="M97" s="203"/>
      <c r="N97" s="203"/>
      <c r="O97" s="203"/>
      <c r="P97" s="203"/>
      <c r="Q97" s="203"/>
      <c r="R97" s="204"/>
      <c r="S97" s="298" t="str">
        <f t="shared" si="6"/>
        <v/>
      </c>
      <c r="T97" s="299" t="str">
        <f t="shared" si="9"/>
        <v/>
      </c>
      <c r="U97" s="282"/>
    </row>
    <row r="98" spans="2:21" ht="24.75" customHeight="1">
      <c r="B98" s="176">
        <v>92</v>
      </c>
      <c r="C98" s="231"/>
      <c r="D98" s="290" t="str">
        <f t="shared" si="7"/>
        <v/>
      </c>
      <c r="E98" s="291">
        <f>IF(D98="",0,+COUNTIF('賃上げ後(2か月目)(様式3-8) '!$D$7:$D$1006,D98))</f>
        <v>0</v>
      </c>
      <c r="F98" s="205"/>
      <c r="G98" s="295" t="str">
        <f t="shared" si="8"/>
        <v/>
      </c>
      <c r="H98" s="202"/>
      <c r="I98" s="202"/>
      <c r="J98" s="203"/>
      <c r="K98" s="203"/>
      <c r="L98" s="203"/>
      <c r="M98" s="203"/>
      <c r="N98" s="203"/>
      <c r="O98" s="203"/>
      <c r="P98" s="203"/>
      <c r="Q98" s="203"/>
      <c r="R98" s="204"/>
      <c r="S98" s="298" t="str">
        <f t="shared" si="6"/>
        <v/>
      </c>
      <c r="T98" s="299" t="str">
        <f t="shared" si="9"/>
        <v/>
      </c>
      <c r="U98" s="282"/>
    </row>
    <row r="99" spans="2:21" ht="24.75" customHeight="1">
      <c r="B99" s="176">
        <v>93</v>
      </c>
      <c r="C99" s="231"/>
      <c r="D99" s="290" t="str">
        <f t="shared" si="7"/>
        <v/>
      </c>
      <c r="E99" s="291">
        <f>IF(D99="",0,+COUNTIF('賃上げ後(2か月目)(様式3-8) '!$D$7:$D$1006,D99))</f>
        <v>0</v>
      </c>
      <c r="F99" s="205"/>
      <c r="G99" s="295" t="str">
        <f t="shared" si="8"/>
        <v/>
      </c>
      <c r="H99" s="202"/>
      <c r="I99" s="202"/>
      <c r="J99" s="203"/>
      <c r="K99" s="203"/>
      <c r="L99" s="203"/>
      <c r="M99" s="203"/>
      <c r="N99" s="203"/>
      <c r="O99" s="203"/>
      <c r="P99" s="203"/>
      <c r="Q99" s="203"/>
      <c r="R99" s="204"/>
      <c r="S99" s="298" t="str">
        <f t="shared" si="6"/>
        <v/>
      </c>
      <c r="T99" s="299" t="str">
        <f t="shared" si="9"/>
        <v/>
      </c>
      <c r="U99" s="282"/>
    </row>
    <row r="100" spans="2:21" ht="24.75" customHeight="1">
      <c r="B100" s="176">
        <v>94</v>
      </c>
      <c r="C100" s="231"/>
      <c r="D100" s="290" t="str">
        <f t="shared" si="7"/>
        <v/>
      </c>
      <c r="E100" s="291">
        <f>IF(D100="",0,+COUNTIF('賃上げ後(2か月目)(様式3-8) '!$D$7:$D$1006,D100))</f>
        <v>0</v>
      </c>
      <c r="F100" s="205"/>
      <c r="G100" s="295" t="str">
        <f t="shared" si="8"/>
        <v/>
      </c>
      <c r="H100" s="202"/>
      <c r="I100" s="202"/>
      <c r="J100" s="203"/>
      <c r="K100" s="203"/>
      <c r="L100" s="203"/>
      <c r="M100" s="203"/>
      <c r="N100" s="203"/>
      <c r="O100" s="203"/>
      <c r="P100" s="203"/>
      <c r="Q100" s="203"/>
      <c r="R100" s="204"/>
      <c r="S100" s="298" t="str">
        <f t="shared" si="6"/>
        <v/>
      </c>
      <c r="T100" s="299" t="str">
        <f t="shared" si="9"/>
        <v/>
      </c>
      <c r="U100" s="282"/>
    </row>
    <row r="101" spans="2:21" ht="24.75" customHeight="1">
      <c r="B101" s="176">
        <v>95</v>
      </c>
      <c r="C101" s="231"/>
      <c r="D101" s="290" t="str">
        <f t="shared" si="7"/>
        <v/>
      </c>
      <c r="E101" s="291">
        <f>IF(D101="",0,+COUNTIF('賃上げ後(2か月目)(様式3-8) '!$D$7:$D$1006,D101))</f>
        <v>0</v>
      </c>
      <c r="F101" s="205"/>
      <c r="G101" s="295" t="str">
        <f t="shared" si="8"/>
        <v/>
      </c>
      <c r="H101" s="202"/>
      <c r="I101" s="202"/>
      <c r="J101" s="203"/>
      <c r="K101" s="203"/>
      <c r="L101" s="203"/>
      <c r="M101" s="203"/>
      <c r="N101" s="203"/>
      <c r="O101" s="203"/>
      <c r="P101" s="203"/>
      <c r="Q101" s="203"/>
      <c r="R101" s="204"/>
      <c r="S101" s="298" t="str">
        <f t="shared" si="6"/>
        <v/>
      </c>
      <c r="T101" s="299" t="str">
        <f t="shared" si="9"/>
        <v/>
      </c>
      <c r="U101" s="282"/>
    </row>
    <row r="102" spans="2:21" ht="24.75" customHeight="1">
      <c r="B102" s="176">
        <v>96</v>
      </c>
      <c r="C102" s="231"/>
      <c r="D102" s="290" t="str">
        <f t="shared" si="7"/>
        <v/>
      </c>
      <c r="E102" s="291">
        <f>IF(D102="",0,+COUNTIF('賃上げ後(2か月目)(様式3-8) '!$D$7:$D$1006,D102))</f>
        <v>0</v>
      </c>
      <c r="F102" s="205"/>
      <c r="G102" s="295" t="str">
        <f t="shared" si="8"/>
        <v/>
      </c>
      <c r="H102" s="202"/>
      <c r="I102" s="202"/>
      <c r="J102" s="203"/>
      <c r="K102" s="203"/>
      <c r="L102" s="203"/>
      <c r="M102" s="203"/>
      <c r="N102" s="203"/>
      <c r="O102" s="203"/>
      <c r="P102" s="203"/>
      <c r="Q102" s="203"/>
      <c r="R102" s="204"/>
      <c r="S102" s="298" t="str">
        <f t="shared" si="6"/>
        <v/>
      </c>
      <c r="T102" s="299" t="str">
        <f t="shared" si="9"/>
        <v/>
      </c>
      <c r="U102" s="282"/>
    </row>
    <row r="103" spans="2:21" ht="24.75" customHeight="1">
      <c r="B103" s="176">
        <v>97</v>
      </c>
      <c r="C103" s="231"/>
      <c r="D103" s="290" t="str">
        <f t="shared" si="7"/>
        <v/>
      </c>
      <c r="E103" s="291">
        <f>IF(D103="",0,+COUNTIF('賃上げ後(2か月目)(様式3-8) '!$D$7:$D$1006,D103))</f>
        <v>0</v>
      </c>
      <c r="F103" s="205"/>
      <c r="G103" s="295" t="str">
        <f t="shared" si="8"/>
        <v/>
      </c>
      <c r="H103" s="202"/>
      <c r="I103" s="202"/>
      <c r="J103" s="203"/>
      <c r="K103" s="203"/>
      <c r="L103" s="203"/>
      <c r="M103" s="203"/>
      <c r="N103" s="203"/>
      <c r="O103" s="203"/>
      <c r="P103" s="203"/>
      <c r="Q103" s="203"/>
      <c r="R103" s="204"/>
      <c r="S103" s="298" t="str">
        <f t="shared" si="6"/>
        <v/>
      </c>
      <c r="T103" s="299" t="str">
        <f t="shared" si="9"/>
        <v/>
      </c>
      <c r="U103" s="282"/>
    </row>
    <row r="104" spans="2:21" ht="24.75" customHeight="1">
      <c r="B104" s="176">
        <v>98</v>
      </c>
      <c r="C104" s="231"/>
      <c r="D104" s="290" t="str">
        <f t="shared" si="7"/>
        <v/>
      </c>
      <c r="E104" s="291">
        <f>IF(D104="",0,+COUNTIF('賃上げ後(2か月目)(様式3-8) '!$D$7:$D$1006,D104))</f>
        <v>0</v>
      </c>
      <c r="F104" s="205"/>
      <c r="G104" s="295" t="str">
        <f t="shared" si="8"/>
        <v/>
      </c>
      <c r="H104" s="202"/>
      <c r="I104" s="202"/>
      <c r="J104" s="203"/>
      <c r="K104" s="203"/>
      <c r="L104" s="203"/>
      <c r="M104" s="203"/>
      <c r="N104" s="203"/>
      <c r="O104" s="203"/>
      <c r="P104" s="203"/>
      <c r="Q104" s="203"/>
      <c r="R104" s="204"/>
      <c r="S104" s="298" t="str">
        <f t="shared" si="6"/>
        <v/>
      </c>
      <c r="T104" s="299" t="str">
        <f t="shared" si="9"/>
        <v/>
      </c>
      <c r="U104" s="282"/>
    </row>
    <row r="105" spans="2:21" ht="24.75" customHeight="1">
      <c r="B105" s="176">
        <v>99</v>
      </c>
      <c r="C105" s="231"/>
      <c r="D105" s="290" t="str">
        <f t="shared" si="7"/>
        <v/>
      </c>
      <c r="E105" s="291">
        <f>IF(D105="",0,+COUNTIF('賃上げ後(2か月目)(様式3-8) '!$D$7:$D$1006,D105))</f>
        <v>0</v>
      </c>
      <c r="F105" s="205"/>
      <c r="G105" s="295" t="str">
        <f t="shared" si="8"/>
        <v/>
      </c>
      <c r="H105" s="202"/>
      <c r="I105" s="202"/>
      <c r="J105" s="203"/>
      <c r="K105" s="203"/>
      <c r="L105" s="203"/>
      <c r="M105" s="203"/>
      <c r="N105" s="203"/>
      <c r="O105" s="203"/>
      <c r="P105" s="203"/>
      <c r="Q105" s="203"/>
      <c r="R105" s="204"/>
      <c r="S105" s="298" t="str">
        <f t="shared" si="6"/>
        <v/>
      </c>
      <c r="T105" s="299" t="str">
        <f t="shared" si="9"/>
        <v/>
      </c>
      <c r="U105" s="282"/>
    </row>
    <row r="106" spans="2:21" ht="24.75" customHeight="1">
      <c r="B106" s="176">
        <v>100</v>
      </c>
      <c r="C106" s="231"/>
      <c r="D106" s="290" t="str">
        <f t="shared" si="7"/>
        <v/>
      </c>
      <c r="E106" s="291">
        <f>IF(D106="",0,+COUNTIF('賃上げ後(2か月目)(様式3-8) '!$D$7:$D$1006,D106))</f>
        <v>0</v>
      </c>
      <c r="F106" s="205"/>
      <c r="G106" s="295" t="str">
        <f t="shared" si="8"/>
        <v/>
      </c>
      <c r="H106" s="202"/>
      <c r="I106" s="202"/>
      <c r="J106" s="203"/>
      <c r="K106" s="203"/>
      <c r="L106" s="203"/>
      <c r="M106" s="203"/>
      <c r="N106" s="203"/>
      <c r="O106" s="203"/>
      <c r="P106" s="203"/>
      <c r="Q106" s="203"/>
      <c r="R106" s="204"/>
      <c r="S106" s="298" t="str">
        <f t="shared" si="6"/>
        <v/>
      </c>
      <c r="T106" s="299" t="str">
        <f t="shared" si="9"/>
        <v/>
      </c>
      <c r="U106" s="282"/>
    </row>
    <row r="107" spans="2:21" ht="24.75" customHeight="1">
      <c r="B107" s="176">
        <v>101</v>
      </c>
      <c r="C107" s="231"/>
      <c r="D107" s="290" t="str">
        <f t="shared" si="7"/>
        <v/>
      </c>
      <c r="E107" s="291">
        <f>IF(D107="",0,+COUNTIF('賃上げ後(2か月目)(様式3-8) '!$D$7:$D$1006,D107))</f>
        <v>0</v>
      </c>
      <c r="F107" s="205"/>
      <c r="G107" s="295" t="str">
        <f t="shared" si="8"/>
        <v/>
      </c>
      <c r="H107" s="202"/>
      <c r="I107" s="202"/>
      <c r="J107" s="203"/>
      <c r="K107" s="203"/>
      <c r="L107" s="203"/>
      <c r="M107" s="203"/>
      <c r="N107" s="203"/>
      <c r="O107" s="203"/>
      <c r="P107" s="203"/>
      <c r="Q107" s="203"/>
      <c r="R107" s="204"/>
      <c r="S107" s="298" t="str">
        <f t="shared" si="6"/>
        <v/>
      </c>
      <c r="T107" s="299" t="str">
        <f t="shared" si="9"/>
        <v/>
      </c>
      <c r="U107" s="282"/>
    </row>
    <row r="108" spans="2:21" ht="24.75" customHeight="1">
      <c r="B108" s="176">
        <v>102</v>
      </c>
      <c r="C108" s="231"/>
      <c r="D108" s="290" t="str">
        <f t="shared" si="7"/>
        <v/>
      </c>
      <c r="E108" s="291">
        <f>IF(D108="",0,+COUNTIF('賃上げ後(2か月目)(様式3-8) '!$D$7:$D$1006,D108))</f>
        <v>0</v>
      </c>
      <c r="F108" s="205"/>
      <c r="G108" s="295" t="str">
        <f t="shared" si="8"/>
        <v/>
      </c>
      <c r="H108" s="202"/>
      <c r="I108" s="202"/>
      <c r="J108" s="203"/>
      <c r="K108" s="203"/>
      <c r="L108" s="203"/>
      <c r="M108" s="203"/>
      <c r="N108" s="203"/>
      <c r="O108" s="203"/>
      <c r="P108" s="203"/>
      <c r="Q108" s="203"/>
      <c r="R108" s="204"/>
      <c r="S108" s="298" t="str">
        <f t="shared" si="6"/>
        <v/>
      </c>
      <c r="T108" s="299" t="str">
        <f t="shared" si="9"/>
        <v/>
      </c>
      <c r="U108" s="282"/>
    </row>
    <row r="109" spans="2:21" ht="24.75" customHeight="1">
      <c r="B109" s="176">
        <v>103</v>
      </c>
      <c r="C109" s="231"/>
      <c r="D109" s="290" t="str">
        <f t="shared" si="7"/>
        <v/>
      </c>
      <c r="E109" s="291">
        <f>IF(D109="",0,+COUNTIF('賃上げ後(2か月目)(様式3-8) '!$D$7:$D$1006,D109))</f>
        <v>0</v>
      </c>
      <c r="F109" s="205"/>
      <c r="G109" s="295" t="str">
        <f t="shared" si="8"/>
        <v/>
      </c>
      <c r="H109" s="202"/>
      <c r="I109" s="202"/>
      <c r="J109" s="203"/>
      <c r="K109" s="203"/>
      <c r="L109" s="203"/>
      <c r="M109" s="203"/>
      <c r="N109" s="203"/>
      <c r="O109" s="203"/>
      <c r="P109" s="203"/>
      <c r="Q109" s="203"/>
      <c r="R109" s="204"/>
      <c r="S109" s="298" t="str">
        <f t="shared" si="6"/>
        <v/>
      </c>
      <c r="T109" s="299" t="str">
        <f t="shared" si="9"/>
        <v/>
      </c>
      <c r="U109" s="282"/>
    </row>
    <row r="110" spans="2:21" ht="24.75" customHeight="1">
      <c r="B110" s="176">
        <v>104</v>
      </c>
      <c r="C110" s="231"/>
      <c r="D110" s="290" t="str">
        <f t="shared" si="7"/>
        <v/>
      </c>
      <c r="E110" s="291">
        <f>IF(D110="",0,+COUNTIF('賃上げ後(2か月目)(様式3-8) '!$D$7:$D$1006,D110))</f>
        <v>0</v>
      </c>
      <c r="F110" s="205"/>
      <c r="G110" s="295" t="str">
        <f t="shared" si="8"/>
        <v/>
      </c>
      <c r="H110" s="202"/>
      <c r="I110" s="202"/>
      <c r="J110" s="203"/>
      <c r="K110" s="203"/>
      <c r="L110" s="203"/>
      <c r="M110" s="203"/>
      <c r="N110" s="203"/>
      <c r="O110" s="203"/>
      <c r="P110" s="203"/>
      <c r="Q110" s="203"/>
      <c r="R110" s="204"/>
      <c r="S110" s="298" t="str">
        <f t="shared" si="6"/>
        <v/>
      </c>
      <c r="T110" s="299" t="str">
        <f t="shared" si="9"/>
        <v/>
      </c>
      <c r="U110" s="282"/>
    </row>
    <row r="111" spans="2:21" ht="24.75" customHeight="1">
      <c r="B111" s="176">
        <v>105</v>
      </c>
      <c r="C111" s="231"/>
      <c r="D111" s="290" t="str">
        <f t="shared" si="7"/>
        <v/>
      </c>
      <c r="E111" s="291">
        <f>IF(D111="",0,+COUNTIF('賃上げ後(2か月目)(様式3-8) '!$D$7:$D$1006,D111))</f>
        <v>0</v>
      </c>
      <c r="F111" s="205"/>
      <c r="G111" s="295" t="str">
        <f t="shared" si="8"/>
        <v/>
      </c>
      <c r="H111" s="202"/>
      <c r="I111" s="202"/>
      <c r="J111" s="203"/>
      <c r="K111" s="203"/>
      <c r="L111" s="203"/>
      <c r="M111" s="203"/>
      <c r="N111" s="203"/>
      <c r="O111" s="203"/>
      <c r="P111" s="203"/>
      <c r="Q111" s="203"/>
      <c r="R111" s="204"/>
      <c r="S111" s="298" t="str">
        <f t="shared" si="6"/>
        <v/>
      </c>
      <c r="T111" s="299" t="str">
        <f t="shared" si="9"/>
        <v/>
      </c>
      <c r="U111" s="282"/>
    </row>
    <row r="112" spans="2:21" ht="24.75" customHeight="1">
      <c r="B112" s="176">
        <v>106</v>
      </c>
      <c r="C112" s="231"/>
      <c r="D112" s="290" t="str">
        <f t="shared" si="7"/>
        <v/>
      </c>
      <c r="E112" s="291">
        <f>IF(D112="",0,+COUNTIF('賃上げ後(2か月目)(様式3-8) '!$D$7:$D$1006,D112))</f>
        <v>0</v>
      </c>
      <c r="F112" s="205"/>
      <c r="G112" s="295" t="str">
        <f t="shared" si="8"/>
        <v/>
      </c>
      <c r="H112" s="202"/>
      <c r="I112" s="202"/>
      <c r="J112" s="203"/>
      <c r="K112" s="203"/>
      <c r="L112" s="203"/>
      <c r="M112" s="203"/>
      <c r="N112" s="203"/>
      <c r="O112" s="203"/>
      <c r="P112" s="203"/>
      <c r="Q112" s="203"/>
      <c r="R112" s="204"/>
      <c r="S112" s="298" t="str">
        <f t="shared" si="6"/>
        <v/>
      </c>
      <c r="T112" s="299" t="str">
        <f t="shared" si="9"/>
        <v/>
      </c>
      <c r="U112" s="282"/>
    </row>
    <row r="113" spans="2:21" ht="24.75" customHeight="1">
      <c r="B113" s="176">
        <v>107</v>
      </c>
      <c r="C113" s="231"/>
      <c r="D113" s="290" t="str">
        <f t="shared" si="7"/>
        <v/>
      </c>
      <c r="E113" s="291">
        <f>IF(D113="",0,+COUNTIF('賃上げ後(2か月目)(様式3-8) '!$D$7:$D$1006,D113))</f>
        <v>0</v>
      </c>
      <c r="F113" s="205"/>
      <c r="G113" s="295" t="str">
        <f t="shared" si="8"/>
        <v/>
      </c>
      <c r="H113" s="202"/>
      <c r="I113" s="202"/>
      <c r="J113" s="203"/>
      <c r="K113" s="203"/>
      <c r="L113" s="203"/>
      <c r="M113" s="203"/>
      <c r="N113" s="203"/>
      <c r="O113" s="203"/>
      <c r="P113" s="203"/>
      <c r="Q113" s="203"/>
      <c r="R113" s="204"/>
      <c r="S113" s="298" t="str">
        <f t="shared" si="6"/>
        <v/>
      </c>
      <c r="T113" s="299" t="str">
        <f t="shared" si="9"/>
        <v/>
      </c>
      <c r="U113" s="282"/>
    </row>
    <row r="114" spans="2:21" ht="24.75" customHeight="1">
      <c r="B114" s="176">
        <v>108</v>
      </c>
      <c r="C114" s="231"/>
      <c r="D114" s="290" t="str">
        <f t="shared" si="7"/>
        <v/>
      </c>
      <c r="E114" s="291">
        <f>IF(D114="",0,+COUNTIF('賃上げ後(2か月目)(様式3-8) '!$D$7:$D$1006,D114))</f>
        <v>0</v>
      </c>
      <c r="F114" s="205"/>
      <c r="G114" s="295" t="str">
        <f t="shared" si="8"/>
        <v/>
      </c>
      <c r="H114" s="202"/>
      <c r="I114" s="202"/>
      <c r="J114" s="203"/>
      <c r="K114" s="203"/>
      <c r="L114" s="203"/>
      <c r="M114" s="203"/>
      <c r="N114" s="203"/>
      <c r="O114" s="203"/>
      <c r="P114" s="203"/>
      <c r="Q114" s="203"/>
      <c r="R114" s="204"/>
      <c r="S114" s="298" t="str">
        <f t="shared" si="6"/>
        <v/>
      </c>
      <c r="T114" s="299" t="str">
        <f t="shared" si="9"/>
        <v/>
      </c>
      <c r="U114" s="282"/>
    </row>
    <row r="115" spans="2:21" ht="24.75" customHeight="1">
      <c r="B115" s="176">
        <v>109</v>
      </c>
      <c r="C115" s="231"/>
      <c r="D115" s="290" t="str">
        <f t="shared" si="7"/>
        <v/>
      </c>
      <c r="E115" s="291">
        <f>IF(D115="",0,+COUNTIF('賃上げ後(2か月目)(様式3-8) '!$D$7:$D$1006,D115))</f>
        <v>0</v>
      </c>
      <c r="F115" s="205"/>
      <c r="G115" s="295" t="str">
        <f t="shared" si="8"/>
        <v/>
      </c>
      <c r="H115" s="202"/>
      <c r="I115" s="202"/>
      <c r="J115" s="203"/>
      <c r="K115" s="203"/>
      <c r="L115" s="203"/>
      <c r="M115" s="203"/>
      <c r="N115" s="203"/>
      <c r="O115" s="203"/>
      <c r="P115" s="203"/>
      <c r="Q115" s="203"/>
      <c r="R115" s="204"/>
      <c r="S115" s="298" t="str">
        <f t="shared" si="6"/>
        <v/>
      </c>
      <c r="T115" s="299" t="str">
        <f t="shared" si="9"/>
        <v/>
      </c>
      <c r="U115" s="282"/>
    </row>
    <row r="116" spans="2:21" ht="24.75" customHeight="1">
      <c r="B116" s="176">
        <v>110</v>
      </c>
      <c r="C116" s="231"/>
      <c r="D116" s="290" t="str">
        <f t="shared" si="7"/>
        <v/>
      </c>
      <c r="E116" s="291">
        <f>IF(D116="",0,+COUNTIF('賃上げ後(2か月目)(様式3-8) '!$D$7:$D$1006,D116))</f>
        <v>0</v>
      </c>
      <c r="F116" s="205"/>
      <c r="G116" s="295" t="str">
        <f t="shared" si="8"/>
        <v/>
      </c>
      <c r="H116" s="202"/>
      <c r="I116" s="202"/>
      <c r="J116" s="203"/>
      <c r="K116" s="203"/>
      <c r="L116" s="203"/>
      <c r="M116" s="203"/>
      <c r="N116" s="203"/>
      <c r="O116" s="203"/>
      <c r="P116" s="203"/>
      <c r="Q116" s="203"/>
      <c r="R116" s="204"/>
      <c r="S116" s="298" t="str">
        <f t="shared" si="6"/>
        <v/>
      </c>
      <c r="T116" s="299" t="str">
        <f t="shared" si="9"/>
        <v/>
      </c>
      <c r="U116" s="282"/>
    </row>
    <row r="117" spans="2:21" ht="24.75" customHeight="1">
      <c r="B117" s="176">
        <v>111</v>
      </c>
      <c r="C117" s="231"/>
      <c r="D117" s="290" t="str">
        <f t="shared" si="7"/>
        <v/>
      </c>
      <c r="E117" s="291">
        <f>IF(D117="",0,+COUNTIF('賃上げ後(2か月目)(様式3-8) '!$D$7:$D$1006,D117))</f>
        <v>0</v>
      </c>
      <c r="F117" s="205"/>
      <c r="G117" s="295" t="str">
        <f t="shared" si="8"/>
        <v/>
      </c>
      <c r="H117" s="202"/>
      <c r="I117" s="202"/>
      <c r="J117" s="203"/>
      <c r="K117" s="203"/>
      <c r="L117" s="203"/>
      <c r="M117" s="203"/>
      <c r="N117" s="203"/>
      <c r="O117" s="203"/>
      <c r="P117" s="203"/>
      <c r="Q117" s="203"/>
      <c r="R117" s="204"/>
      <c r="S117" s="298" t="str">
        <f t="shared" si="6"/>
        <v/>
      </c>
      <c r="T117" s="299" t="str">
        <f t="shared" si="9"/>
        <v/>
      </c>
      <c r="U117" s="282"/>
    </row>
    <row r="118" spans="2:21" ht="24.75" customHeight="1">
      <c r="B118" s="176">
        <v>112</v>
      </c>
      <c r="C118" s="231"/>
      <c r="D118" s="290" t="str">
        <f t="shared" si="7"/>
        <v/>
      </c>
      <c r="E118" s="291">
        <f>IF(D118="",0,+COUNTIF('賃上げ後(2か月目)(様式3-8) '!$D$7:$D$1006,D118))</f>
        <v>0</v>
      </c>
      <c r="F118" s="205"/>
      <c r="G118" s="295" t="str">
        <f t="shared" si="8"/>
        <v/>
      </c>
      <c r="H118" s="202"/>
      <c r="I118" s="202"/>
      <c r="J118" s="203"/>
      <c r="K118" s="203"/>
      <c r="L118" s="203"/>
      <c r="M118" s="203"/>
      <c r="N118" s="203"/>
      <c r="O118" s="203"/>
      <c r="P118" s="203"/>
      <c r="Q118" s="203"/>
      <c r="R118" s="204"/>
      <c r="S118" s="298" t="str">
        <f t="shared" si="6"/>
        <v/>
      </c>
      <c r="T118" s="299" t="str">
        <f t="shared" si="9"/>
        <v/>
      </c>
      <c r="U118" s="282"/>
    </row>
    <row r="119" spans="2:21" ht="24.75" customHeight="1">
      <c r="B119" s="176">
        <v>113</v>
      </c>
      <c r="C119" s="231"/>
      <c r="D119" s="290" t="str">
        <f t="shared" si="7"/>
        <v/>
      </c>
      <c r="E119" s="291">
        <f>IF(D119="",0,+COUNTIF('賃上げ後(2か月目)(様式3-8) '!$D$7:$D$1006,D119))</f>
        <v>0</v>
      </c>
      <c r="F119" s="205"/>
      <c r="G119" s="295" t="str">
        <f t="shared" si="8"/>
        <v/>
      </c>
      <c r="H119" s="202"/>
      <c r="I119" s="202"/>
      <c r="J119" s="203"/>
      <c r="K119" s="203"/>
      <c r="L119" s="203"/>
      <c r="M119" s="203"/>
      <c r="N119" s="203"/>
      <c r="O119" s="203"/>
      <c r="P119" s="203"/>
      <c r="Q119" s="203"/>
      <c r="R119" s="204"/>
      <c r="S119" s="298" t="str">
        <f t="shared" si="6"/>
        <v/>
      </c>
      <c r="T119" s="299" t="str">
        <f t="shared" si="9"/>
        <v/>
      </c>
      <c r="U119" s="282"/>
    </row>
    <row r="120" spans="2:21" ht="24.75" customHeight="1">
      <c r="B120" s="176">
        <v>114</v>
      </c>
      <c r="C120" s="231"/>
      <c r="D120" s="290" t="str">
        <f t="shared" si="7"/>
        <v/>
      </c>
      <c r="E120" s="291">
        <f>IF(D120="",0,+COUNTIF('賃上げ後(2か月目)(様式3-8) '!$D$7:$D$1006,D120))</f>
        <v>0</v>
      </c>
      <c r="F120" s="205"/>
      <c r="G120" s="295" t="str">
        <f t="shared" si="8"/>
        <v/>
      </c>
      <c r="H120" s="202"/>
      <c r="I120" s="202"/>
      <c r="J120" s="203"/>
      <c r="K120" s="203"/>
      <c r="L120" s="203"/>
      <c r="M120" s="203"/>
      <c r="N120" s="203"/>
      <c r="O120" s="203"/>
      <c r="P120" s="203"/>
      <c r="Q120" s="203"/>
      <c r="R120" s="204"/>
      <c r="S120" s="298" t="str">
        <f t="shared" si="6"/>
        <v/>
      </c>
      <c r="T120" s="299" t="str">
        <f t="shared" si="9"/>
        <v/>
      </c>
      <c r="U120" s="282"/>
    </row>
    <row r="121" spans="2:21" ht="24.75" customHeight="1">
      <c r="B121" s="176">
        <v>115</v>
      </c>
      <c r="C121" s="231"/>
      <c r="D121" s="290" t="str">
        <f t="shared" si="7"/>
        <v/>
      </c>
      <c r="E121" s="291">
        <f>IF(D121="",0,+COUNTIF('賃上げ後(2か月目)(様式3-8) '!$D$7:$D$1006,D121))</f>
        <v>0</v>
      </c>
      <c r="F121" s="205"/>
      <c r="G121" s="295" t="str">
        <f t="shared" si="8"/>
        <v/>
      </c>
      <c r="H121" s="202"/>
      <c r="I121" s="202"/>
      <c r="J121" s="203"/>
      <c r="K121" s="203"/>
      <c r="L121" s="203"/>
      <c r="M121" s="203"/>
      <c r="N121" s="203"/>
      <c r="O121" s="203"/>
      <c r="P121" s="203"/>
      <c r="Q121" s="203"/>
      <c r="R121" s="204"/>
      <c r="S121" s="298" t="str">
        <f t="shared" si="6"/>
        <v/>
      </c>
      <c r="T121" s="299" t="str">
        <f t="shared" si="9"/>
        <v/>
      </c>
      <c r="U121" s="282"/>
    </row>
    <row r="122" spans="2:21" ht="24.75" customHeight="1">
      <c r="B122" s="176">
        <v>116</v>
      </c>
      <c r="C122" s="231"/>
      <c r="D122" s="290" t="str">
        <f t="shared" si="7"/>
        <v/>
      </c>
      <c r="E122" s="291">
        <f>IF(D122="",0,+COUNTIF('賃上げ後(2か月目)(様式3-8) '!$D$7:$D$1006,D122))</f>
        <v>0</v>
      </c>
      <c r="F122" s="205"/>
      <c r="G122" s="295" t="str">
        <f t="shared" si="8"/>
        <v/>
      </c>
      <c r="H122" s="202"/>
      <c r="I122" s="202"/>
      <c r="J122" s="203"/>
      <c r="K122" s="203"/>
      <c r="L122" s="203"/>
      <c r="M122" s="203"/>
      <c r="N122" s="203"/>
      <c r="O122" s="203"/>
      <c r="P122" s="203"/>
      <c r="Q122" s="203"/>
      <c r="R122" s="204"/>
      <c r="S122" s="298" t="str">
        <f t="shared" si="6"/>
        <v/>
      </c>
      <c r="T122" s="299" t="str">
        <f t="shared" si="9"/>
        <v/>
      </c>
      <c r="U122" s="282"/>
    </row>
    <row r="123" spans="2:21" ht="24.75" customHeight="1">
      <c r="B123" s="176">
        <v>117</v>
      </c>
      <c r="C123" s="231"/>
      <c r="D123" s="290" t="str">
        <f t="shared" si="7"/>
        <v/>
      </c>
      <c r="E123" s="291">
        <f>IF(D123="",0,+COUNTIF('賃上げ後(2か月目)(様式3-8) '!$D$7:$D$1006,D123))</f>
        <v>0</v>
      </c>
      <c r="F123" s="205"/>
      <c r="G123" s="295" t="str">
        <f t="shared" si="8"/>
        <v/>
      </c>
      <c r="H123" s="202"/>
      <c r="I123" s="202"/>
      <c r="J123" s="203"/>
      <c r="K123" s="203"/>
      <c r="L123" s="203"/>
      <c r="M123" s="203"/>
      <c r="N123" s="203"/>
      <c r="O123" s="203"/>
      <c r="P123" s="203"/>
      <c r="Q123" s="203"/>
      <c r="R123" s="204"/>
      <c r="S123" s="298" t="str">
        <f t="shared" si="6"/>
        <v/>
      </c>
      <c r="T123" s="299" t="str">
        <f t="shared" si="9"/>
        <v/>
      </c>
      <c r="U123" s="282"/>
    </row>
    <row r="124" spans="2:21" ht="24.75" customHeight="1">
      <c r="B124" s="176">
        <v>118</v>
      </c>
      <c r="C124" s="231"/>
      <c r="D124" s="290" t="str">
        <f t="shared" si="7"/>
        <v/>
      </c>
      <c r="E124" s="291">
        <f>IF(D124="",0,+COUNTIF('賃上げ後(2か月目)(様式3-8) '!$D$7:$D$1006,D124))</f>
        <v>0</v>
      </c>
      <c r="F124" s="205"/>
      <c r="G124" s="295" t="str">
        <f t="shared" si="8"/>
        <v/>
      </c>
      <c r="H124" s="202"/>
      <c r="I124" s="202"/>
      <c r="J124" s="203"/>
      <c r="K124" s="203"/>
      <c r="L124" s="203"/>
      <c r="M124" s="203"/>
      <c r="N124" s="203"/>
      <c r="O124" s="203"/>
      <c r="P124" s="203"/>
      <c r="Q124" s="203"/>
      <c r="R124" s="204"/>
      <c r="S124" s="298" t="str">
        <f t="shared" si="6"/>
        <v/>
      </c>
      <c r="T124" s="299" t="str">
        <f t="shared" si="9"/>
        <v/>
      </c>
      <c r="U124" s="282"/>
    </row>
    <row r="125" spans="2:21" ht="24.75" customHeight="1">
      <c r="B125" s="176">
        <v>119</v>
      </c>
      <c r="C125" s="231"/>
      <c r="D125" s="290" t="str">
        <f t="shared" si="7"/>
        <v/>
      </c>
      <c r="E125" s="291">
        <f>IF(D125="",0,+COUNTIF('賃上げ後(2か月目)(様式3-8) '!$D$7:$D$1006,D125))</f>
        <v>0</v>
      </c>
      <c r="F125" s="205"/>
      <c r="G125" s="295" t="str">
        <f t="shared" si="8"/>
        <v/>
      </c>
      <c r="H125" s="202"/>
      <c r="I125" s="202"/>
      <c r="J125" s="203"/>
      <c r="K125" s="203"/>
      <c r="L125" s="203"/>
      <c r="M125" s="203"/>
      <c r="N125" s="203"/>
      <c r="O125" s="203"/>
      <c r="P125" s="203"/>
      <c r="Q125" s="203"/>
      <c r="R125" s="204"/>
      <c r="S125" s="298" t="str">
        <f t="shared" si="6"/>
        <v/>
      </c>
      <c r="T125" s="299" t="str">
        <f t="shared" si="9"/>
        <v/>
      </c>
      <c r="U125" s="282"/>
    </row>
    <row r="126" spans="2:21" ht="24.75" customHeight="1">
      <c r="B126" s="176">
        <v>120</v>
      </c>
      <c r="C126" s="231"/>
      <c r="D126" s="290" t="str">
        <f t="shared" si="7"/>
        <v/>
      </c>
      <c r="E126" s="291">
        <f>IF(D126="",0,+COUNTIF('賃上げ後(2か月目)(様式3-8) '!$D$7:$D$1006,D126))</f>
        <v>0</v>
      </c>
      <c r="F126" s="205"/>
      <c r="G126" s="295" t="str">
        <f t="shared" si="8"/>
        <v/>
      </c>
      <c r="H126" s="202"/>
      <c r="I126" s="202"/>
      <c r="J126" s="203"/>
      <c r="K126" s="203"/>
      <c r="L126" s="203"/>
      <c r="M126" s="203"/>
      <c r="N126" s="203"/>
      <c r="O126" s="203"/>
      <c r="P126" s="203"/>
      <c r="Q126" s="203"/>
      <c r="R126" s="204"/>
      <c r="S126" s="298" t="str">
        <f t="shared" si="6"/>
        <v/>
      </c>
      <c r="T126" s="299" t="str">
        <f t="shared" si="9"/>
        <v/>
      </c>
      <c r="U126" s="282"/>
    </row>
    <row r="127" spans="2:21" ht="24.75" customHeight="1">
      <c r="B127" s="176">
        <v>121</v>
      </c>
      <c r="C127" s="231"/>
      <c r="D127" s="290" t="str">
        <f t="shared" si="7"/>
        <v/>
      </c>
      <c r="E127" s="291">
        <f>IF(D127="",0,+COUNTIF('賃上げ後(2か月目)(様式3-8) '!$D$7:$D$1006,D127))</f>
        <v>0</v>
      </c>
      <c r="F127" s="205"/>
      <c r="G127" s="295" t="str">
        <f t="shared" si="8"/>
        <v/>
      </c>
      <c r="H127" s="202"/>
      <c r="I127" s="202"/>
      <c r="J127" s="203"/>
      <c r="K127" s="203"/>
      <c r="L127" s="203"/>
      <c r="M127" s="203"/>
      <c r="N127" s="203"/>
      <c r="O127" s="203"/>
      <c r="P127" s="203"/>
      <c r="Q127" s="203"/>
      <c r="R127" s="204"/>
      <c r="S127" s="298" t="str">
        <f t="shared" si="6"/>
        <v/>
      </c>
      <c r="T127" s="299" t="str">
        <f t="shared" si="9"/>
        <v/>
      </c>
      <c r="U127" s="282"/>
    </row>
    <row r="128" spans="2:21" ht="24.75" customHeight="1">
      <c r="B128" s="176">
        <v>122</v>
      </c>
      <c r="C128" s="231"/>
      <c r="D128" s="290" t="str">
        <f t="shared" si="7"/>
        <v/>
      </c>
      <c r="E128" s="291">
        <f>IF(D128="",0,+COUNTIF('賃上げ後(2か月目)(様式3-8) '!$D$7:$D$1006,D128))</f>
        <v>0</v>
      </c>
      <c r="F128" s="205"/>
      <c r="G128" s="295" t="str">
        <f t="shared" si="8"/>
        <v/>
      </c>
      <c r="H128" s="202"/>
      <c r="I128" s="202"/>
      <c r="J128" s="203"/>
      <c r="K128" s="203"/>
      <c r="L128" s="203"/>
      <c r="M128" s="203"/>
      <c r="N128" s="203"/>
      <c r="O128" s="203"/>
      <c r="P128" s="203"/>
      <c r="Q128" s="203"/>
      <c r="R128" s="204"/>
      <c r="S128" s="298" t="str">
        <f t="shared" si="6"/>
        <v/>
      </c>
      <c r="T128" s="299" t="str">
        <f t="shared" si="9"/>
        <v/>
      </c>
      <c r="U128" s="282"/>
    </row>
    <row r="129" spans="2:21" ht="24.75" customHeight="1">
      <c r="B129" s="176">
        <v>123</v>
      </c>
      <c r="C129" s="231"/>
      <c r="D129" s="290" t="str">
        <f t="shared" si="7"/>
        <v/>
      </c>
      <c r="E129" s="291">
        <f>IF(D129="",0,+COUNTIF('賃上げ後(2か月目)(様式3-8) '!$D$7:$D$1006,D129))</f>
        <v>0</v>
      </c>
      <c r="F129" s="205"/>
      <c r="G129" s="295" t="str">
        <f t="shared" si="8"/>
        <v/>
      </c>
      <c r="H129" s="202"/>
      <c r="I129" s="202"/>
      <c r="J129" s="203"/>
      <c r="K129" s="203"/>
      <c r="L129" s="203"/>
      <c r="M129" s="203"/>
      <c r="N129" s="203"/>
      <c r="O129" s="203"/>
      <c r="P129" s="203"/>
      <c r="Q129" s="203"/>
      <c r="R129" s="204"/>
      <c r="S129" s="298" t="str">
        <f t="shared" si="6"/>
        <v/>
      </c>
      <c r="T129" s="299" t="str">
        <f t="shared" si="9"/>
        <v/>
      </c>
      <c r="U129" s="282"/>
    </row>
    <row r="130" spans="2:21" ht="24.75" customHeight="1">
      <c r="B130" s="176">
        <v>124</v>
      </c>
      <c r="C130" s="231"/>
      <c r="D130" s="290" t="str">
        <f t="shared" si="7"/>
        <v/>
      </c>
      <c r="E130" s="291">
        <f>IF(D130="",0,+COUNTIF('賃上げ後(2か月目)(様式3-8) '!$D$7:$D$1006,D130))</f>
        <v>0</v>
      </c>
      <c r="F130" s="205"/>
      <c r="G130" s="295" t="str">
        <f t="shared" si="8"/>
        <v/>
      </c>
      <c r="H130" s="202"/>
      <c r="I130" s="202"/>
      <c r="J130" s="203"/>
      <c r="K130" s="203"/>
      <c r="L130" s="203"/>
      <c r="M130" s="203"/>
      <c r="N130" s="203"/>
      <c r="O130" s="203"/>
      <c r="P130" s="203"/>
      <c r="Q130" s="203"/>
      <c r="R130" s="204"/>
      <c r="S130" s="298" t="str">
        <f t="shared" si="6"/>
        <v/>
      </c>
      <c r="T130" s="299" t="str">
        <f t="shared" si="9"/>
        <v/>
      </c>
      <c r="U130" s="282"/>
    </row>
    <row r="131" spans="2:21" ht="24.75" customHeight="1">
      <c r="B131" s="176">
        <v>125</v>
      </c>
      <c r="C131" s="231"/>
      <c r="D131" s="290" t="str">
        <f t="shared" si="7"/>
        <v/>
      </c>
      <c r="E131" s="291">
        <f>IF(D131="",0,+COUNTIF('賃上げ後(2か月目)(様式3-8) '!$D$7:$D$1006,D131))</f>
        <v>0</v>
      </c>
      <c r="F131" s="205"/>
      <c r="G131" s="295" t="str">
        <f t="shared" si="8"/>
        <v/>
      </c>
      <c r="H131" s="202"/>
      <c r="I131" s="202"/>
      <c r="J131" s="203"/>
      <c r="K131" s="203"/>
      <c r="L131" s="203"/>
      <c r="M131" s="203"/>
      <c r="N131" s="203"/>
      <c r="O131" s="203"/>
      <c r="P131" s="203"/>
      <c r="Q131" s="203"/>
      <c r="R131" s="204"/>
      <c r="S131" s="298" t="str">
        <f t="shared" si="6"/>
        <v/>
      </c>
      <c r="T131" s="299" t="str">
        <f t="shared" si="9"/>
        <v/>
      </c>
      <c r="U131" s="282"/>
    </row>
    <row r="132" spans="2:21" ht="24.75" customHeight="1">
      <c r="B132" s="176">
        <v>126</v>
      </c>
      <c r="C132" s="231"/>
      <c r="D132" s="290" t="str">
        <f t="shared" si="7"/>
        <v/>
      </c>
      <c r="E132" s="291">
        <f>IF(D132="",0,+COUNTIF('賃上げ後(2か月目)(様式3-8) '!$D$7:$D$1006,D132))</f>
        <v>0</v>
      </c>
      <c r="F132" s="205"/>
      <c r="G132" s="295" t="str">
        <f t="shared" si="8"/>
        <v/>
      </c>
      <c r="H132" s="202"/>
      <c r="I132" s="202"/>
      <c r="J132" s="203"/>
      <c r="K132" s="203"/>
      <c r="L132" s="203"/>
      <c r="M132" s="203"/>
      <c r="N132" s="203"/>
      <c r="O132" s="203"/>
      <c r="P132" s="203"/>
      <c r="Q132" s="203"/>
      <c r="R132" s="204"/>
      <c r="S132" s="298" t="str">
        <f t="shared" si="6"/>
        <v/>
      </c>
      <c r="T132" s="299" t="str">
        <f t="shared" si="9"/>
        <v/>
      </c>
      <c r="U132" s="282"/>
    </row>
    <row r="133" spans="2:21" ht="24.75" customHeight="1">
      <c r="B133" s="176">
        <v>127</v>
      </c>
      <c r="C133" s="231"/>
      <c r="D133" s="290" t="str">
        <f t="shared" si="7"/>
        <v/>
      </c>
      <c r="E133" s="291">
        <f>IF(D133="",0,+COUNTIF('賃上げ後(2か月目)(様式3-8) '!$D$7:$D$1006,D133))</f>
        <v>0</v>
      </c>
      <c r="F133" s="205"/>
      <c r="G133" s="295" t="str">
        <f t="shared" si="8"/>
        <v/>
      </c>
      <c r="H133" s="202"/>
      <c r="I133" s="202"/>
      <c r="J133" s="203"/>
      <c r="K133" s="203"/>
      <c r="L133" s="203"/>
      <c r="M133" s="203"/>
      <c r="N133" s="203"/>
      <c r="O133" s="203"/>
      <c r="P133" s="203"/>
      <c r="Q133" s="203"/>
      <c r="R133" s="204"/>
      <c r="S133" s="298" t="str">
        <f t="shared" si="6"/>
        <v/>
      </c>
      <c r="T133" s="299" t="str">
        <f t="shared" si="9"/>
        <v/>
      </c>
      <c r="U133" s="282"/>
    </row>
    <row r="134" spans="2:21" ht="24.75" customHeight="1">
      <c r="B134" s="176">
        <v>128</v>
      </c>
      <c r="C134" s="231"/>
      <c r="D134" s="290" t="str">
        <f t="shared" si="7"/>
        <v/>
      </c>
      <c r="E134" s="291">
        <f>IF(D134="",0,+COUNTIF('賃上げ後(2か月目)(様式3-8) '!$D$7:$D$1006,D134))</f>
        <v>0</v>
      </c>
      <c r="F134" s="205"/>
      <c r="G134" s="295" t="str">
        <f t="shared" si="8"/>
        <v/>
      </c>
      <c r="H134" s="202"/>
      <c r="I134" s="202"/>
      <c r="J134" s="203"/>
      <c r="K134" s="203"/>
      <c r="L134" s="203"/>
      <c r="M134" s="203"/>
      <c r="N134" s="203"/>
      <c r="O134" s="203"/>
      <c r="P134" s="203"/>
      <c r="Q134" s="203"/>
      <c r="R134" s="204"/>
      <c r="S134" s="298" t="str">
        <f t="shared" si="6"/>
        <v/>
      </c>
      <c r="T134" s="299" t="str">
        <f t="shared" si="9"/>
        <v/>
      </c>
      <c r="U134" s="282"/>
    </row>
    <row r="135" spans="2:21" ht="24.75" customHeight="1">
      <c r="B135" s="176">
        <v>129</v>
      </c>
      <c r="C135" s="231"/>
      <c r="D135" s="290" t="str">
        <f t="shared" si="7"/>
        <v/>
      </c>
      <c r="E135" s="291">
        <f>IF(D135="",0,+COUNTIF('賃上げ後(2か月目)(様式3-8) '!$D$7:$D$1006,D135))</f>
        <v>0</v>
      </c>
      <c r="F135" s="205"/>
      <c r="G135" s="295" t="str">
        <f t="shared" si="8"/>
        <v/>
      </c>
      <c r="H135" s="202"/>
      <c r="I135" s="202"/>
      <c r="J135" s="203"/>
      <c r="K135" s="203"/>
      <c r="L135" s="203"/>
      <c r="M135" s="203"/>
      <c r="N135" s="203"/>
      <c r="O135" s="203"/>
      <c r="P135" s="203"/>
      <c r="Q135" s="203"/>
      <c r="R135" s="204"/>
      <c r="S135" s="298" t="str">
        <f t="shared" si="6"/>
        <v/>
      </c>
      <c r="T135" s="299" t="str">
        <f t="shared" si="9"/>
        <v/>
      </c>
      <c r="U135" s="282"/>
    </row>
    <row r="136" spans="2:21" ht="24.75" customHeight="1">
      <c r="B136" s="176">
        <v>130</v>
      </c>
      <c r="C136" s="231"/>
      <c r="D136" s="290" t="str">
        <f t="shared" si="7"/>
        <v/>
      </c>
      <c r="E136" s="291">
        <f>IF(D136="",0,+COUNTIF('賃上げ後(2か月目)(様式3-8) '!$D$7:$D$1006,D136))</f>
        <v>0</v>
      </c>
      <c r="F136" s="205"/>
      <c r="G136" s="295" t="str">
        <f t="shared" si="8"/>
        <v/>
      </c>
      <c r="H136" s="202"/>
      <c r="I136" s="202"/>
      <c r="J136" s="203"/>
      <c r="K136" s="203"/>
      <c r="L136" s="203"/>
      <c r="M136" s="203"/>
      <c r="N136" s="203"/>
      <c r="O136" s="203"/>
      <c r="P136" s="203"/>
      <c r="Q136" s="203"/>
      <c r="R136" s="204"/>
      <c r="S136" s="298" t="str">
        <f t="shared" ref="S136:S199" si="10">IF(C136="","",+SUM(H136:R136))</f>
        <v/>
      </c>
      <c r="T136" s="299" t="str">
        <f t="shared" si="9"/>
        <v/>
      </c>
      <c r="U136" s="282"/>
    </row>
    <row r="137" spans="2:21" ht="24.75" customHeight="1">
      <c r="B137" s="176">
        <v>131</v>
      </c>
      <c r="C137" s="231"/>
      <c r="D137" s="290" t="str">
        <f t="shared" ref="D137:D200" si="11">SUBSTITUTE(SUBSTITUTE(C137,"　","")," ","")</f>
        <v/>
      </c>
      <c r="E137" s="291">
        <f>IF(D137="",0,+COUNTIF('賃上げ後(2か月目)(様式3-8) '!$D$7:$D$1006,D137))</f>
        <v>0</v>
      </c>
      <c r="F137" s="205"/>
      <c r="G137" s="295" t="str">
        <f t="shared" ref="G137:G200" si="12">IF(C137="","",+IF(OR(E137&lt;1,F137=""),"除外","対象"))</f>
        <v/>
      </c>
      <c r="H137" s="202"/>
      <c r="I137" s="202"/>
      <c r="J137" s="203"/>
      <c r="K137" s="203"/>
      <c r="L137" s="203"/>
      <c r="M137" s="203"/>
      <c r="N137" s="203"/>
      <c r="O137" s="203"/>
      <c r="P137" s="203"/>
      <c r="Q137" s="203"/>
      <c r="R137" s="204"/>
      <c r="S137" s="298" t="str">
        <f t="shared" si="10"/>
        <v/>
      </c>
      <c r="T137" s="299" t="str">
        <f t="shared" si="9"/>
        <v/>
      </c>
      <c r="U137" s="282"/>
    </row>
    <row r="138" spans="2:21" ht="24.75" customHeight="1">
      <c r="B138" s="176">
        <v>132</v>
      </c>
      <c r="C138" s="231"/>
      <c r="D138" s="290" t="str">
        <f t="shared" si="11"/>
        <v/>
      </c>
      <c r="E138" s="291">
        <f>IF(D138="",0,+COUNTIF('賃上げ後(2か月目)(様式3-8) '!$D$7:$D$1006,D138))</f>
        <v>0</v>
      </c>
      <c r="F138" s="205"/>
      <c r="G138" s="295" t="str">
        <f t="shared" si="12"/>
        <v/>
      </c>
      <c r="H138" s="202"/>
      <c r="I138" s="202"/>
      <c r="J138" s="203"/>
      <c r="K138" s="203"/>
      <c r="L138" s="203"/>
      <c r="M138" s="203"/>
      <c r="N138" s="203"/>
      <c r="O138" s="203"/>
      <c r="P138" s="203"/>
      <c r="Q138" s="203"/>
      <c r="R138" s="204"/>
      <c r="S138" s="298" t="str">
        <f t="shared" si="10"/>
        <v/>
      </c>
      <c r="T138" s="299" t="str">
        <f t="shared" si="9"/>
        <v/>
      </c>
      <c r="U138" s="282"/>
    </row>
    <row r="139" spans="2:21" ht="24.75" customHeight="1">
      <c r="B139" s="176">
        <v>133</v>
      </c>
      <c r="C139" s="231"/>
      <c r="D139" s="290" t="str">
        <f t="shared" si="11"/>
        <v/>
      </c>
      <c r="E139" s="291">
        <f>IF(D139="",0,+COUNTIF('賃上げ後(2か月目)(様式3-8) '!$D$7:$D$1006,D139))</f>
        <v>0</v>
      </c>
      <c r="F139" s="205"/>
      <c r="G139" s="295" t="str">
        <f t="shared" si="12"/>
        <v/>
      </c>
      <c r="H139" s="202"/>
      <c r="I139" s="202"/>
      <c r="J139" s="203"/>
      <c r="K139" s="203"/>
      <c r="L139" s="203"/>
      <c r="M139" s="203"/>
      <c r="N139" s="203"/>
      <c r="O139" s="203"/>
      <c r="P139" s="203"/>
      <c r="Q139" s="203"/>
      <c r="R139" s="204"/>
      <c r="S139" s="298" t="str">
        <f t="shared" si="10"/>
        <v/>
      </c>
      <c r="T139" s="299" t="str">
        <f t="shared" si="9"/>
        <v/>
      </c>
      <c r="U139" s="282"/>
    </row>
    <row r="140" spans="2:21" ht="24.75" customHeight="1">
      <c r="B140" s="176">
        <v>134</v>
      </c>
      <c r="C140" s="231"/>
      <c r="D140" s="290" t="str">
        <f t="shared" si="11"/>
        <v/>
      </c>
      <c r="E140" s="291">
        <f>IF(D140="",0,+COUNTIF('賃上げ後(2か月目)(様式3-8) '!$D$7:$D$1006,D140))</f>
        <v>0</v>
      </c>
      <c r="F140" s="205"/>
      <c r="G140" s="295" t="str">
        <f t="shared" si="12"/>
        <v/>
      </c>
      <c r="H140" s="202"/>
      <c r="I140" s="202"/>
      <c r="J140" s="203"/>
      <c r="K140" s="203"/>
      <c r="L140" s="203"/>
      <c r="M140" s="203"/>
      <c r="N140" s="203"/>
      <c r="O140" s="203"/>
      <c r="P140" s="203"/>
      <c r="Q140" s="203"/>
      <c r="R140" s="204"/>
      <c r="S140" s="298" t="str">
        <f t="shared" si="10"/>
        <v/>
      </c>
      <c r="T140" s="299" t="str">
        <f t="shared" si="9"/>
        <v/>
      </c>
      <c r="U140" s="282"/>
    </row>
    <row r="141" spans="2:21" ht="24.75" customHeight="1">
      <c r="B141" s="176">
        <v>135</v>
      </c>
      <c r="C141" s="231"/>
      <c r="D141" s="290" t="str">
        <f t="shared" si="11"/>
        <v/>
      </c>
      <c r="E141" s="291">
        <f>IF(D141="",0,+COUNTIF('賃上げ後(2か月目)(様式3-8) '!$D$7:$D$1006,D141))</f>
        <v>0</v>
      </c>
      <c r="F141" s="205"/>
      <c r="G141" s="295" t="str">
        <f t="shared" si="12"/>
        <v/>
      </c>
      <c r="H141" s="202"/>
      <c r="I141" s="202"/>
      <c r="J141" s="203"/>
      <c r="K141" s="203"/>
      <c r="L141" s="203"/>
      <c r="M141" s="203"/>
      <c r="N141" s="203"/>
      <c r="O141" s="203"/>
      <c r="P141" s="203"/>
      <c r="Q141" s="203"/>
      <c r="R141" s="204"/>
      <c r="S141" s="298" t="str">
        <f t="shared" si="10"/>
        <v/>
      </c>
      <c r="T141" s="299" t="str">
        <f t="shared" si="9"/>
        <v/>
      </c>
      <c r="U141" s="282"/>
    </row>
    <row r="142" spans="2:21" ht="24.75" customHeight="1">
      <c r="B142" s="176">
        <v>136</v>
      </c>
      <c r="C142" s="231"/>
      <c r="D142" s="290" t="str">
        <f t="shared" si="11"/>
        <v/>
      </c>
      <c r="E142" s="291">
        <f>IF(D142="",0,+COUNTIF('賃上げ後(2か月目)(様式3-8) '!$D$7:$D$1006,D142))</f>
        <v>0</v>
      </c>
      <c r="F142" s="205"/>
      <c r="G142" s="295" t="str">
        <f t="shared" si="12"/>
        <v/>
      </c>
      <c r="H142" s="202"/>
      <c r="I142" s="202"/>
      <c r="J142" s="203"/>
      <c r="K142" s="203"/>
      <c r="L142" s="203"/>
      <c r="M142" s="203"/>
      <c r="N142" s="203"/>
      <c r="O142" s="203"/>
      <c r="P142" s="203"/>
      <c r="Q142" s="203"/>
      <c r="R142" s="204"/>
      <c r="S142" s="298" t="str">
        <f t="shared" si="10"/>
        <v/>
      </c>
      <c r="T142" s="299" t="str">
        <f t="shared" ref="T142:T205" si="13">IF(C142="","",+IF(G142="対象",H142,0))</f>
        <v/>
      </c>
      <c r="U142" s="282"/>
    </row>
    <row r="143" spans="2:21" ht="24.75" customHeight="1">
      <c r="B143" s="176">
        <v>137</v>
      </c>
      <c r="C143" s="231"/>
      <c r="D143" s="290" t="str">
        <f t="shared" si="11"/>
        <v/>
      </c>
      <c r="E143" s="291">
        <f>IF(D143="",0,+COUNTIF('賃上げ後(2か月目)(様式3-8) '!$D$7:$D$1006,D143))</f>
        <v>0</v>
      </c>
      <c r="F143" s="205"/>
      <c r="G143" s="295" t="str">
        <f t="shared" si="12"/>
        <v/>
      </c>
      <c r="H143" s="202"/>
      <c r="I143" s="202"/>
      <c r="J143" s="203"/>
      <c r="K143" s="203"/>
      <c r="L143" s="203"/>
      <c r="M143" s="203"/>
      <c r="N143" s="203"/>
      <c r="O143" s="203"/>
      <c r="P143" s="203"/>
      <c r="Q143" s="203"/>
      <c r="R143" s="204"/>
      <c r="S143" s="298" t="str">
        <f t="shared" si="10"/>
        <v/>
      </c>
      <c r="T143" s="299" t="str">
        <f t="shared" si="13"/>
        <v/>
      </c>
      <c r="U143" s="282"/>
    </row>
    <row r="144" spans="2:21" ht="24.75" customHeight="1">
      <c r="B144" s="176">
        <v>138</v>
      </c>
      <c r="C144" s="231"/>
      <c r="D144" s="290" t="str">
        <f t="shared" si="11"/>
        <v/>
      </c>
      <c r="E144" s="291">
        <f>IF(D144="",0,+COUNTIF('賃上げ後(2か月目)(様式3-8) '!$D$7:$D$1006,D144))</f>
        <v>0</v>
      </c>
      <c r="F144" s="205"/>
      <c r="G144" s="295" t="str">
        <f t="shared" si="12"/>
        <v/>
      </c>
      <c r="H144" s="202"/>
      <c r="I144" s="202"/>
      <c r="J144" s="203"/>
      <c r="K144" s="203"/>
      <c r="L144" s="203"/>
      <c r="M144" s="203"/>
      <c r="N144" s="203"/>
      <c r="O144" s="203"/>
      <c r="P144" s="203"/>
      <c r="Q144" s="203"/>
      <c r="R144" s="204"/>
      <c r="S144" s="298" t="str">
        <f t="shared" si="10"/>
        <v/>
      </c>
      <c r="T144" s="299" t="str">
        <f t="shared" si="13"/>
        <v/>
      </c>
      <c r="U144" s="282"/>
    </row>
    <row r="145" spans="2:21" ht="24.75" customHeight="1">
      <c r="B145" s="176">
        <v>139</v>
      </c>
      <c r="C145" s="231"/>
      <c r="D145" s="290" t="str">
        <f t="shared" si="11"/>
        <v/>
      </c>
      <c r="E145" s="291">
        <f>IF(D145="",0,+COUNTIF('賃上げ後(2か月目)(様式3-8) '!$D$7:$D$1006,D145))</f>
        <v>0</v>
      </c>
      <c r="F145" s="205"/>
      <c r="G145" s="295" t="str">
        <f t="shared" si="12"/>
        <v/>
      </c>
      <c r="H145" s="202"/>
      <c r="I145" s="202"/>
      <c r="J145" s="203"/>
      <c r="K145" s="203"/>
      <c r="L145" s="203"/>
      <c r="M145" s="203"/>
      <c r="N145" s="203"/>
      <c r="O145" s="203"/>
      <c r="P145" s="203"/>
      <c r="Q145" s="203"/>
      <c r="R145" s="204"/>
      <c r="S145" s="298" t="str">
        <f t="shared" si="10"/>
        <v/>
      </c>
      <c r="T145" s="299" t="str">
        <f t="shared" si="13"/>
        <v/>
      </c>
      <c r="U145" s="282"/>
    </row>
    <row r="146" spans="2:21" ht="24.75" customHeight="1">
      <c r="B146" s="176">
        <v>140</v>
      </c>
      <c r="C146" s="231"/>
      <c r="D146" s="290" t="str">
        <f t="shared" si="11"/>
        <v/>
      </c>
      <c r="E146" s="291">
        <f>IF(D146="",0,+COUNTIF('賃上げ後(2か月目)(様式3-8) '!$D$7:$D$1006,D146))</f>
        <v>0</v>
      </c>
      <c r="F146" s="205"/>
      <c r="G146" s="295" t="str">
        <f t="shared" si="12"/>
        <v/>
      </c>
      <c r="H146" s="202"/>
      <c r="I146" s="202"/>
      <c r="J146" s="203"/>
      <c r="K146" s="203"/>
      <c r="L146" s="203"/>
      <c r="M146" s="203"/>
      <c r="N146" s="203"/>
      <c r="O146" s="203"/>
      <c r="P146" s="203"/>
      <c r="Q146" s="203"/>
      <c r="R146" s="204"/>
      <c r="S146" s="298" t="str">
        <f t="shared" si="10"/>
        <v/>
      </c>
      <c r="T146" s="299" t="str">
        <f t="shared" si="13"/>
        <v/>
      </c>
      <c r="U146" s="282"/>
    </row>
    <row r="147" spans="2:21" ht="24.75" customHeight="1">
      <c r="B147" s="176">
        <v>141</v>
      </c>
      <c r="C147" s="231"/>
      <c r="D147" s="290" t="str">
        <f t="shared" si="11"/>
        <v/>
      </c>
      <c r="E147" s="291">
        <f>IF(D147="",0,+COUNTIF('賃上げ後(2か月目)(様式3-8) '!$D$7:$D$1006,D147))</f>
        <v>0</v>
      </c>
      <c r="F147" s="205"/>
      <c r="G147" s="295" t="str">
        <f t="shared" si="12"/>
        <v/>
      </c>
      <c r="H147" s="202"/>
      <c r="I147" s="202"/>
      <c r="J147" s="203"/>
      <c r="K147" s="203"/>
      <c r="L147" s="203"/>
      <c r="M147" s="203"/>
      <c r="N147" s="203"/>
      <c r="O147" s="203"/>
      <c r="P147" s="203"/>
      <c r="Q147" s="203"/>
      <c r="R147" s="204"/>
      <c r="S147" s="298" t="str">
        <f t="shared" si="10"/>
        <v/>
      </c>
      <c r="T147" s="299" t="str">
        <f t="shared" si="13"/>
        <v/>
      </c>
      <c r="U147" s="282"/>
    </row>
    <row r="148" spans="2:21" ht="24.75" customHeight="1">
      <c r="B148" s="176">
        <v>142</v>
      </c>
      <c r="C148" s="231"/>
      <c r="D148" s="290" t="str">
        <f t="shared" si="11"/>
        <v/>
      </c>
      <c r="E148" s="291">
        <f>IF(D148="",0,+COUNTIF('賃上げ後(2か月目)(様式3-8) '!$D$7:$D$1006,D148))</f>
        <v>0</v>
      </c>
      <c r="F148" s="205"/>
      <c r="G148" s="295" t="str">
        <f t="shared" si="12"/>
        <v/>
      </c>
      <c r="H148" s="202"/>
      <c r="I148" s="202"/>
      <c r="J148" s="203"/>
      <c r="K148" s="203"/>
      <c r="L148" s="203"/>
      <c r="M148" s="203"/>
      <c r="N148" s="203"/>
      <c r="O148" s="203"/>
      <c r="P148" s="203"/>
      <c r="Q148" s="203"/>
      <c r="R148" s="204"/>
      <c r="S148" s="298" t="str">
        <f t="shared" si="10"/>
        <v/>
      </c>
      <c r="T148" s="299" t="str">
        <f t="shared" si="13"/>
        <v/>
      </c>
      <c r="U148" s="282"/>
    </row>
    <row r="149" spans="2:21" ht="24.75" customHeight="1">
      <c r="B149" s="176">
        <v>143</v>
      </c>
      <c r="C149" s="231"/>
      <c r="D149" s="290" t="str">
        <f t="shared" si="11"/>
        <v/>
      </c>
      <c r="E149" s="291">
        <f>IF(D149="",0,+COUNTIF('賃上げ後(2か月目)(様式3-8) '!$D$7:$D$1006,D149))</f>
        <v>0</v>
      </c>
      <c r="F149" s="205"/>
      <c r="G149" s="295" t="str">
        <f t="shared" si="12"/>
        <v/>
      </c>
      <c r="H149" s="202"/>
      <c r="I149" s="202"/>
      <c r="J149" s="203"/>
      <c r="K149" s="203"/>
      <c r="L149" s="203"/>
      <c r="M149" s="203"/>
      <c r="N149" s="203"/>
      <c r="O149" s="203"/>
      <c r="P149" s="203"/>
      <c r="Q149" s="203"/>
      <c r="R149" s="204"/>
      <c r="S149" s="298" t="str">
        <f t="shared" si="10"/>
        <v/>
      </c>
      <c r="T149" s="299" t="str">
        <f t="shared" si="13"/>
        <v/>
      </c>
      <c r="U149" s="282"/>
    </row>
    <row r="150" spans="2:21" ht="24.75" customHeight="1">
      <c r="B150" s="176">
        <v>144</v>
      </c>
      <c r="C150" s="231"/>
      <c r="D150" s="290" t="str">
        <f t="shared" si="11"/>
        <v/>
      </c>
      <c r="E150" s="291">
        <f>IF(D150="",0,+COUNTIF('賃上げ後(2か月目)(様式3-8) '!$D$7:$D$1006,D150))</f>
        <v>0</v>
      </c>
      <c r="F150" s="205"/>
      <c r="G150" s="295" t="str">
        <f t="shared" si="12"/>
        <v/>
      </c>
      <c r="H150" s="202"/>
      <c r="I150" s="202"/>
      <c r="J150" s="203"/>
      <c r="K150" s="203"/>
      <c r="L150" s="203"/>
      <c r="M150" s="203"/>
      <c r="N150" s="203"/>
      <c r="O150" s="203"/>
      <c r="P150" s="203"/>
      <c r="Q150" s="203"/>
      <c r="R150" s="204"/>
      <c r="S150" s="298" t="str">
        <f t="shared" si="10"/>
        <v/>
      </c>
      <c r="T150" s="299" t="str">
        <f t="shared" si="13"/>
        <v/>
      </c>
      <c r="U150" s="282"/>
    </row>
    <row r="151" spans="2:21" ht="24.75" customHeight="1">
      <c r="B151" s="176">
        <v>145</v>
      </c>
      <c r="C151" s="231"/>
      <c r="D151" s="290" t="str">
        <f t="shared" si="11"/>
        <v/>
      </c>
      <c r="E151" s="291">
        <f>IF(D151="",0,+COUNTIF('賃上げ後(2か月目)(様式3-8) '!$D$7:$D$1006,D151))</f>
        <v>0</v>
      </c>
      <c r="F151" s="205"/>
      <c r="G151" s="295" t="str">
        <f t="shared" si="12"/>
        <v/>
      </c>
      <c r="H151" s="202"/>
      <c r="I151" s="202"/>
      <c r="J151" s="203"/>
      <c r="K151" s="203"/>
      <c r="L151" s="203"/>
      <c r="M151" s="203"/>
      <c r="N151" s="203"/>
      <c r="O151" s="203"/>
      <c r="P151" s="203"/>
      <c r="Q151" s="203"/>
      <c r="R151" s="204"/>
      <c r="S151" s="298" t="str">
        <f t="shared" si="10"/>
        <v/>
      </c>
      <c r="T151" s="299" t="str">
        <f t="shared" si="13"/>
        <v/>
      </c>
      <c r="U151" s="282"/>
    </row>
    <row r="152" spans="2:21" ht="24.75" customHeight="1">
      <c r="B152" s="176">
        <v>146</v>
      </c>
      <c r="C152" s="231"/>
      <c r="D152" s="290" t="str">
        <f t="shared" si="11"/>
        <v/>
      </c>
      <c r="E152" s="291">
        <f>IF(D152="",0,+COUNTIF('賃上げ後(2か月目)(様式3-8) '!$D$7:$D$1006,D152))</f>
        <v>0</v>
      </c>
      <c r="F152" s="205"/>
      <c r="G152" s="295" t="str">
        <f t="shared" si="12"/>
        <v/>
      </c>
      <c r="H152" s="202"/>
      <c r="I152" s="202"/>
      <c r="J152" s="203"/>
      <c r="K152" s="203"/>
      <c r="L152" s="203"/>
      <c r="M152" s="203"/>
      <c r="N152" s="203"/>
      <c r="O152" s="203"/>
      <c r="P152" s="203"/>
      <c r="Q152" s="203"/>
      <c r="R152" s="204"/>
      <c r="S152" s="298" t="str">
        <f t="shared" si="10"/>
        <v/>
      </c>
      <c r="T152" s="299" t="str">
        <f t="shared" si="13"/>
        <v/>
      </c>
      <c r="U152" s="282"/>
    </row>
    <row r="153" spans="2:21" ht="24.75" customHeight="1">
      <c r="B153" s="176">
        <v>147</v>
      </c>
      <c r="C153" s="231"/>
      <c r="D153" s="290" t="str">
        <f t="shared" si="11"/>
        <v/>
      </c>
      <c r="E153" s="291">
        <f>IF(D153="",0,+COUNTIF('賃上げ後(2か月目)(様式3-8) '!$D$7:$D$1006,D153))</f>
        <v>0</v>
      </c>
      <c r="F153" s="205"/>
      <c r="G153" s="295" t="str">
        <f t="shared" si="12"/>
        <v/>
      </c>
      <c r="H153" s="202"/>
      <c r="I153" s="202"/>
      <c r="J153" s="203"/>
      <c r="K153" s="203"/>
      <c r="L153" s="203"/>
      <c r="M153" s="203"/>
      <c r="N153" s="203"/>
      <c r="O153" s="203"/>
      <c r="P153" s="203"/>
      <c r="Q153" s="203"/>
      <c r="R153" s="204"/>
      <c r="S153" s="298" t="str">
        <f t="shared" si="10"/>
        <v/>
      </c>
      <c r="T153" s="299" t="str">
        <f t="shared" si="13"/>
        <v/>
      </c>
      <c r="U153" s="282"/>
    </row>
    <row r="154" spans="2:21" ht="24.75" customHeight="1">
      <c r="B154" s="176">
        <v>148</v>
      </c>
      <c r="C154" s="231"/>
      <c r="D154" s="290" t="str">
        <f t="shared" si="11"/>
        <v/>
      </c>
      <c r="E154" s="291">
        <f>IF(D154="",0,+COUNTIF('賃上げ後(2か月目)(様式3-8) '!$D$7:$D$1006,D154))</f>
        <v>0</v>
      </c>
      <c r="F154" s="205"/>
      <c r="G154" s="295" t="str">
        <f t="shared" si="12"/>
        <v/>
      </c>
      <c r="H154" s="202"/>
      <c r="I154" s="202"/>
      <c r="J154" s="203"/>
      <c r="K154" s="203"/>
      <c r="L154" s="203"/>
      <c r="M154" s="203"/>
      <c r="N154" s="203"/>
      <c r="O154" s="203"/>
      <c r="P154" s="203"/>
      <c r="Q154" s="203"/>
      <c r="R154" s="204"/>
      <c r="S154" s="298" t="str">
        <f t="shared" si="10"/>
        <v/>
      </c>
      <c r="T154" s="299" t="str">
        <f t="shared" si="13"/>
        <v/>
      </c>
      <c r="U154" s="282"/>
    </row>
    <row r="155" spans="2:21" ht="24.75" customHeight="1">
      <c r="B155" s="176">
        <v>149</v>
      </c>
      <c r="C155" s="231"/>
      <c r="D155" s="290" t="str">
        <f t="shared" si="11"/>
        <v/>
      </c>
      <c r="E155" s="291">
        <f>IF(D155="",0,+COUNTIF('賃上げ後(2か月目)(様式3-8) '!$D$7:$D$1006,D155))</f>
        <v>0</v>
      </c>
      <c r="F155" s="205"/>
      <c r="G155" s="295" t="str">
        <f t="shared" si="12"/>
        <v/>
      </c>
      <c r="H155" s="202"/>
      <c r="I155" s="202"/>
      <c r="J155" s="203"/>
      <c r="K155" s="203"/>
      <c r="L155" s="203"/>
      <c r="M155" s="203"/>
      <c r="N155" s="203"/>
      <c r="O155" s="203"/>
      <c r="P155" s="203"/>
      <c r="Q155" s="203"/>
      <c r="R155" s="204"/>
      <c r="S155" s="298" t="str">
        <f t="shared" si="10"/>
        <v/>
      </c>
      <c r="T155" s="299" t="str">
        <f t="shared" si="13"/>
        <v/>
      </c>
      <c r="U155" s="282"/>
    </row>
    <row r="156" spans="2:21" ht="24.75" customHeight="1">
      <c r="B156" s="176">
        <v>150</v>
      </c>
      <c r="C156" s="231"/>
      <c r="D156" s="290" t="str">
        <f t="shared" si="11"/>
        <v/>
      </c>
      <c r="E156" s="291">
        <f>IF(D156="",0,+COUNTIF('賃上げ後(2か月目)(様式3-8) '!$D$7:$D$1006,D156))</f>
        <v>0</v>
      </c>
      <c r="F156" s="205"/>
      <c r="G156" s="295" t="str">
        <f t="shared" si="12"/>
        <v/>
      </c>
      <c r="H156" s="202"/>
      <c r="I156" s="202"/>
      <c r="J156" s="203"/>
      <c r="K156" s="203"/>
      <c r="L156" s="203"/>
      <c r="M156" s="203"/>
      <c r="N156" s="203"/>
      <c r="O156" s="203"/>
      <c r="P156" s="203"/>
      <c r="Q156" s="203"/>
      <c r="R156" s="204"/>
      <c r="S156" s="298" t="str">
        <f t="shared" si="10"/>
        <v/>
      </c>
      <c r="T156" s="299" t="str">
        <f t="shared" si="13"/>
        <v/>
      </c>
      <c r="U156" s="282"/>
    </row>
    <row r="157" spans="2:21" ht="24.75" customHeight="1">
      <c r="B157" s="176">
        <v>151</v>
      </c>
      <c r="C157" s="231"/>
      <c r="D157" s="290" t="str">
        <f t="shared" si="11"/>
        <v/>
      </c>
      <c r="E157" s="291">
        <f>IF(D157="",0,+COUNTIF('賃上げ後(2か月目)(様式3-8) '!$D$7:$D$1006,D157))</f>
        <v>0</v>
      </c>
      <c r="F157" s="205"/>
      <c r="G157" s="295" t="str">
        <f t="shared" si="12"/>
        <v/>
      </c>
      <c r="H157" s="202"/>
      <c r="I157" s="202"/>
      <c r="J157" s="203"/>
      <c r="K157" s="203"/>
      <c r="L157" s="203"/>
      <c r="M157" s="203"/>
      <c r="N157" s="203"/>
      <c r="O157" s="203"/>
      <c r="P157" s="203"/>
      <c r="Q157" s="203"/>
      <c r="R157" s="204"/>
      <c r="S157" s="298" t="str">
        <f t="shared" si="10"/>
        <v/>
      </c>
      <c r="T157" s="299" t="str">
        <f t="shared" si="13"/>
        <v/>
      </c>
      <c r="U157" s="282"/>
    </row>
    <row r="158" spans="2:21" ht="24.75" customHeight="1">
      <c r="B158" s="176">
        <v>152</v>
      </c>
      <c r="C158" s="231"/>
      <c r="D158" s="290" t="str">
        <f t="shared" si="11"/>
        <v/>
      </c>
      <c r="E158" s="291">
        <f>IF(D158="",0,+COUNTIF('賃上げ後(2か月目)(様式3-8) '!$D$7:$D$1006,D158))</f>
        <v>0</v>
      </c>
      <c r="F158" s="205"/>
      <c r="G158" s="295" t="str">
        <f t="shared" si="12"/>
        <v/>
      </c>
      <c r="H158" s="202"/>
      <c r="I158" s="202"/>
      <c r="J158" s="203"/>
      <c r="K158" s="203"/>
      <c r="L158" s="203"/>
      <c r="M158" s="203"/>
      <c r="N158" s="203"/>
      <c r="O158" s="203"/>
      <c r="P158" s="203"/>
      <c r="Q158" s="203"/>
      <c r="R158" s="204"/>
      <c r="S158" s="298" t="str">
        <f t="shared" si="10"/>
        <v/>
      </c>
      <c r="T158" s="299" t="str">
        <f t="shared" si="13"/>
        <v/>
      </c>
      <c r="U158" s="282"/>
    </row>
    <row r="159" spans="2:21" ht="24.75" customHeight="1">
      <c r="B159" s="176">
        <v>153</v>
      </c>
      <c r="C159" s="231"/>
      <c r="D159" s="290" t="str">
        <f t="shared" si="11"/>
        <v/>
      </c>
      <c r="E159" s="291">
        <f>IF(D159="",0,+COUNTIF('賃上げ後(2か月目)(様式3-8) '!$D$7:$D$1006,D159))</f>
        <v>0</v>
      </c>
      <c r="F159" s="205"/>
      <c r="G159" s="295" t="str">
        <f t="shared" si="12"/>
        <v/>
      </c>
      <c r="H159" s="202"/>
      <c r="I159" s="202"/>
      <c r="J159" s="203"/>
      <c r="K159" s="203"/>
      <c r="L159" s="203"/>
      <c r="M159" s="203"/>
      <c r="N159" s="203"/>
      <c r="O159" s="203"/>
      <c r="P159" s="203"/>
      <c r="Q159" s="203"/>
      <c r="R159" s="204"/>
      <c r="S159" s="298" t="str">
        <f t="shared" si="10"/>
        <v/>
      </c>
      <c r="T159" s="299" t="str">
        <f t="shared" si="13"/>
        <v/>
      </c>
      <c r="U159" s="282"/>
    </row>
    <row r="160" spans="2:21" ht="24.75" customHeight="1">
      <c r="B160" s="176">
        <v>154</v>
      </c>
      <c r="C160" s="231"/>
      <c r="D160" s="290" t="str">
        <f t="shared" si="11"/>
        <v/>
      </c>
      <c r="E160" s="291">
        <f>IF(D160="",0,+COUNTIF('賃上げ後(2か月目)(様式3-8) '!$D$7:$D$1006,D160))</f>
        <v>0</v>
      </c>
      <c r="F160" s="205"/>
      <c r="G160" s="295" t="str">
        <f t="shared" si="12"/>
        <v/>
      </c>
      <c r="H160" s="202"/>
      <c r="I160" s="202"/>
      <c r="J160" s="203"/>
      <c r="K160" s="203"/>
      <c r="L160" s="203"/>
      <c r="M160" s="203"/>
      <c r="N160" s="203"/>
      <c r="O160" s="203"/>
      <c r="P160" s="203"/>
      <c r="Q160" s="203"/>
      <c r="R160" s="204"/>
      <c r="S160" s="298" t="str">
        <f t="shared" si="10"/>
        <v/>
      </c>
      <c r="T160" s="299" t="str">
        <f t="shared" si="13"/>
        <v/>
      </c>
      <c r="U160" s="282"/>
    </row>
    <row r="161" spans="2:21" ht="24.75" customHeight="1">
      <c r="B161" s="176">
        <v>155</v>
      </c>
      <c r="C161" s="231"/>
      <c r="D161" s="290" t="str">
        <f t="shared" si="11"/>
        <v/>
      </c>
      <c r="E161" s="291">
        <f>IF(D161="",0,+COUNTIF('賃上げ後(2か月目)(様式3-8) '!$D$7:$D$1006,D161))</f>
        <v>0</v>
      </c>
      <c r="F161" s="205"/>
      <c r="G161" s="295" t="str">
        <f t="shared" si="12"/>
        <v/>
      </c>
      <c r="H161" s="202"/>
      <c r="I161" s="202"/>
      <c r="J161" s="203"/>
      <c r="K161" s="203"/>
      <c r="L161" s="203"/>
      <c r="M161" s="203"/>
      <c r="N161" s="203"/>
      <c r="O161" s="203"/>
      <c r="P161" s="203"/>
      <c r="Q161" s="203"/>
      <c r="R161" s="204"/>
      <c r="S161" s="298" t="str">
        <f t="shared" si="10"/>
        <v/>
      </c>
      <c r="T161" s="299" t="str">
        <f t="shared" si="13"/>
        <v/>
      </c>
      <c r="U161" s="282"/>
    </row>
    <row r="162" spans="2:21" ht="24.75" customHeight="1">
      <c r="B162" s="176">
        <v>156</v>
      </c>
      <c r="C162" s="231"/>
      <c r="D162" s="290" t="str">
        <f t="shared" si="11"/>
        <v/>
      </c>
      <c r="E162" s="291">
        <f>IF(D162="",0,+COUNTIF('賃上げ後(2か月目)(様式3-8) '!$D$7:$D$1006,D162))</f>
        <v>0</v>
      </c>
      <c r="F162" s="205"/>
      <c r="G162" s="295" t="str">
        <f t="shared" si="12"/>
        <v/>
      </c>
      <c r="H162" s="202"/>
      <c r="I162" s="202"/>
      <c r="J162" s="203"/>
      <c r="K162" s="203"/>
      <c r="L162" s="203"/>
      <c r="M162" s="203"/>
      <c r="N162" s="203"/>
      <c r="O162" s="203"/>
      <c r="P162" s="203"/>
      <c r="Q162" s="203"/>
      <c r="R162" s="204"/>
      <c r="S162" s="298" t="str">
        <f t="shared" si="10"/>
        <v/>
      </c>
      <c r="T162" s="299" t="str">
        <f t="shared" si="13"/>
        <v/>
      </c>
      <c r="U162" s="282"/>
    </row>
    <row r="163" spans="2:21" ht="24.75" customHeight="1">
      <c r="B163" s="176">
        <v>157</v>
      </c>
      <c r="C163" s="231"/>
      <c r="D163" s="290" t="str">
        <f t="shared" si="11"/>
        <v/>
      </c>
      <c r="E163" s="291">
        <f>IF(D163="",0,+COUNTIF('賃上げ後(2か月目)(様式3-8) '!$D$7:$D$1006,D163))</f>
        <v>0</v>
      </c>
      <c r="F163" s="205"/>
      <c r="G163" s="295" t="str">
        <f t="shared" si="12"/>
        <v/>
      </c>
      <c r="H163" s="202"/>
      <c r="I163" s="202"/>
      <c r="J163" s="203"/>
      <c r="K163" s="203"/>
      <c r="L163" s="203"/>
      <c r="M163" s="203"/>
      <c r="N163" s="203"/>
      <c r="O163" s="203"/>
      <c r="P163" s="203"/>
      <c r="Q163" s="203"/>
      <c r="R163" s="204"/>
      <c r="S163" s="298" t="str">
        <f t="shared" si="10"/>
        <v/>
      </c>
      <c r="T163" s="299" t="str">
        <f t="shared" si="13"/>
        <v/>
      </c>
      <c r="U163" s="282"/>
    </row>
    <row r="164" spans="2:21" ht="24.75" customHeight="1">
      <c r="B164" s="176">
        <v>158</v>
      </c>
      <c r="C164" s="231"/>
      <c r="D164" s="290" t="str">
        <f t="shared" si="11"/>
        <v/>
      </c>
      <c r="E164" s="291">
        <f>IF(D164="",0,+COUNTIF('賃上げ後(2か月目)(様式3-8) '!$D$7:$D$1006,D164))</f>
        <v>0</v>
      </c>
      <c r="F164" s="205"/>
      <c r="G164" s="295" t="str">
        <f t="shared" si="12"/>
        <v/>
      </c>
      <c r="H164" s="202"/>
      <c r="I164" s="202"/>
      <c r="J164" s="203"/>
      <c r="K164" s="203"/>
      <c r="L164" s="203"/>
      <c r="M164" s="203"/>
      <c r="N164" s="203"/>
      <c r="O164" s="203"/>
      <c r="P164" s="203"/>
      <c r="Q164" s="203"/>
      <c r="R164" s="204"/>
      <c r="S164" s="298" t="str">
        <f t="shared" si="10"/>
        <v/>
      </c>
      <c r="T164" s="299" t="str">
        <f t="shared" si="13"/>
        <v/>
      </c>
      <c r="U164" s="282"/>
    </row>
    <row r="165" spans="2:21" ht="24.75" customHeight="1">
      <c r="B165" s="176">
        <v>159</v>
      </c>
      <c r="C165" s="231"/>
      <c r="D165" s="290" t="str">
        <f t="shared" si="11"/>
        <v/>
      </c>
      <c r="E165" s="291">
        <f>IF(D165="",0,+COUNTIF('賃上げ後(2か月目)(様式3-8) '!$D$7:$D$1006,D165))</f>
        <v>0</v>
      </c>
      <c r="F165" s="205"/>
      <c r="G165" s="295" t="str">
        <f t="shared" si="12"/>
        <v/>
      </c>
      <c r="H165" s="202"/>
      <c r="I165" s="202"/>
      <c r="J165" s="203"/>
      <c r="K165" s="203"/>
      <c r="L165" s="203"/>
      <c r="M165" s="203"/>
      <c r="N165" s="203"/>
      <c r="O165" s="203"/>
      <c r="P165" s="203"/>
      <c r="Q165" s="203"/>
      <c r="R165" s="204"/>
      <c r="S165" s="298" t="str">
        <f t="shared" si="10"/>
        <v/>
      </c>
      <c r="T165" s="299" t="str">
        <f t="shared" si="13"/>
        <v/>
      </c>
      <c r="U165" s="282"/>
    </row>
    <row r="166" spans="2:21" ht="24.75" customHeight="1">
      <c r="B166" s="176">
        <v>160</v>
      </c>
      <c r="C166" s="231"/>
      <c r="D166" s="290" t="str">
        <f t="shared" si="11"/>
        <v/>
      </c>
      <c r="E166" s="291">
        <f>IF(D166="",0,+COUNTIF('賃上げ後(2か月目)(様式3-8) '!$D$7:$D$1006,D166))</f>
        <v>0</v>
      </c>
      <c r="F166" s="205"/>
      <c r="G166" s="295" t="str">
        <f t="shared" si="12"/>
        <v/>
      </c>
      <c r="H166" s="202"/>
      <c r="I166" s="202"/>
      <c r="J166" s="203"/>
      <c r="K166" s="203"/>
      <c r="L166" s="203"/>
      <c r="M166" s="203"/>
      <c r="N166" s="203"/>
      <c r="O166" s="203"/>
      <c r="P166" s="203"/>
      <c r="Q166" s="203"/>
      <c r="R166" s="204"/>
      <c r="S166" s="298" t="str">
        <f t="shared" si="10"/>
        <v/>
      </c>
      <c r="T166" s="299" t="str">
        <f t="shared" si="13"/>
        <v/>
      </c>
      <c r="U166" s="282"/>
    </row>
    <row r="167" spans="2:21" ht="24.75" customHeight="1">
      <c r="B167" s="176">
        <v>161</v>
      </c>
      <c r="C167" s="231"/>
      <c r="D167" s="290" t="str">
        <f t="shared" si="11"/>
        <v/>
      </c>
      <c r="E167" s="291">
        <f>IF(D167="",0,+COUNTIF('賃上げ後(2か月目)(様式3-8) '!$D$7:$D$1006,D167))</f>
        <v>0</v>
      </c>
      <c r="F167" s="205"/>
      <c r="G167" s="295" t="str">
        <f t="shared" si="12"/>
        <v/>
      </c>
      <c r="H167" s="202"/>
      <c r="I167" s="202"/>
      <c r="J167" s="203"/>
      <c r="K167" s="203"/>
      <c r="L167" s="203"/>
      <c r="M167" s="203"/>
      <c r="N167" s="203"/>
      <c r="O167" s="203"/>
      <c r="P167" s="203"/>
      <c r="Q167" s="203"/>
      <c r="R167" s="204"/>
      <c r="S167" s="298" t="str">
        <f t="shared" si="10"/>
        <v/>
      </c>
      <c r="T167" s="299" t="str">
        <f t="shared" si="13"/>
        <v/>
      </c>
      <c r="U167" s="282"/>
    </row>
    <row r="168" spans="2:21" ht="24.75" customHeight="1">
      <c r="B168" s="176">
        <v>162</v>
      </c>
      <c r="C168" s="231"/>
      <c r="D168" s="290" t="str">
        <f t="shared" si="11"/>
        <v/>
      </c>
      <c r="E168" s="291">
        <f>IF(D168="",0,+COUNTIF('賃上げ後(2か月目)(様式3-8) '!$D$7:$D$1006,D168))</f>
        <v>0</v>
      </c>
      <c r="F168" s="205"/>
      <c r="G168" s="295" t="str">
        <f t="shared" si="12"/>
        <v/>
      </c>
      <c r="H168" s="202"/>
      <c r="I168" s="202"/>
      <c r="J168" s="203"/>
      <c r="K168" s="203"/>
      <c r="L168" s="203"/>
      <c r="M168" s="203"/>
      <c r="N168" s="203"/>
      <c r="O168" s="203"/>
      <c r="P168" s="203"/>
      <c r="Q168" s="203"/>
      <c r="R168" s="204"/>
      <c r="S168" s="298" t="str">
        <f t="shared" si="10"/>
        <v/>
      </c>
      <c r="T168" s="299" t="str">
        <f t="shared" si="13"/>
        <v/>
      </c>
      <c r="U168" s="282"/>
    </row>
    <row r="169" spans="2:21" ht="24.75" customHeight="1">
      <c r="B169" s="176">
        <v>163</v>
      </c>
      <c r="C169" s="231"/>
      <c r="D169" s="290" t="str">
        <f t="shared" si="11"/>
        <v/>
      </c>
      <c r="E169" s="291">
        <f>IF(D169="",0,+COUNTIF('賃上げ後(2か月目)(様式3-8) '!$D$7:$D$1006,D169))</f>
        <v>0</v>
      </c>
      <c r="F169" s="205"/>
      <c r="G169" s="295" t="str">
        <f t="shared" si="12"/>
        <v/>
      </c>
      <c r="H169" s="202"/>
      <c r="I169" s="202"/>
      <c r="J169" s="203"/>
      <c r="K169" s="203"/>
      <c r="L169" s="203"/>
      <c r="M169" s="203"/>
      <c r="N169" s="203"/>
      <c r="O169" s="203"/>
      <c r="P169" s="203"/>
      <c r="Q169" s="203"/>
      <c r="R169" s="204"/>
      <c r="S169" s="298" t="str">
        <f t="shared" si="10"/>
        <v/>
      </c>
      <c r="T169" s="299" t="str">
        <f t="shared" si="13"/>
        <v/>
      </c>
      <c r="U169" s="282"/>
    </row>
    <row r="170" spans="2:21" ht="24.75" customHeight="1">
      <c r="B170" s="176">
        <v>164</v>
      </c>
      <c r="C170" s="231"/>
      <c r="D170" s="290" t="str">
        <f t="shared" si="11"/>
        <v/>
      </c>
      <c r="E170" s="291">
        <f>IF(D170="",0,+COUNTIF('賃上げ後(2か月目)(様式3-8) '!$D$7:$D$1006,D170))</f>
        <v>0</v>
      </c>
      <c r="F170" s="205"/>
      <c r="G170" s="295" t="str">
        <f t="shared" si="12"/>
        <v/>
      </c>
      <c r="H170" s="202"/>
      <c r="I170" s="202"/>
      <c r="J170" s="203"/>
      <c r="K170" s="203"/>
      <c r="L170" s="203"/>
      <c r="M170" s="203"/>
      <c r="N170" s="203"/>
      <c r="O170" s="203"/>
      <c r="P170" s="203"/>
      <c r="Q170" s="203"/>
      <c r="R170" s="204"/>
      <c r="S170" s="298" t="str">
        <f t="shared" si="10"/>
        <v/>
      </c>
      <c r="T170" s="299" t="str">
        <f t="shared" si="13"/>
        <v/>
      </c>
      <c r="U170" s="282"/>
    </row>
    <row r="171" spans="2:21" ht="24.75" customHeight="1">
      <c r="B171" s="176">
        <v>165</v>
      </c>
      <c r="C171" s="231"/>
      <c r="D171" s="290" t="str">
        <f t="shared" si="11"/>
        <v/>
      </c>
      <c r="E171" s="291">
        <f>IF(D171="",0,+COUNTIF('賃上げ後(2か月目)(様式3-8) '!$D$7:$D$1006,D171))</f>
        <v>0</v>
      </c>
      <c r="F171" s="205"/>
      <c r="G171" s="295" t="str">
        <f t="shared" si="12"/>
        <v/>
      </c>
      <c r="H171" s="202"/>
      <c r="I171" s="202"/>
      <c r="J171" s="203"/>
      <c r="K171" s="203"/>
      <c r="L171" s="203"/>
      <c r="M171" s="203"/>
      <c r="N171" s="203"/>
      <c r="O171" s="203"/>
      <c r="P171" s="203"/>
      <c r="Q171" s="203"/>
      <c r="R171" s="204"/>
      <c r="S171" s="298" t="str">
        <f t="shared" si="10"/>
        <v/>
      </c>
      <c r="T171" s="299" t="str">
        <f t="shared" si="13"/>
        <v/>
      </c>
      <c r="U171" s="282"/>
    </row>
    <row r="172" spans="2:21" ht="24.75" customHeight="1">
      <c r="B172" s="176">
        <v>166</v>
      </c>
      <c r="C172" s="231"/>
      <c r="D172" s="290" t="str">
        <f t="shared" si="11"/>
        <v/>
      </c>
      <c r="E172" s="291">
        <f>IF(D172="",0,+COUNTIF('賃上げ後(2か月目)(様式3-8) '!$D$7:$D$1006,D172))</f>
        <v>0</v>
      </c>
      <c r="F172" s="205"/>
      <c r="G172" s="295" t="str">
        <f t="shared" si="12"/>
        <v/>
      </c>
      <c r="H172" s="202"/>
      <c r="I172" s="202"/>
      <c r="J172" s="203"/>
      <c r="K172" s="203"/>
      <c r="L172" s="203"/>
      <c r="M172" s="203"/>
      <c r="N172" s="203"/>
      <c r="O172" s="203"/>
      <c r="P172" s="203"/>
      <c r="Q172" s="203"/>
      <c r="R172" s="204"/>
      <c r="S172" s="298" t="str">
        <f t="shared" si="10"/>
        <v/>
      </c>
      <c r="T172" s="299" t="str">
        <f t="shared" si="13"/>
        <v/>
      </c>
      <c r="U172" s="282"/>
    </row>
    <row r="173" spans="2:21" ht="24.75" customHeight="1">
      <c r="B173" s="176">
        <v>167</v>
      </c>
      <c r="C173" s="231"/>
      <c r="D173" s="290" t="str">
        <f t="shared" si="11"/>
        <v/>
      </c>
      <c r="E173" s="291">
        <f>IF(D173="",0,+COUNTIF('賃上げ後(2か月目)(様式3-8) '!$D$7:$D$1006,D173))</f>
        <v>0</v>
      </c>
      <c r="F173" s="205"/>
      <c r="G173" s="295" t="str">
        <f t="shared" si="12"/>
        <v/>
      </c>
      <c r="H173" s="202"/>
      <c r="I173" s="202"/>
      <c r="J173" s="203"/>
      <c r="K173" s="203"/>
      <c r="L173" s="203"/>
      <c r="M173" s="203"/>
      <c r="N173" s="203"/>
      <c r="O173" s="203"/>
      <c r="P173" s="203"/>
      <c r="Q173" s="203"/>
      <c r="R173" s="204"/>
      <c r="S173" s="298" t="str">
        <f t="shared" si="10"/>
        <v/>
      </c>
      <c r="T173" s="299" t="str">
        <f t="shared" si="13"/>
        <v/>
      </c>
      <c r="U173" s="282"/>
    </row>
    <row r="174" spans="2:21" ht="24.75" customHeight="1">
      <c r="B174" s="176">
        <v>168</v>
      </c>
      <c r="C174" s="231"/>
      <c r="D174" s="290" t="str">
        <f t="shared" si="11"/>
        <v/>
      </c>
      <c r="E174" s="291">
        <f>IF(D174="",0,+COUNTIF('賃上げ後(2か月目)(様式3-8) '!$D$7:$D$1006,D174))</f>
        <v>0</v>
      </c>
      <c r="F174" s="205"/>
      <c r="G174" s="295" t="str">
        <f t="shared" si="12"/>
        <v/>
      </c>
      <c r="H174" s="202"/>
      <c r="I174" s="202"/>
      <c r="J174" s="203"/>
      <c r="K174" s="203"/>
      <c r="L174" s="203"/>
      <c r="M174" s="203"/>
      <c r="N174" s="203"/>
      <c r="O174" s="203"/>
      <c r="P174" s="203"/>
      <c r="Q174" s="203"/>
      <c r="R174" s="204"/>
      <c r="S174" s="298" t="str">
        <f t="shared" si="10"/>
        <v/>
      </c>
      <c r="T174" s="299" t="str">
        <f t="shared" si="13"/>
        <v/>
      </c>
      <c r="U174" s="282"/>
    </row>
    <row r="175" spans="2:21" ht="24.75" customHeight="1">
      <c r="B175" s="176">
        <v>169</v>
      </c>
      <c r="C175" s="231"/>
      <c r="D175" s="290" t="str">
        <f t="shared" si="11"/>
        <v/>
      </c>
      <c r="E175" s="291">
        <f>IF(D175="",0,+COUNTIF('賃上げ後(2か月目)(様式3-8) '!$D$7:$D$1006,D175))</f>
        <v>0</v>
      </c>
      <c r="F175" s="205"/>
      <c r="G175" s="295" t="str">
        <f t="shared" si="12"/>
        <v/>
      </c>
      <c r="H175" s="202"/>
      <c r="I175" s="202"/>
      <c r="J175" s="203"/>
      <c r="K175" s="203"/>
      <c r="L175" s="203"/>
      <c r="M175" s="203"/>
      <c r="N175" s="203"/>
      <c r="O175" s="203"/>
      <c r="P175" s="203"/>
      <c r="Q175" s="203"/>
      <c r="R175" s="204"/>
      <c r="S175" s="298" t="str">
        <f t="shared" si="10"/>
        <v/>
      </c>
      <c r="T175" s="299" t="str">
        <f t="shared" si="13"/>
        <v/>
      </c>
      <c r="U175" s="282"/>
    </row>
    <row r="176" spans="2:21" ht="24.75" customHeight="1">
      <c r="B176" s="176">
        <v>170</v>
      </c>
      <c r="C176" s="231"/>
      <c r="D176" s="290" t="str">
        <f t="shared" si="11"/>
        <v/>
      </c>
      <c r="E176" s="291">
        <f>IF(D176="",0,+COUNTIF('賃上げ後(2か月目)(様式3-8) '!$D$7:$D$1006,D176))</f>
        <v>0</v>
      </c>
      <c r="F176" s="205"/>
      <c r="G176" s="295" t="str">
        <f t="shared" si="12"/>
        <v/>
      </c>
      <c r="H176" s="202"/>
      <c r="I176" s="202"/>
      <c r="J176" s="203"/>
      <c r="K176" s="203"/>
      <c r="L176" s="203"/>
      <c r="M176" s="203"/>
      <c r="N176" s="203"/>
      <c r="O176" s="203"/>
      <c r="P176" s="203"/>
      <c r="Q176" s="203"/>
      <c r="R176" s="204"/>
      <c r="S176" s="298" t="str">
        <f t="shared" si="10"/>
        <v/>
      </c>
      <c r="T176" s="299" t="str">
        <f t="shared" si="13"/>
        <v/>
      </c>
      <c r="U176" s="282"/>
    </row>
    <row r="177" spans="2:21" ht="24.75" customHeight="1">
      <c r="B177" s="176">
        <v>171</v>
      </c>
      <c r="C177" s="231"/>
      <c r="D177" s="290" t="str">
        <f t="shared" si="11"/>
        <v/>
      </c>
      <c r="E177" s="291">
        <f>IF(D177="",0,+COUNTIF('賃上げ後(2か月目)(様式3-8) '!$D$7:$D$1006,D177))</f>
        <v>0</v>
      </c>
      <c r="F177" s="205"/>
      <c r="G177" s="295" t="str">
        <f t="shared" si="12"/>
        <v/>
      </c>
      <c r="H177" s="202"/>
      <c r="I177" s="202"/>
      <c r="J177" s="203"/>
      <c r="K177" s="203"/>
      <c r="L177" s="203"/>
      <c r="M177" s="203"/>
      <c r="N177" s="203"/>
      <c r="O177" s="203"/>
      <c r="P177" s="203"/>
      <c r="Q177" s="203"/>
      <c r="R177" s="204"/>
      <c r="S177" s="298" t="str">
        <f t="shared" si="10"/>
        <v/>
      </c>
      <c r="T177" s="299" t="str">
        <f t="shared" si="13"/>
        <v/>
      </c>
      <c r="U177" s="282"/>
    </row>
    <row r="178" spans="2:21" ht="24.75" customHeight="1">
      <c r="B178" s="176">
        <v>172</v>
      </c>
      <c r="C178" s="231"/>
      <c r="D178" s="290" t="str">
        <f t="shared" si="11"/>
        <v/>
      </c>
      <c r="E178" s="291">
        <f>IF(D178="",0,+COUNTIF('賃上げ後(2か月目)(様式3-8) '!$D$7:$D$1006,D178))</f>
        <v>0</v>
      </c>
      <c r="F178" s="205"/>
      <c r="G178" s="295" t="str">
        <f t="shared" si="12"/>
        <v/>
      </c>
      <c r="H178" s="202"/>
      <c r="I178" s="202"/>
      <c r="J178" s="203"/>
      <c r="K178" s="203"/>
      <c r="L178" s="203"/>
      <c r="M178" s="203"/>
      <c r="N178" s="203"/>
      <c r="O178" s="203"/>
      <c r="P178" s="203"/>
      <c r="Q178" s="203"/>
      <c r="R178" s="204"/>
      <c r="S178" s="298" t="str">
        <f t="shared" si="10"/>
        <v/>
      </c>
      <c r="T178" s="299" t="str">
        <f t="shared" si="13"/>
        <v/>
      </c>
      <c r="U178" s="282"/>
    </row>
    <row r="179" spans="2:21" ht="24.75" customHeight="1">
      <c r="B179" s="176">
        <v>173</v>
      </c>
      <c r="C179" s="231"/>
      <c r="D179" s="290" t="str">
        <f t="shared" si="11"/>
        <v/>
      </c>
      <c r="E179" s="291">
        <f>IF(D179="",0,+COUNTIF('賃上げ後(2か月目)(様式3-8) '!$D$7:$D$1006,D179))</f>
        <v>0</v>
      </c>
      <c r="F179" s="205"/>
      <c r="G179" s="295" t="str">
        <f t="shared" si="12"/>
        <v/>
      </c>
      <c r="H179" s="202"/>
      <c r="I179" s="202"/>
      <c r="J179" s="203"/>
      <c r="K179" s="203"/>
      <c r="L179" s="203"/>
      <c r="M179" s="203"/>
      <c r="N179" s="203"/>
      <c r="O179" s="203"/>
      <c r="P179" s="203"/>
      <c r="Q179" s="203"/>
      <c r="R179" s="204"/>
      <c r="S179" s="298" t="str">
        <f t="shared" si="10"/>
        <v/>
      </c>
      <c r="T179" s="299" t="str">
        <f t="shared" si="13"/>
        <v/>
      </c>
      <c r="U179" s="282"/>
    </row>
    <row r="180" spans="2:21" ht="24.75" customHeight="1">
      <c r="B180" s="176">
        <v>174</v>
      </c>
      <c r="C180" s="231"/>
      <c r="D180" s="290" t="str">
        <f t="shared" si="11"/>
        <v/>
      </c>
      <c r="E180" s="291">
        <f>IF(D180="",0,+COUNTIF('賃上げ後(2か月目)(様式3-8) '!$D$7:$D$1006,D180))</f>
        <v>0</v>
      </c>
      <c r="F180" s="205"/>
      <c r="G180" s="295" t="str">
        <f t="shared" si="12"/>
        <v/>
      </c>
      <c r="H180" s="202"/>
      <c r="I180" s="202"/>
      <c r="J180" s="203"/>
      <c r="K180" s="203"/>
      <c r="L180" s="203"/>
      <c r="M180" s="203"/>
      <c r="N180" s="203"/>
      <c r="O180" s="203"/>
      <c r="P180" s="203"/>
      <c r="Q180" s="203"/>
      <c r="R180" s="204"/>
      <c r="S180" s="298" t="str">
        <f t="shared" si="10"/>
        <v/>
      </c>
      <c r="T180" s="299" t="str">
        <f t="shared" si="13"/>
        <v/>
      </c>
      <c r="U180" s="282"/>
    </row>
    <row r="181" spans="2:21" ht="24.75" customHeight="1">
      <c r="B181" s="176">
        <v>175</v>
      </c>
      <c r="C181" s="231"/>
      <c r="D181" s="290" t="str">
        <f t="shared" si="11"/>
        <v/>
      </c>
      <c r="E181" s="291">
        <f>IF(D181="",0,+COUNTIF('賃上げ後(2か月目)(様式3-8) '!$D$7:$D$1006,D181))</f>
        <v>0</v>
      </c>
      <c r="F181" s="205"/>
      <c r="G181" s="295" t="str">
        <f t="shared" si="12"/>
        <v/>
      </c>
      <c r="H181" s="202"/>
      <c r="I181" s="202"/>
      <c r="J181" s="203"/>
      <c r="K181" s="203"/>
      <c r="L181" s="203"/>
      <c r="M181" s="203"/>
      <c r="N181" s="203"/>
      <c r="O181" s="203"/>
      <c r="P181" s="203"/>
      <c r="Q181" s="203"/>
      <c r="R181" s="204"/>
      <c r="S181" s="298" t="str">
        <f t="shared" si="10"/>
        <v/>
      </c>
      <c r="T181" s="299" t="str">
        <f t="shared" si="13"/>
        <v/>
      </c>
      <c r="U181" s="282"/>
    </row>
    <row r="182" spans="2:21" ht="24.75" customHeight="1">
      <c r="B182" s="176">
        <v>176</v>
      </c>
      <c r="C182" s="231"/>
      <c r="D182" s="290" t="str">
        <f t="shared" si="11"/>
        <v/>
      </c>
      <c r="E182" s="291">
        <f>IF(D182="",0,+COUNTIF('賃上げ後(2か月目)(様式3-8) '!$D$7:$D$1006,D182))</f>
        <v>0</v>
      </c>
      <c r="F182" s="205"/>
      <c r="G182" s="295" t="str">
        <f t="shared" si="12"/>
        <v/>
      </c>
      <c r="H182" s="202"/>
      <c r="I182" s="202"/>
      <c r="J182" s="203"/>
      <c r="K182" s="203"/>
      <c r="L182" s="203"/>
      <c r="M182" s="203"/>
      <c r="N182" s="203"/>
      <c r="O182" s="203"/>
      <c r="P182" s="203"/>
      <c r="Q182" s="203"/>
      <c r="R182" s="204"/>
      <c r="S182" s="298" t="str">
        <f t="shared" si="10"/>
        <v/>
      </c>
      <c r="T182" s="299" t="str">
        <f t="shared" si="13"/>
        <v/>
      </c>
      <c r="U182" s="282"/>
    </row>
    <row r="183" spans="2:21" ht="24.75" customHeight="1">
      <c r="B183" s="176">
        <v>177</v>
      </c>
      <c r="C183" s="231"/>
      <c r="D183" s="290" t="str">
        <f t="shared" si="11"/>
        <v/>
      </c>
      <c r="E183" s="291">
        <f>IF(D183="",0,+COUNTIF('賃上げ後(2か月目)(様式3-8) '!$D$7:$D$1006,D183))</f>
        <v>0</v>
      </c>
      <c r="F183" s="205"/>
      <c r="G183" s="295" t="str">
        <f t="shared" si="12"/>
        <v/>
      </c>
      <c r="H183" s="202"/>
      <c r="I183" s="202"/>
      <c r="J183" s="203"/>
      <c r="K183" s="203"/>
      <c r="L183" s="203"/>
      <c r="M183" s="203"/>
      <c r="N183" s="203"/>
      <c r="O183" s="203"/>
      <c r="P183" s="203"/>
      <c r="Q183" s="203"/>
      <c r="R183" s="204"/>
      <c r="S183" s="298" t="str">
        <f t="shared" si="10"/>
        <v/>
      </c>
      <c r="T183" s="299" t="str">
        <f t="shared" si="13"/>
        <v/>
      </c>
      <c r="U183" s="282"/>
    </row>
    <row r="184" spans="2:21" ht="24.75" customHeight="1">
      <c r="B184" s="176">
        <v>178</v>
      </c>
      <c r="C184" s="231"/>
      <c r="D184" s="290" t="str">
        <f t="shared" si="11"/>
        <v/>
      </c>
      <c r="E184" s="291">
        <f>IF(D184="",0,+COUNTIF('賃上げ後(2か月目)(様式3-8) '!$D$7:$D$1006,D184))</f>
        <v>0</v>
      </c>
      <c r="F184" s="205"/>
      <c r="G184" s="295" t="str">
        <f t="shared" si="12"/>
        <v/>
      </c>
      <c r="H184" s="202"/>
      <c r="I184" s="202"/>
      <c r="J184" s="203"/>
      <c r="K184" s="203"/>
      <c r="L184" s="203"/>
      <c r="M184" s="203"/>
      <c r="N184" s="203"/>
      <c r="O184" s="203"/>
      <c r="P184" s="203"/>
      <c r="Q184" s="203"/>
      <c r="R184" s="204"/>
      <c r="S184" s="298" t="str">
        <f t="shared" si="10"/>
        <v/>
      </c>
      <c r="T184" s="299" t="str">
        <f t="shared" si="13"/>
        <v/>
      </c>
      <c r="U184" s="282"/>
    </row>
    <row r="185" spans="2:21" ht="24.75" customHeight="1">
      <c r="B185" s="176">
        <v>179</v>
      </c>
      <c r="C185" s="231"/>
      <c r="D185" s="290" t="str">
        <f t="shared" si="11"/>
        <v/>
      </c>
      <c r="E185" s="291">
        <f>IF(D185="",0,+COUNTIF('賃上げ後(2か月目)(様式3-8) '!$D$7:$D$1006,D185))</f>
        <v>0</v>
      </c>
      <c r="F185" s="205"/>
      <c r="G185" s="295" t="str">
        <f t="shared" si="12"/>
        <v/>
      </c>
      <c r="H185" s="202"/>
      <c r="I185" s="202"/>
      <c r="J185" s="203"/>
      <c r="K185" s="203"/>
      <c r="L185" s="203"/>
      <c r="M185" s="203"/>
      <c r="N185" s="203"/>
      <c r="O185" s="203"/>
      <c r="P185" s="203"/>
      <c r="Q185" s="203"/>
      <c r="R185" s="204"/>
      <c r="S185" s="298" t="str">
        <f t="shared" si="10"/>
        <v/>
      </c>
      <c r="T185" s="299" t="str">
        <f t="shared" si="13"/>
        <v/>
      </c>
      <c r="U185" s="282"/>
    </row>
    <row r="186" spans="2:21" ht="24.75" customHeight="1">
      <c r="B186" s="176">
        <v>180</v>
      </c>
      <c r="C186" s="231"/>
      <c r="D186" s="290" t="str">
        <f t="shared" si="11"/>
        <v/>
      </c>
      <c r="E186" s="291">
        <f>IF(D186="",0,+COUNTIF('賃上げ後(2か月目)(様式3-8) '!$D$7:$D$1006,D186))</f>
        <v>0</v>
      </c>
      <c r="F186" s="205"/>
      <c r="G186" s="295" t="str">
        <f t="shared" si="12"/>
        <v/>
      </c>
      <c r="H186" s="202"/>
      <c r="I186" s="202"/>
      <c r="J186" s="203"/>
      <c r="K186" s="203"/>
      <c r="L186" s="203"/>
      <c r="M186" s="203"/>
      <c r="N186" s="203"/>
      <c r="O186" s="203"/>
      <c r="P186" s="203"/>
      <c r="Q186" s="203"/>
      <c r="R186" s="204"/>
      <c r="S186" s="298" t="str">
        <f t="shared" si="10"/>
        <v/>
      </c>
      <c r="T186" s="299" t="str">
        <f t="shared" si="13"/>
        <v/>
      </c>
      <c r="U186" s="282"/>
    </row>
    <row r="187" spans="2:21" ht="24.75" customHeight="1">
      <c r="B187" s="176">
        <v>181</v>
      </c>
      <c r="C187" s="231"/>
      <c r="D187" s="290" t="str">
        <f t="shared" si="11"/>
        <v/>
      </c>
      <c r="E187" s="291">
        <f>IF(D187="",0,+COUNTIF('賃上げ後(2か月目)(様式3-8) '!$D$7:$D$1006,D187))</f>
        <v>0</v>
      </c>
      <c r="F187" s="205"/>
      <c r="G187" s="295" t="str">
        <f t="shared" si="12"/>
        <v/>
      </c>
      <c r="H187" s="202"/>
      <c r="I187" s="202"/>
      <c r="J187" s="203"/>
      <c r="K187" s="203"/>
      <c r="L187" s="203"/>
      <c r="M187" s="203"/>
      <c r="N187" s="203"/>
      <c r="O187" s="203"/>
      <c r="P187" s="203"/>
      <c r="Q187" s="203"/>
      <c r="R187" s="204"/>
      <c r="S187" s="298" t="str">
        <f t="shared" si="10"/>
        <v/>
      </c>
      <c r="T187" s="299" t="str">
        <f t="shared" si="13"/>
        <v/>
      </c>
      <c r="U187" s="282"/>
    </row>
    <row r="188" spans="2:21" ht="24.75" customHeight="1">
      <c r="B188" s="176">
        <v>182</v>
      </c>
      <c r="C188" s="231"/>
      <c r="D188" s="290" t="str">
        <f t="shared" si="11"/>
        <v/>
      </c>
      <c r="E188" s="291">
        <f>IF(D188="",0,+COUNTIF('賃上げ後(2か月目)(様式3-8) '!$D$7:$D$1006,D188))</f>
        <v>0</v>
      </c>
      <c r="F188" s="205"/>
      <c r="G188" s="295" t="str">
        <f t="shared" si="12"/>
        <v/>
      </c>
      <c r="H188" s="202"/>
      <c r="I188" s="202"/>
      <c r="J188" s="203"/>
      <c r="K188" s="203"/>
      <c r="L188" s="203"/>
      <c r="M188" s="203"/>
      <c r="N188" s="203"/>
      <c r="O188" s="203"/>
      <c r="P188" s="203"/>
      <c r="Q188" s="203"/>
      <c r="R188" s="204"/>
      <c r="S188" s="298" t="str">
        <f t="shared" si="10"/>
        <v/>
      </c>
      <c r="T188" s="299" t="str">
        <f t="shared" si="13"/>
        <v/>
      </c>
      <c r="U188" s="282"/>
    </row>
    <row r="189" spans="2:21" ht="24.75" customHeight="1">
      <c r="B189" s="176">
        <v>183</v>
      </c>
      <c r="C189" s="231"/>
      <c r="D189" s="290" t="str">
        <f t="shared" si="11"/>
        <v/>
      </c>
      <c r="E189" s="291">
        <f>IF(D189="",0,+COUNTIF('賃上げ後(2か月目)(様式3-8) '!$D$7:$D$1006,D189))</f>
        <v>0</v>
      </c>
      <c r="F189" s="205"/>
      <c r="G189" s="295" t="str">
        <f t="shared" si="12"/>
        <v/>
      </c>
      <c r="H189" s="202"/>
      <c r="I189" s="202"/>
      <c r="J189" s="203"/>
      <c r="K189" s="203"/>
      <c r="L189" s="203"/>
      <c r="M189" s="203"/>
      <c r="N189" s="203"/>
      <c r="O189" s="203"/>
      <c r="P189" s="203"/>
      <c r="Q189" s="203"/>
      <c r="R189" s="204"/>
      <c r="S189" s="298" t="str">
        <f t="shared" si="10"/>
        <v/>
      </c>
      <c r="T189" s="299" t="str">
        <f t="shared" si="13"/>
        <v/>
      </c>
      <c r="U189" s="282"/>
    </row>
    <row r="190" spans="2:21" ht="24.75" customHeight="1">
      <c r="B190" s="176">
        <v>184</v>
      </c>
      <c r="C190" s="231"/>
      <c r="D190" s="290" t="str">
        <f t="shared" si="11"/>
        <v/>
      </c>
      <c r="E190" s="291">
        <f>IF(D190="",0,+COUNTIF('賃上げ後(2か月目)(様式3-8) '!$D$7:$D$1006,D190))</f>
        <v>0</v>
      </c>
      <c r="F190" s="205"/>
      <c r="G190" s="295" t="str">
        <f t="shared" si="12"/>
        <v/>
      </c>
      <c r="H190" s="202"/>
      <c r="I190" s="202"/>
      <c r="J190" s="203"/>
      <c r="K190" s="203"/>
      <c r="L190" s="203"/>
      <c r="M190" s="203"/>
      <c r="N190" s="203"/>
      <c r="O190" s="203"/>
      <c r="P190" s="203"/>
      <c r="Q190" s="203"/>
      <c r="R190" s="204"/>
      <c r="S190" s="298" t="str">
        <f t="shared" si="10"/>
        <v/>
      </c>
      <c r="T190" s="299" t="str">
        <f t="shared" si="13"/>
        <v/>
      </c>
      <c r="U190" s="282"/>
    </row>
    <row r="191" spans="2:21" ht="24.75" customHeight="1">
      <c r="B191" s="176">
        <v>185</v>
      </c>
      <c r="C191" s="231"/>
      <c r="D191" s="290" t="str">
        <f t="shared" si="11"/>
        <v/>
      </c>
      <c r="E191" s="291">
        <f>IF(D191="",0,+COUNTIF('賃上げ後(2か月目)(様式3-8) '!$D$7:$D$1006,D191))</f>
        <v>0</v>
      </c>
      <c r="F191" s="205"/>
      <c r="G191" s="295" t="str">
        <f t="shared" si="12"/>
        <v/>
      </c>
      <c r="H191" s="202"/>
      <c r="I191" s="202"/>
      <c r="J191" s="203"/>
      <c r="K191" s="203"/>
      <c r="L191" s="203"/>
      <c r="M191" s="203"/>
      <c r="N191" s="203"/>
      <c r="O191" s="203"/>
      <c r="P191" s="203"/>
      <c r="Q191" s="203"/>
      <c r="R191" s="204"/>
      <c r="S191" s="298" t="str">
        <f t="shared" si="10"/>
        <v/>
      </c>
      <c r="T191" s="299" t="str">
        <f t="shared" si="13"/>
        <v/>
      </c>
      <c r="U191" s="282"/>
    </row>
    <row r="192" spans="2:21" ht="24.75" customHeight="1">
      <c r="B192" s="176">
        <v>186</v>
      </c>
      <c r="C192" s="231"/>
      <c r="D192" s="290" t="str">
        <f t="shared" si="11"/>
        <v/>
      </c>
      <c r="E192" s="291">
        <f>IF(D192="",0,+COUNTIF('賃上げ後(2か月目)(様式3-8) '!$D$7:$D$1006,D192))</f>
        <v>0</v>
      </c>
      <c r="F192" s="205"/>
      <c r="G192" s="295" t="str">
        <f t="shared" si="12"/>
        <v/>
      </c>
      <c r="H192" s="202"/>
      <c r="I192" s="202"/>
      <c r="J192" s="203"/>
      <c r="K192" s="203"/>
      <c r="L192" s="203"/>
      <c r="M192" s="203"/>
      <c r="N192" s="203"/>
      <c r="O192" s="203"/>
      <c r="P192" s="203"/>
      <c r="Q192" s="203"/>
      <c r="R192" s="204"/>
      <c r="S192" s="298" t="str">
        <f t="shared" si="10"/>
        <v/>
      </c>
      <c r="T192" s="299" t="str">
        <f t="shared" si="13"/>
        <v/>
      </c>
      <c r="U192" s="282"/>
    </row>
    <row r="193" spans="2:21" ht="24.75" customHeight="1">
      <c r="B193" s="176">
        <v>187</v>
      </c>
      <c r="C193" s="231"/>
      <c r="D193" s="290" t="str">
        <f t="shared" si="11"/>
        <v/>
      </c>
      <c r="E193" s="291">
        <f>IF(D193="",0,+COUNTIF('賃上げ後(2か月目)(様式3-8) '!$D$7:$D$1006,D193))</f>
        <v>0</v>
      </c>
      <c r="F193" s="205"/>
      <c r="G193" s="295" t="str">
        <f t="shared" si="12"/>
        <v/>
      </c>
      <c r="H193" s="202"/>
      <c r="I193" s="202"/>
      <c r="J193" s="203"/>
      <c r="K193" s="203"/>
      <c r="L193" s="203"/>
      <c r="M193" s="203"/>
      <c r="N193" s="203"/>
      <c r="O193" s="203"/>
      <c r="P193" s="203"/>
      <c r="Q193" s="203"/>
      <c r="R193" s="204"/>
      <c r="S193" s="298" t="str">
        <f t="shared" si="10"/>
        <v/>
      </c>
      <c r="T193" s="299" t="str">
        <f t="shared" si="13"/>
        <v/>
      </c>
      <c r="U193" s="282"/>
    </row>
    <row r="194" spans="2:21" ht="24.75" customHeight="1">
      <c r="B194" s="176">
        <v>188</v>
      </c>
      <c r="C194" s="231"/>
      <c r="D194" s="290" t="str">
        <f t="shared" si="11"/>
        <v/>
      </c>
      <c r="E194" s="291">
        <f>IF(D194="",0,+COUNTIF('賃上げ後(2か月目)(様式3-8) '!$D$7:$D$1006,D194))</f>
        <v>0</v>
      </c>
      <c r="F194" s="205"/>
      <c r="G194" s="295" t="str">
        <f t="shared" si="12"/>
        <v/>
      </c>
      <c r="H194" s="202"/>
      <c r="I194" s="202"/>
      <c r="J194" s="203"/>
      <c r="K194" s="203"/>
      <c r="L194" s="203"/>
      <c r="M194" s="203"/>
      <c r="N194" s="203"/>
      <c r="O194" s="203"/>
      <c r="P194" s="203"/>
      <c r="Q194" s="203"/>
      <c r="R194" s="204"/>
      <c r="S194" s="298" t="str">
        <f t="shared" si="10"/>
        <v/>
      </c>
      <c r="T194" s="299" t="str">
        <f t="shared" si="13"/>
        <v/>
      </c>
      <c r="U194" s="282"/>
    </row>
    <row r="195" spans="2:21" ht="24.75" customHeight="1">
      <c r="B195" s="176">
        <v>189</v>
      </c>
      <c r="C195" s="231"/>
      <c r="D195" s="290" t="str">
        <f t="shared" si="11"/>
        <v/>
      </c>
      <c r="E195" s="291">
        <f>IF(D195="",0,+COUNTIF('賃上げ後(2か月目)(様式3-8) '!$D$7:$D$1006,D195))</f>
        <v>0</v>
      </c>
      <c r="F195" s="205"/>
      <c r="G195" s="295" t="str">
        <f t="shared" si="12"/>
        <v/>
      </c>
      <c r="H195" s="202"/>
      <c r="I195" s="202"/>
      <c r="J195" s="203"/>
      <c r="K195" s="203"/>
      <c r="L195" s="203"/>
      <c r="M195" s="203"/>
      <c r="N195" s="203"/>
      <c r="O195" s="203"/>
      <c r="P195" s="203"/>
      <c r="Q195" s="203"/>
      <c r="R195" s="204"/>
      <c r="S195" s="298" t="str">
        <f t="shared" si="10"/>
        <v/>
      </c>
      <c r="T195" s="299" t="str">
        <f t="shared" si="13"/>
        <v/>
      </c>
      <c r="U195" s="282"/>
    </row>
    <row r="196" spans="2:21" ht="24.75" customHeight="1">
      <c r="B196" s="176">
        <v>190</v>
      </c>
      <c r="C196" s="231"/>
      <c r="D196" s="290" t="str">
        <f t="shared" si="11"/>
        <v/>
      </c>
      <c r="E196" s="291">
        <f>IF(D196="",0,+COUNTIF('賃上げ後(2か月目)(様式3-8) '!$D$7:$D$1006,D196))</f>
        <v>0</v>
      </c>
      <c r="F196" s="205"/>
      <c r="G196" s="295" t="str">
        <f t="shared" si="12"/>
        <v/>
      </c>
      <c r="H196" s="202"/>
      <c r="I196" s="202"/>
      <c r="J196" s="203"/>
      <c r="K196" s="203"/>
      <c r="L196" s="203"/>
      <c r="M196" s="203"/>
      <c r="N196" s="203"/>
      <c r="O196" s="203"/>
      <c r="P196" s="203"/>
      <c r="Q196" s="203"/>
      <c r="R196" s="204"/>
      <c r="S196" s="298" t="str">
        <f t="shared" si="10"/>
        <v/>
      </c>
      <c r="T196" s="299" t="str">
        <f t="shared" si="13"/>
        <v/>
      </c>
      <c r="U196" s="282"/>
    </row>
    <row r="197" spans="2:21" ht="24.75" customHeight="1">
      <c r="B197" s="176">
        <v>191</v>
      </c>
      <c r="C197" s="231"/>
      <c r="D197" s="290" t="str">
        <f t="shared" si="11"/>
        <v/>
      </c>
      <c r="E197" s="291">
        <f>IF(D197="",0,+COUNTIF('賃上げ後(2か月目)(様式3-8) '!$D$7:$D$1006,D197))</f>
        <v>0</v>
      </c>
      <c r="F197" s="205"/>
      <c r="G197" s="295" t="str">
        <f t="shared" si="12"/>
        <v/>
      </c>
      <c r="H197" s="202"/>
      <c r="I197" s="202"/>
      <c r="J197" s="203"/>
      <c r="K197" s="203"/>
      <c r="L197" s="203"/>
      <c r="M197" s="203"/>
      <c r="N197" s="203"/>
      <c r="O197" s="203"/>
      <c r="P197" s="203"/>
      <c r="Q197" s="203"/>
      <c r="R197" s="204"/>
      <c r="S197" s="298" t="str">
        <f t="shared" si="10"/>
        <v/>
      </c>
      <c r="T197" s="299" t="str">
        <f t="shared" si="13"/>
        <v/>
      </c>
      <c r="U197" s="282"/>
    </row>
    <row r="198" spans="2:21" ht="24.75" customHeight="1">
      <c r="B198" s="176">
        <v>192</v>
      </c>
      <c r="C198" s="231"/>
      <c r="D198" s="290" t="str">
        <f t="shared" si="11"/>
        <v/>
      </c>
      <c r="E198" s="291">
        <f>IF(D198="",0,+COUNTIF('賃上げ後(2か月目)(様式3-8) '!$D$7:$D$1006,D198))</f>
        <v>0</v>
      </c>
      <c r="F198" s="205"/>
      <c r="G198" s="295" t="str">
        <f t="shared" si="12"/>
        <v/>
      </c>
      <c r="H198" s="202"/>
      <c r="I198" s="202"/>
      <c r="J198" s="203"/>
      <c r="K198" s="203"/>
      <c r="L198" s="203"/>
      <c r="M198" s="203"/>
      <c r="N198" s="203"/>
      <c r="O198" s="203"/>
      <c r="P198" s="203"/>
      <c r="Q198" s="203"/>
      <c r="R198" s="204"/>
      <c r="S198" s="298" t="str">
        <f t="shared" si="10"/>
        <v/>
      </c>
      <c r="T198" s="299" t="str">
        <f t="shared" si="13"/>
        <v/>
      </c>
      <c r="U198" s="282"/>
    </row>
    <row r="199" spans="2:21" ht="24.75" customHeight="1">
      <c r="B199" s="176">
        <v>193</v>
      </c>
      <c r="C199" s="231"/>
      <c r="D199" s="290" t="str">
        <f t="shared" si="11"/>
        <v/>
      </c>
      <c r="E199" s="291">
        <f>IF(D199="",0,+COUNTIF('賃上げ後(2か月目)(様式3-8) '!$D$7:$D$1006,D199))</f>
        <v>0</v>
      </c>
      <c r="F199" s="205"/>
      <c r="G199" s="295" t="str">
        <f t="shared" si="12"/>
        <v/>
      </c>
      <c r="H199" s="202"/>
      <c r="I199" s="202"/>
      <c r="J199" s="203"/>
      <c r="K199" s="203"/>
      <c r="L199" s="203"/>
      <c r="M199" s="203"/>
      <c r="N199" s="203"/>
      <c r="O199" s="203"/>
      <c r="P199" s="203"/>
      <c r="Q199" s="203"/>
      <c r="R199" s="204"/>
      <c r="S199" s="298" t="str">
        <f t="shared" si="10"/>
        <v/>
      </c>
      <c r="T199" s="299" t="str">
        <f t="shared" si="13"/>
        <v/>
      </c>
      <c r="U199" s="282"/>
    </row>
    <row r="200" spans="2:21" ht="24.75" customHeight="1">
      <c r="B200" s="176">
        <v>194</v>
      </c>
      <c r="C200" s="231"/>
      <c r="D200" s="290" t="str">
        <f t="shared" si="11"/>
        <v/>
      </c>
      <c r="E200" s="291">
        <f>IF(D200="",0,+COUNTIF('賃上げ後(2か月目)(様式3-8) '!$D$7:$D$1006,D200))</f>
        <v>0</v>
      </c>
      <c r="F200" s="205"/>
      <c r="G200" s="295" t="str">
        <f t="shared" si="12"/>
        <v/>
      </c>
      <c r="H200" s="202"/>
      <c r="I200" s="202"/>
      <c r="J200" s="203"/>
      <c r="K200" s="203"/>
      <c r="L200" s="203"/>
      <c r="M200" s="203"/>
      <c r="N200" s="203"/>
      <c r="O200" s="203"/>
      <c r="P200" s="203"/>
      <c r="Q200" s="203"/>
      <c r="R200" s="204"/>
      <c r="S200" s="298" t="str">
        <f t="shared" ref="S200:S263" si="14">IF(C200="","",+SUM(H200:R200))</f>
        <v/>
      </c>
      <c r="T200" s="299" t="str">
        <f t="shared" si="13"/>
        <v/>
      </c>
      <c r="U200" s="282"/>
    </row>
    <row r="201" spans="2:21" ht="24.75" customHeight="1">
      <c r="B201" s="176">
        <v>195</v>
      </c>
      <c r="C201" s="231"/>
      <c r="D201" s="290" t="str">
        <f t="shared" ref="D201:D264" si="15">SUBSTITUTE(SUBSTITUTE(C201,"　","")," ","")</f>
        <v/>
      </c>
      <c r="E201" s="291">
        <f>IF(D201="",0,+COUNTIF('賃上げ後(2か月目)(様式3-8) '!$D$7:$D$1006,D201))</f>
        <v>0</v>
      </c>
      <c r="F201" s="205"/>
      <c r="G201" s="295" t="str">
        <f t="shared" ref="G201:G264" si="16">IF(C201="","",+IF(OR(E201&lt;1,F201=""),"除外","対象"))</f>
        <v/>
      </c>
      <c r="H201" s="202"/>
      <c r="I201" s="202"/>
      <c r="J201" s="203"/>
      <c r="K201" s="203"/>
      <c r="L201" s="203"/>
      <c r="M201" s="203"/>
      <c r="N201" s="203"/>
      <c r="O201" s="203"/>
      <c r="P201" s="203"/>
      <c r="Q201" s="203"/>
      <c r="R201" s="204"/>
      <c r="S201" s="298" t="str">
        <f t="shared" si="14"/>
        <v/>
      </c>
      <c r="T201" s="299" t="str">
        <f t="shared" si="13"/>
        <v/>
      </c>
      <c r="U201" s="282"/>
    </row>
    <row r="202" spans="2:21" ht="24.75" customHeight="1">
      <c r="B202" s="176">
        <v>196</v>
      </c>
      <c r="C202" s="231"/>
      <c r="D202" s="290" t="str">
        <f t="shared" si="15"/>
        <v/>
      </c>
      <c r="E202" s="291">
        <f>IF(D202="",0,+COUNTIF('賃上げ後(2か月目)(様式3-8) '!$D$7:$D$1006,D202))</f>
        <v>0</v>
      </c>
      <c r="F202" s="205"/>
      <c r="G202" s="295" t="str">
        <f t="shared" si="16"/>
        <v/>
      </c>
      <c r="H202" s="202"/>
      <c r="I202" s="202"/>
      <c r="J202" s="203"/>
      <c r="K202" s="203"/>
      <c r="L202" s="203"/>
      <c r="M202" s="203"/>
      <c r="N202" s="203"/>
      <c r="O202" s="203"/>
      <c r="P202" s="203"/>
      <c r="Q202" s="203"/>
      <c r="R202" s="204"/>
      <c r="S202" s="298" t="str">
        <f t="shared" si="14"/>
        <v/>
      </c>
      <c r="T202" s="299" t="str">
        <f t="shared" si="13"/>
        <v/>
      </c>
      <c r="U202" s="282"/>
    </row>
    <row r="203" spans="2:21" ht="24.75" customHeight="1">
      <c r="B203" s="176">
        <v>197</v>
      </c>
      <c r="C203" s="231"/>
      <c r="D203" s="290" t="str">
        <f t="shared" si="15"/>
        <v/>
      </c>
      <c r="E203" s="291">
        <f>IF(D203="",0,+COUNTIF('賃上げ後(2か月目)(様式3-8) '!$D$7:$D$1006,D203))</f>
        <v>0</v>
      </c>
      <c r="F203" s="205"/>
      <c r="G203" s="295" t="str">
        <f t="shared" si="16"/>
        <v/>
      </c>
      <c r="H203" s="202"/>
      <c r="I203" s="202"/>
      <c r="J203" s="203"/>
      <c r="K203" s="203"/>
      <c r="L203" s="203"/>
      <c r="M203" s="203"/>
      <c r="N203" s="203"/>
      <c r="O203" s="203"/>
      <c r="P203" s="203"/>
      <c r="Q203" s="203"/>
      <c r="R203" s="204"/>
      <c r="S203" s="298" t="str">
        <f t="shared" si="14"/>
        <v/>
      </c>
      <c r="T203" s="299" t="str">
        <f t="shared" si="13"/>
        <v/>
      </c>
      <c r="U203" s="282"/>
    </row>
    <row r="204" spans="2:21" ht="24.75" customHeight="1">
      <c r="B204" s="176">
        <v>198</v>
      </c>
      <c r="C204" s="231"/>
      <c r="D204" s="290" t="str">
        <f t="shared" si="15"/>
        <v/>
      </c>
      <c r="E204" s="291">
        <f>IF(D204="",0,+COUNTIF('賃上げ後(2か月目)(様式3-8) '!$D$7:$D$1006,D204))</f>
        <v>0</v>
      </c>
      <c r="F204" s="205"/>
      <c r="G204" s="295" t="str">
        <f t="shared" si="16"/>
        <v/>
      </c>
      <c r="H204" s="202"/>
      <c r="I204" s="202"/>
      <c r="J204" s="203"/>
      <c r="K204" s="203"/>
      <c r="L204" s="203"/>
      <c r="M204" s="203"/>
      <c r="N204" s="203"/>
      <c r="O204" s="203"/>
      <c r="P204" s="203"/>
      <c r="Q204" s="203"/>
      <c r="R204" s="204"/>
      <c r="S204" s="298" t="str">
        <f t="shared" si="14"/>
        <v/>
      </c>
      <c r="T204" s="299" t="str">
        <f t="shared" si="13"/>
        <v/>
      </c>
      <c r="U204" s="282"/>
    </row>
    <row r="205" spans="2:21" ht="24.75" customHeight="1">
      <c r="B205" s="176">
        <v>199</v>
      </c>
      <c r="C205" s="231"/>
      <c r="D205" s="290" t="str">
        <f t="shared" si="15"/>
        <v/>
      </c>
      <c r="E205" s="291">
        <f>IF(D205="",0,+COUNTIF('賃上げ後(2か月目)(様式3-8) '!$D$7:$D$1006,D205))</f>
        <v>0</v>
      </c>
      <c r="F205" s="205"/>
      <c r="G205" s="295" t="str">
        <f t="shared" si="16"/>
        <v/>
      </c>
      <c r="H205" s="202"/>
      <c r="I205" s="202"/>
      <c r="J205" s="203"/>
      <c r="K205" s="203"/>
      <c r="L205" s="203"/>
      <c r="M205" s="203"/>
      <c r="N205" s="203"/>
      <c r="O205" s="203"/>
      <c r="P205" s="203"/>
      <c r="Q205" s="203"/>
      <c r="R205" s="204"/>
      <c r="S205" s="298" t="str">
        <f t="shared" si="14"/>
        <v/>
      </c>
      <c r="T205" s="299" t="str">
        <f t="shared" si="13"/>
        <v/>
      </c>
      <c r="U205" s="282"/>
    </row>
    <row r="206" spans="2:21" ht="24.75" customHeight="1">
      <c r="B206" s="176">
        <v>200</v>
      </c>
      <c r="C206" s="231"/>
      <c r="D206" s="290" t="str">
        <f t="shared" si="15"/>
        <v/>
      </c>
      <c r="E206" s="291">
        <f>IF(D206="",0,+COUNTIF('賃上げ後(2か月目)(様式3-8) '!$D$7:$D$1006,D206))</f>
        <v>0</v>
      </c>
      <c r="F206" s="205"/>
      <c r="G206" s="295" t="str">
        <f t="shared" si="16"/>
        <v/>
      </c>
      <c r="H206" s="202"/>
      <c r="I206" s="202"/>
      <c r="J206" s="203"/>
      <c r="K206" s="203"/>
      <c r="L206" s="203"/>
      <c r="M206" s="203"/>
      <c r="N206" s="203"/>
      <c r="O206" s="203"/>
      <c r="P206" s="203"/>
      <c r="Q206" s="203"/>
      <c r="R206" s="204"/>
      <c r="S206" s="298" t="str">
        <f t="shared" si="14"/>
        <v/>
      </c>
      <c r="T206" s="299" t="str">
        <f t="shared" ref="T206:T269" si="17">IF(C206="","",+IF(G206="対象",H206,0))</f>
        <v/>
      </c>
      <c r="U206" s="282"/>
    </row>
    <row r="207" spans="2:21" ht="24.75" customHeight="1">
      <c r="B207" s="176">
        <v>201</v>
      </c>
      <c r="C207" s="231"/>
      <c r="D207" s="290" t="str">
        <f t="shared" si="15"/>
        <v/>
      </c>
      <c r="E207" s="291">
        <f>IF(D207="",0,+COUNTIF('賃上げ後(2か月目)(様式3-8) '!$D$7:$D$1006,D207))</f>
        <v>0</v>
      </c>
      <c r="F207" s="205"/>
      <c r="G207" s="295" t="str">
        <f t="shared" si="16"/>
        <v/>
      </c>
      <c r="H207" s="202"/>
      <c r="I207" s="202"/>
      <c r="J207" s="203"/>
      <c r="K207" s="203"/>
      <c r="L207" s="203"/>
      <c r="M207" s="203"/>
      <c r="N207" s="203"/>
      <c r="O207" s="203"/>
      <c r="P207" s="203"/>
      <c r="Q207" s="203"/>
      <c r="R207" s="204"/>
      <c r="S207" s="298" t="str">
        <f t="shared" si="14"/>
        <v/>
      </c>
      <c r="T207" s="299" t="str">
        <f t="shared" si="17"/>
        <v/>
      </c>
      <c r="U207" s="282"/>
    </row>
    <row r="208" spans="2:21" ht="24.75" customHeight="1">
      <c r="B208" s="176">
        <v>202</v>
      </c>
      <c r="C208" s="231"/>
      <c r="D208" s="290" t="str">
        <f t="shared" si="15"/>
        <v/>
      </c>
      <c r="E208" s="291">
        <f>IF(D208="",0,+COUNTIF('賃上げ後(2か月目)(様式3-8) '!$D$7:$D$1006,D208))</f>
        <v>0</v>
      </c>
      <c r="F208" s="205"/>
      <c r="G208" s="295" t="str">
        <f t="shared" si="16"/>
        <v/>
      </c>
      <c r="H208" s="202"/>
      <c r="I208" s="202"/>
      <c r="J208" s="203"/>
      <c r="K208" s="203"/>
      <c r="L208" s="203"/>
      <c r="M208" s="203"/>
      <c r="N208" s="203"/>
      <c r="O208" s="203"/>
      <c r="P208" s="203"/>
      <c r="Q208" s="203"/>
      <c r="R208" s="204"/>
      <c r="S208" s="298" t="str">
        <f t="shared" si="14"/>
        <v/>
      </c>
      <c r="T208" s="299" t="str">
        <f t="shared" si="17"/>
        <v/>
      </c>
      <c r="U208" s="282"/>
    </row>
    <row r="209" spans="2:21" ht="24.75" customHeight="1">
      <c r="B209" s="176">
        <v>203</v>
      </c>
      <c r="C209" s="231"/>
      <c r="D209" s="290" t="str">
        <f t="shared" si="15"/>
        <v/>
      </c>
      <c r="E209" s="291">
        <f>IF(D209="",0,+COUNTIF('賃上げ後(2か月目)(様式3-8) '!$D$7:$D$1006,D209))</f>
        <v>0</v>
      </c>
      <c r="F209" s="205"/>
      <c r="G209" s="295" t="str">
        <f t="shared" si="16"/>
        <v/>
      </c>
      <c r="H209" s="202"/>
      <c r="I209" s="202"/>
      <c r="J209" s="203"/>
      <c r="K209" s="203"/>
      <c r="L209" s="203"/>
      <c r="M209" s="203"/>
      <c r="N209" s="203"/>
      <c r="O209" s="203"/>
      <c r="P209" s="203"/>
      <c r="Q209" s="203"/>
      <c r="R209" s="204"/>
      <c r="S209" s="298" t="str">
        <f t="shared" si="14"/>
        <v/>
      </c>
      <c r="T209" s="299" t="str">
        <f t="shared" si="17"/>
        <v/>
      </c>
      <c r="U209" s="282"/>
    </row>
    <row r="210" spans="2:21" ht="24.75" customHeight="1">
      <c r="B210" s="176">
        <v>204</v>
      </c>
      <c r="C210" s="231"/>
      <c r="D210" s="290" t="str">
        <f t="shared" si="15"/>
        <v/>
      </c>
      <c r="E210" s="291">
        <f>IF(D210="",0,+COUNTIF('賃上げ後(2か月目)(様式3-8) '!$D$7:$D$1006,D210))</f>
        <v>0</v>
      </c>
      <c r="F210" s="205"/>
      <c r="G210" s="295" t="str">
        <f t="shared" si="16"/>
        <v/>
      </c>
      <c r="H210" s="202"/>
      <c r="I210" s="202"/>
      <c r="J210" s="203"/>
      <c r="K210" s="203"/>
      <c r="L210" s="203"/>
      <c r="M210" s="203"/>
      <c r="N210" s="203"/>
      <c r="O210" s="203"/>
      <c r="P210" s="203"/>
      <c r="Q210" s="203"/>
      <c r="R210" s="204"/>
      <c r="S210" s="298" t="str">
        <f t="shared" si="14"/>
        <v/>
      </c>
      <c r="T210" s="299" t="str">
        <f t="shared" si="17"/>
        <v/>
      </c>
      <c r="U210" s="282"/>
    </row>
    <row r="211" spans="2:21" ht="24.75" customHeight="1">
      <c r="B211" s="176">
        <v>205</v>
      </c>
      <c r="C211" s="231"/>
      <c r="D211" s="290" t="str">
        <f t="shared" si="15"/>
        <v/>
      </c>
      <c r="E211" s="291">
        <f>IF(D211="",0,+COUNTIF('賃上げ後(2か月目)(様式3-8) '!$D$7:$D$1006,D211))</f>
        <v>0</v>
      </c>
      <c r="F211" s="205"/>
      <c r="G211" s="295" t="str">
        <f t="shared" si="16"/>
        <v/>
      </c>
      <c r="H211" s="202"/>
      <c r="I211" s="202"/>
      <c r="J211" s="203"/>
      <c r="K211" s="203"/>
      <c r="L211" s="203"/>
      <c r="M211" s="203"/>
      <c r="N211" s="203"/>
      <c r="O211" s="203"/>
      <c r="P211" s="203"/>
      <c r="Q211" s="203"/>
      <c r="R211" s="204"/>
      <c r="S211" s="298" t="str">
        <f t="shared" si="14"/>
        <v/>
      </c>
      <c r="T211" s="299" t="str">
        <f t="shared" si="17"/>
        <v/>
      </c>
      <c r="U211" s="282"/>
    </row>
    <row r="212" spans="2:21" ht="24.75" customHeight="1">
      <c r="B212" s="176">
        <v>206</v>
      </c>
      <c r="C212" s="231"/>
      <c r="D212" s="290" t="str">
        <f t="shared" si="15"/>
        <v/>
      </c>
      <c r="E212" s="291">
        <f>IF(D212="",0,+COUNTIF('賃上げ後(2か月目)(様式3-8) '!$D$7:$D$1006,D212))</f>
        <v>0</v>
      </c>
      <c r="F212" s="205"/>
      <c r="G212" s="295" t="str">
        <f t="shared" si="16"/>
        <v/>
      </c>
      <c r="H212" s="202"/>
      <c r="I212" s="202"/>
      <c r="J212" s="203"/>
      <c r="K212" s="203"/>
      <c r="L212" s="203"/>
      <c r="M212" s="203"/>
      <c r="N212" s="203"/>
      <c r="O212" s="203"/>
      <c r="P212" s="203"/>
      <c r="Q212" s="203"/>
      <c r="R212" s="204"/>
      <c r="S212" s="298" t="str">
        <f t="shared" si="14"/>
        <v/>
      </c>
      <c r="T212" s="299" t="str">
        <f t="shared" si="17"/>
        <v/>
      </c>
      <c r="U212" s="282"/>
    </row>
    <row r="213" spans="2:21" ht="24.75" customHeight="1">
      <c r="B213" s="176">
        <v>207</v>
      </c>
      <c r="C213" s="231"/>
      <c r="D213" s="290" t="str">
        <f t="shared" si="15"/>
        <v/>
      </c>
      <c r="E213" s="291">
        <f>IF(D213="",0,+COUNTIF('賃上げ後(2か月目)(様式3-8) '!$D$7:$D$1006,D213))</f>
        <v>0</v>
      </c>
      <c r="F213" s="205"/>
      <c r="G213" s="295" t="str">
        <f t="shared" si="16"/>
        <v/>
      </c>
      <c r="H213" s="202"/>
      <c r="I213" s="202"/>
      <c r="J213" s="203"/>
      <c r="K213" s="203"/>
      <c r="L213" s="203"/>
      <c r="M213" s="203"/>
      <c r="N213" s="203"/>
      <c r="O213" s="203"/>
      <c r="P213" s="203"/>
      <c r="Q213" s="203"/>
      <c r="R213" s="204"/>
      <c r="S213" s="298" t="str">
        <f t="shared" si="14"/>
        <v/>
      </c>
      <c r="T213" s="299" t="str">
        <f t="shared" si="17"/>
        <v/>
      </c>
      <c r="U213" s="282"/>
    </row>
    <row r="214" spans="2:21" ht="24.75" customHeight="1">
      <c r="B214" s="176">
        <v>208</v>
      </c>
      <c r="C214" s="231"/>
      <c r="D214" s="290" t="str">
        <f t="shared" si="15"/>
        <v/>
      </c>
      <c r="E214" s="291">
        <f>IF(D214="",0,+COUNTIF('賃上げ後(2か月目)(様式3-8) '!$D$7:$D$1006,D214))</f>
        <v>0</v>
      </c>
      <c r="F214" s="205"/>
      <c r="G214" s="295" t="str">
        <f t="shared" si="16"/>
        <v/>
      </c>
      <c r="H214" s="202"/>
      <c r="I214" s="202"/>
      <c r="J214" s="203"/>
      <c r="K214" s="203"/>
      <c r="L214" s="203"/>
      <c r="M214" s="203"/>
      <c r="N214" s="203"/>
      <c r="O214" s="203"/>
      <c r="P214" s="203"/>
      <c r="Q214" s="203"/>
      <c r="R214" s="204"/>
      <c r="S214" s="298" t="str">
        <f t="shared" si="14"/>
        <v/>
      </c>
      <c r="T214" s="299" t="str">
        <f t="shared" si="17"/>
        <v/>
      </c>
      <c r="U214" s="282"/>
    </row>
    <row r="215" spans="2:21" ht="24.75" customHeight="1">
      <c r="B215" s="176">
        <v>209</v>
      </c>
      <c r="C215" s="231"/>
      <c r="D215" s="290" t="str">
        <f t="shared" si="15"/>
        <v/>
      </c>
      <c r="E215" s="291">
        <f>IF(D215="",0,+COUNTIF('賃上げ後(2か月目)(様式3-8) '!$D$7:$D$1006,D215))</f>
        <v>0</v>
      </c>
      <c r="F215" s="205"/>
      <c r="G215" s="295" t="str">
        <f t="shared" si="16"/>
        <v/>
      </c>
      <c r="H215" s="202"/>
      <c r="I215" s="202"/>
      <c r="J215" s="203"/>
      <c r="K215" s="203"/>
      <c r="L215" s="203"/>
      <c r="M215" s="203"/>
      <c r="N215" s="203"/>
      <c r="O215" s="203"/>
      <c r="P215" s="203"/>
      <c r="Q215" s="203"/>
      <c r="R215" s="204"/>
      <c r="S215" s="298" t="str">
        <f t="shared" si="14"/>
        <v/>
      </c>
      <c r="T215" s="299" t="str">
        <f t="shared" si="17"/>
        <v/>
      </c>
      <c r="U215" s="282"/>
    </row>
    <row r="216" spans="2:21" ht="24.75" customHeight="1">
      <c r="B216" s="176">
        <v>210</v>
      </c>
      <c r="C216" s="231"/>
      <c r="D216" s="290" t="str">
        <f t="shared" si="15"/>
        <v/>
      </c>
      <c r="E216" s="291">
        <f>IF(D216="",0,+COUNTIF('賃上げ後(2か月目)(様式3-8) '!$D$7:$D$1006,D216))</f>
        <v>0</v>
      </c>
      <c r="F216" s="205"/>
      <c r="G216" s="295" t="str">
        <f t="shared" si="16"/>
        <v/>
      </c>
      <c r="H216" s="202"/>
      <c r="I216" s="202"/>
      <c r="J216" s="203"/>
      <c r="K216" s="203"/>
      <c r="L216" s="203"/>
      <c r="M216" s="203"/>
      <c r="N216" s="203"/>
      <c r="O216" s="203"/>
      <c r="P216" s="203"/>
      <c r="Q216" s="203"/>
      <c r="R216" s="204"/>
      <c r="S216" s="298" t="str">
        <f t="shared" si="14"/>
        <v/>
      </c>
      <c r="T216" s="299" t="str">
        <f t="shared" si="17"/>
        <v/>
      </c>
      <c r="U216" s="282"/>
    </row>
    <row r="217" spans="2:21" ht="24.75" customHeight="1">
      <c r="B217" s="176">
        <v>211</v>
      </c>
      <c r="C217" s="231"/>
      <c r="D217" s="290" t="str">
        <f t="shared" si="15"/>
        <v/>
      </c>
      <c r="E217" s="291">
        <f>IF(D217="",0,+COUNTIF('賃上げ後(2か月目)(様式3-8) '!$D$7:$D$1006,D217))</f>
        <v>0</v>
      </c>
      <c r="F217" s="205"/>
      <c r="G217" s="295" t="str">
        <f t="shared" si="16"/>
        <v/>
      </c>
      <c r="H217" s="202"/>
      <c r="I217" s="202"/>
      <c r="J217" s="203"/>
      <c r="K217" s="203"/>
      <c r="L217" s="203"/>
      <c r="M217" s="203"/>
      <c r="N217" s="203"/>
      <c r="O217" s="203"/>
      <c r="P217" s="203"/>
      <c r="Q217" s="203"/>
      <c r="R217" s="204"/>
      <c r="S217" s="298" t="str">
        <f t="shared" si="14"/>
        <v/>
      </c>
      <c r="T217" s="299" t="str">
        <f t="shared" si="17"/>
        <v/>
      </c>
      <c r="U217" s="282"/>
    </row>
    <row r="218" spans="2:21" ht="24.75" customHeight="1">
      <c r="B218" s="176">
        <v>212</v>
      </c>
      <c r="C218" s="231"/>
      <c r="D218" s="290" t="str">
        <f t="shared" si="15"/>
        <v/>
      </c>
      <c r="E218" s="291">
        <f>IF(D218="",0,+COUNTIF('賃上げ後(2か月目)(様式3-8) '!$D$7:$D$1006,D218))</f>
        <v>0</v>
      </c>
      <c r="F218" s="205"/>
      <c r="G218" s="295" t="str">
        <f t="shared" si="16"/>
        <v/>
      </c>
      <c r="H218" s="202"/>
      <c r="I218" s="202"/>
      <c r="J218" s="203"/>
      <c r="K218" s="203"/>
      <c r="L218" s="203"/>
      <c r="M218" s="203"/>
      <c r="N218" s="203"/>
      <c r="O218" s="203"/>
      <c r="P218" s="203"/>
      <c r="Q218" s="203"/>
      <c r="R218" s="204"/>
      <c r="S218" s="298" t="str">
        <f t="shared" si="14"/>
        <v/>
      </c>
      <c r="T218" s="299" t="str">
        <f t="shared" si="17"/>
        <v/>
      </c>
      <c r="U218" s="282"/>
    </row>
    <row r="219" spans="2:21" ht="24.75" customHeight="1">
      <c r="B219" s="176">
        <v>213</v>
      </c>
      <c r="C219" s="231"/>
      <c r="D219" s="290" t="str">
        <f t="shared" si="15"/>
        <v/>
      </c>
      <c r="E219" s="291">
        <f>IF(D219="",0,+COUNTIF('賃上げ後(2か月目)(様式3-8) '!$D$7:$D$1006,D219))</f>
        <v>0</v>
      </c>
      <c r="F219" s="205"/>
      <c r="G219" s="295" t="str">
        <f t="shared" si="16"/>
        <v/>
      </c>
      <c r="H219" s="202"/>
      <c r="I219" s="202"/>
      <c r="J219" s="203"/>
      <c r="K219" s="203"/>
      <c r="L219" s="203"/>
      <c r="M219" s="203"/>
      <c r="N219" s="203"/>
      <c r="O219" s="203"/>
      <c r="P219" s="203"/>
      <c r="Q219" s="203"/>
      <c r="R219" s="204"/>
      <c r="S219" s="298" t="str">
        <f t="shared" si="14"/>
        <v/>
      </c>
      <c r="T219" s="299" t="str">
        <f t="shared" si="17"/>
        <v/>
      </c>
      <c r="U219" s="282"/>
    </row>
    <row r="220" spans="2:21" ht="24.75" customHeight="1">
      <c r="B220" s="176">
        <v>214</v>
      </c>
      <c r="C220" s="231"/>
      <c r="D220" s="290" t="str">
        <f t="shared" si="15"/>
        <v/>
      </c>
      <c r="E220" s="291">
        <f>IF(D220="",0,+COUNTIF('賃上げ後(2か月目)(様式3-8) '!$D$7:$D$1006,D220))</f>
        <v>0</v>
      </c>
      <c r="F220" s="205"/>
      <c r="G220" s="295" t="str">
        <f t="shared" si="16"/>
        <v/>
      </c>
      <c r="H220" s="202"/>
      <c r="I220" s="202"/>
      <c r="J220" s="203"/>
      <c r="K220" s="203"/>
      <c r="L220" s="203"/>
      <c r="M220" s="203"/>
      <c r="N220" s="203"/>
      <c r="O220" s="203"/>
      <c r="P220" s="203"/>
      <c r="Q220" s="203"/>
      <c r="R220" s="204"/>
      <c r="S220" s="298" t="str">
        <f t="shared" si="14"/>
        <v/>
      </c>
      <c r="T220" s="299" t="str">
        <f t="shared" si="17"/>
        <v/>
      </c>
      <c r="U220" s="282"/>
    </row>
    <row r="221" spans="2:21" ht="24.75" customHeight="1">
      <c r="B221" s="176">
        <v>215</v>
      </c>
      <c r="C221" s="231"/>
      <c r="D221" s="290" t="str">
        <f t="shared" si="15"/>
        <v/>
      </c>
      <c r="E221" s="291">
        <f>IF(D221="",0,+COUNTIF('賃上げ後(2か月目)(様式3-8) '!$D$7:$D$1006,D221))</f>
        <v>0</v>
      </c>
      <c r="F221" s="205"/>
      <c r="G221" s="295" t="str">
        <f t="shared" si="16"/>
        <v/>
      </c>
      <c r="H221" s="202"/>
      <c r="I221" s="202"/>
      <c r="J221" s="203"/>
      <c r="K221" s="203"/>
      <c r="L221" s="203"/>
      <c r="M221" s="203"/>
      <c r="N221" s="203"/>
      <c r="O221" s="203"/>
      <c r="P221" s="203"/>
      <c r="Q221" s="203"/>
      <c r="R221" s="204"/>
      <c r="S221" s="298" t="str">
        <f t="shared" si="14"/>
        <v/>
      </c>
      <c r="T221" s="299" t="str">
        <f t="shared" si="17"/>
        <v/>
      </c>
      <c r="U221" s="282"/>
    </row>
    <row r="222" spans="2:21" ht="24.75" customHeight="1">
      <c r="B222" s="176">
        <v>216</v>
      </c>
      <c r="C222" s="231"/>
      <c r="D222" s="290" t="str">
        <f t="shared" si="15"/>
        <v/>
      </c>
      <c r="E222" s="291">
        <f>IF(D222="",0,+COUNTIF('賃上げ後(2か月目)(様式3-8) '!$D$7:$D$1006,D222))</f>
        <v>0</v>
      </c>
      <c r="F222" s="205"/>
      <c r="G222" s="295" t="str">
        <f t="shared" si="16"/>
        <v/>
      </c>
      <c r="H222" s="202"/>
      <c r="I222" s="202"/>
      <c r="J222" s="203"/>
      <c r="K222" s="203"/>
      <c r="L222" s="203"/>
      <c r="M222" s="203"/>
      <c r="N222" s="203"/>
      <c r="O222" s="203"/>
      <c r="P222" s="203"/>
      <c r="Q222" s="203"/>
      <c r="R222" s="204"/>
      <c r="S222" s="298" t="str">
        <f t="shared" si="14"/>
        <v/>
      </c>
      <c r="T222" s="299" t="str">
        <f t="shared" si="17"/>
        <v/>
      </c>
      <c r="U222" s="282"/>
    </row>
    <row r="223" spans="2:21" ht="24.75" customHeight="1">
      <c r="B223" s="176">
        <v>217</v>
      </c>
      <c r="C223" s="231"/>
      <c r="D223" s="290" t="str">
        <f t="shared" si="15"/>
        <v/>
      </c>
      <c r="E223" s="291">
        <f>IF(D223="",0,+COUNTIF('賃上げ後(2か月目)(様式3-8) '!$D$7:$D$1006,D223))</f>
        <v>0</v>
      </c>
      <c r="F223" s="205"/>
      <c r="G223" s="295" t="str">
        <f t="shared" si="16"/>
        <v/>
      </c>
      <c r="H223" s="202"/>
      <c r="I223" s="202"/>
      <c r="J223" s="203"/>
      <c r="K223" s="203"/>
      <c r="L223" s="203"/>
      <c r="M223" s="203"/>
      <c r="N223" s="203"/>
      <c r="O223" s="203"/>
      <c r="P223" s="203"/>
      <c r="Q223" s="203"/>
      <c r="R223" s="204"/>
      <c r="S223" s="298" t="str">
        <f t="shared" si="14"/>
        <v/>
      </c>
      <c r="T223" s="299" t="str">
        <f t="shared" si="17"/>
        <v/>
      </c>
      <c r="U223" s="282"/>
    </row>
    <row r="224" spans="2:21" ht="24.75" customHeight="1">
      <c r="B224" s="176">
        <v>218</v>
      </c>
      <c r="C224" s="231"/>
      <c r="D224" s="290" t="str">
        <f t="shared" si="15"/>
        <v/>
      </c>
      <c r="E224" s="291">
        <f>IF(D224="",0,+COUNTIF('賃上げ後(2か月目)(様式3-8) '!$D$7:$D$1006,D224))</f>
        <v>0</v>
      </c>
      <c r="F224" s="205"/>
      <c r="G224" s="295" t="str">
        <f t="shared" si="16"/>
        <v/>
      </c>
      <c r="H224" s="202"/>
      <c r="I224" s="202"/>
      <c r="J224" s="203"/>
      <c r="K224" s="203"/>
      <c r="L224" s="203"/>
      <c r="M224" s="203"/>
      <c r="N224" s="203"/>
      <c r="O224" s="203"/>
      <c r="P224" s="203"/>
      <c r="Q224" s="203"/>
      <c r="R224" s="204"/>
      <c r="S224" s="298" t="str">
        <f t="shared" si="14"/>
        <v/>
      </c>
      <c r="T224" s="299" t="str">
        <f t="shared" si="17"/>
        <v/>
      </c>
      <c r="U224" s="282"/>
    </row>
    <row r="225" spans="2:21" ht="24.75" customHeight="1">
      <c r="B225" s="176">
        <v>219</v>
      </c>
      <c r="C225" s="231"/>
      <c r="D225" s="290" t="str">
        <f t="shared" si="15"/>
        <v/>
      </c>
      <c r="E225" s="291">
        <f>IF(D225="",0,+COUNTIF('賃上げ後(2か月目)(様式3-8) '!$D$7:$D$1006,D225))</f>
        <v>0</v>
      </c>
      <c r="F225" s="205"/>
      <c r="G225" s="295" t="str">
        <f t="shared" si="16"/>
        <v/>
      </c>
      <c r="H225" s="202"/>
      <c r="I225" s="202"/>
      <c r="J225" s="203"/>
      <c r="K225" s="203"/>
      <c r="L225" s="203"/>
      <c r="M225" s="203"/>
      <c r="N225" s="203"/>
      <c r="O225" s="203"/>
      <c r="P225" s="203"/>
      <c r="Q225" s="203"/>
      <c r="R225" s="204"/>
      <c r="S225" s="298" t="str">
        <f t="shared" si="14"/>
        <v/>
      </c>
      <c r="T225" s="299" t="str">
        <f t="shared" si="17"/>
        <v/>
      </c>
      <c r="U225" s="282"/>
    </row>
    <row r="226" spans="2:21" ht="24.75" customHeight="1">
      <c r="B226" s="176">
        <v>220</v>
      </c>
      <c r="C226" s="231"/>
      <c r="D226" s="290" t="str">
        <f t="shared" si="15"/>
        <v/>
      </c>
      <c r="E226" s="291">
        <f>IF(D226="",0,+COUNTIF('賃上げ後(2か月目)(様式3-8) '!$D$7:$D$1006,D226))</f>
        <v>0</v>
      </c>
      <c r="F226" s="205"/>
      <c r="G226" s="295" t="str">
        <f t="shared" si="16"/>
        <v/>
      </c>
      <c r="H226" s="202"/>
      <c r="I226" s="202"/>
      <c r="J226" s="203"/>
      <c r="K226" s="203"/>
      <c r="L226" s="203"/>
      <c r="M226" s="203"/>
      <c r="N226" s="203"/>
      <c r="O226" s="203"/>
      <c r="P226" s="203"/>
      <c r="Q226" s="203"/>
      <c r="R226" s="204"/>
      <c r="S226" s="298" t="str">
        <f t="shared" si="14"/>
        <v/>
      </c>
      <c r="T226" s="299" t="str">
        <f t="shared" si="17"/>
        <v/>
      </c>
      <c r="U226" s="282"/>
    </row>
    <row r="227" spans="2:21" ht="24.75" customHeight="1">
      <c r="B227" s="176">
        <v>221</v>
      </c>
      <c r="C227" s="231"/>
      <c r="D227" s="290" t="str">
        <f t="shared" si="15"/>
        <v/>
      </c>
      <c r="E227" s="291">
        <f>IF(D227="",0,+COUNTIF('賃上げ後(2か月目)(様式3-8) '!$D$7:$D$1006,D227))</f>
        <v>0</v>
      </c>
      <c r="F227" s="205"/>
      <c r="G227" s="295" t="str">
        <f t="shared" si="16"/>
        <v/>
      </c>
      <c r="H227" s="202"/>
      <c r="I227" s="202"/>
      <c r="J227" s="203"/>
      <c r="K227" s="203"/>
      <c r="L227" s="203"/>
      <c r="M227" s="203"/>
      <c r="N227" s="203"/>
      <c r="O227" s="203"/>
      <c r="P227" s="203"/>
      <c r="Q227" s="203"/>
      <c r="R227" s="204"/>
      <c r="S227" s="298" t="str">
        <f t="shared" si="14"/>
        <v/>
      </c>
      <c r="T227" s="299" t="str">
        <f t="shared" si="17"/>
        <v/>
      </c>
      <c r="U227" s="282"/>
    </row>
    <row r="228" spans="2:21" ht="24.75" customHeight="1">
      <c r="B228" s="176">
        <v>222</v>
      </c>
      <c r="C228" s="231"/>
      <c r="D228" s="290" t="str">
        <f t="shared" si="15"/>
        <v/>
      </c>
      <c r="E228" s="291">
        <f>IF(D228="",0,+COUNTIF('賃上げ後(2か月目)(様式3-8) '!$D$7:$D$1006,D228))</f>
        <v>0</v>
      </c>
      <c r="F228" s="205"/>
      <c r="G228" s="295" t="str">
        <f t="shared" si="16"/>
        <v/>
      </c>
      <c r="H228" s="202"/>
      <c r="I228" s="202"/>
      <c r="J228" s="203"/>
      <c r="K228" s="203"/>
      <c r="L228" s="203"/>
      <c r="M228" s="203"/>
      <c r="N228" s="203"/>
      <c r="O228" s="203"/>
      <c r="P228" s="203"/>
      <c r="Q228" s="203"/>
      <c r="R228" s="204"/>
      <c r="S228" s="298" t="str">
        <f t="shared" si="14"/>
        <v/>
      </c>
      <c r="T228" s="299" t="str">
        <f t="shared" si="17"/>
        <v/>
      </c>
      <c r="U228" s="282"/>
    </row>
    <row r="229" spans="2:21" ht="24.75" customHeight="1">
      <c r="B229" s="176">
        <v>223</v>
      </c>
      <c r="C229" s="231"/>
      <c r="D229" s="290" t="str">
        <f t="shared" si="15"/>
        <v/>
      </c>
      <c r="E229" s="291">
        <f>IF(D229="",0,+COUNTIF('賃上げ後(2か月目)(様式3-8) '!$D$7:$D$1006,D229))</f>
        <v>0</v>
      </c>
      <c r="F229" s="205"/>
      <c r="G229" s="295" t="str">
        <f t="shared" si="16"/>
        <v/>
      </c>
      <c r="H229" s="202"/>
      <c r="I229" s="202"/>
      <c r="J229" s="203"/>
      <c r="K229" s="203"/>
      <c r="L229" s="203"/>
      <c r="M229" s="203"/>
      <c r="N229" s="203"/>
      <c r="O229" s="203"/>
      <c r="P229" s="203"/>
      <c r="Q229" s="203"/>
      <c r="R229" s="204"/>
      <c r="S229" s="298" t="str">
        <f t="shared" si="14"/>
        <v/>
      </c>
      <c r="T229" s="299" t="str">
        <f t="shared" si="17"/>
        <v/>
      </c>
      <c r="U229" s="282"/>
    </row>
    <row r="230" spans="2:21" ht="24.75" customHeight="1">
      <c r="B230" s="176">
        <v>224</v>
      </c>
      <c r="C230" s="231"/>
      <c r="D230" s="290" t="str">
        <f t="shared" si="15"/>
        <v/>
      </c>
      <c r="E230" s="291">
        <f>IF(D230="",0,+COUNTIF('賃上げ後(2か月目)(様式3-8) '!$D$7:$D$1006,D230))</f>
        <v>0</v>
      </c>
      <c r="F230" s="205"/>
      <c r="G230" s="295" t="str">
        <f t="shared" si="16"/>
        <v/>
      </c>
      <c r="H230" s="202"/>
      <c r="I230" s="202"/>
      <c r="J230" s="203"/>
      <c r="K230" s="203"/>
      <c r="L230" s="203"/>
      <c r="M230" s="203"/>
      <c r="N230" s="203"/>
      <c r="O230" s="203"/>
      <c r="P230" s="203"/>
      <c r="Q230" s="203"/>
      <c r="R230" s="204"/>
      <c r="S230" s="298" t="str">
        <f t="shared" si="14"/>
        <v/>
      </c>
      <c r="T230" s="299" t="str">
        <f t="shared" si="17"/>
        <v/>
      </c>
      <c r="U230" s="282"/>
    </row>
    <row r="231" spans="2:21" ht="24.75" customHeight="1">
      <c r="B231" s="176">
        <v>225</v>
      </c>
      <c r="C231" s="231"/>
      <c r="D231" s="290" t="str">
        <f t="shared" si="15"/>
        <v/>
      </c>
      <c r="E231" s="291">
        <f>IF(D231="",0,+COUNTIF('賃上げ後(2か月目)(様式3-8) '!$D$7:$D$1006,D231))</f>
        <v>0</v>
      </c>
      <c r="F231" s="205"/>
      <c r="G231" s="295" t="str">
        <f t="shared" si="16"/>
        <v/>
      </c>
      <c r="H231" s="202"/>
      <c r="I231" s="202"/>
      <c r="J231" s="203"/>
      <c r="K231" s="203"/>
      <c r="L231" s="203"/>
      <c r="M231" s="203"/>
      <c r="N231" s="203"/>
      <c r="O231" s="203"/>
      <c r="P231" s="203"/>
      <c r="Q231" s="203"/>
      <c r="R231" s="204"/>
      <c r="S231" s="298" t="str">
        <f t="shared" si="14"/>
        <v/>
      </c>
      <c r="T231" s="299" t="str">
        <f t="shared" si="17"/>
        <v/>
      </c>
      <c r="U231" s="282"/>
    </row>
    <row r="232" spans="2:21" ht="24.75" customHeight="1">
      <c r="B232" s="176">
        <v>226</v>
      </c>
      <c r="C232" s="231"/>
      <c r="D232" s="290" t="str">
        <f t="shared" si="15"/>
        <v/>
      </c>
      <c r="E232" s="291">
        <f>IF(D232="",0,+COUNTIF('賃上げ後(2か月目)(様式3-8) '!$D$7:$D$1006,D232))</f>
        <v>0</v>
      </c>
      <c r="F232" s="205"/>
      <c r="G232" s="295" t="str">
        <f t="shared" si="16"/>
        <v/>
      </c>
      <c r="H232" s="202"/>
      <c r="I232" s="202"/>
      <c r="J232" s="203"/>
      <c r="K232" s="203"/>
      <c r="L232" s="203"/>
      <c r="M232" s="203"/>
      <c r="N232" s="203"/>
      <c r="O232" s="203"/>
      <c r="P232" s="203"/>
      <c r="Q232" s="203"/>
      <c r="R232" s="204"/>
      <c r="S232" s="298" t="str">
        <f t="shared" si="14"/>
        <v/>
      </c>
      <c r="T232" s="299" t="str">
        <f t="shared" si="17"/>
        <v/>
      </c>
      <c r="U232" s="282"/>
    </row>
    <row r="233" spans="2:21" ht="24.75" customHeight="1">
      <c r="B233" s="176">
        <v>227</v>
      </c>
      <c r="C233" s="231"/>
      <c r="D233" s="290" t="str">
        <f t="shared" si="15"/>
        <v/>
      </c>
      <c r="E233" s="291">
        <f>IF(D233="",0,+COUNTIF('賃上げ後(2か月目)(様式3-8) '!$D$7:$D$1006,D233))</f>
        <v>0</v>
      </c>
      <c r="F233" s="205"/>
      <c r="G233" s="295" t="str">
        <f t="shared" si="16"/>
        <v/>
      </c>
      <c r="H233" s="202"/>
      <c r="I233" s="202"/>
      <c r="J233" s="203"/>
      <c r="K233" s="203"/>
      <c r="L233" s="203"/>
      <c r="M233" s="203"/>
      <c r="N233" s="203"/>
      <c r="O233" s="203"/>
      <c r="P233" s="203"/>
      <c r="Q233" s="203"/>
      <c r="R233" s="204"/>
      <c r="S233" s="298" t="str">
        <f t="shared" si="14"/>
        <v/>
      </c>
      <c r="T233" s="299" t="str">
        <f t="shared" si="17"/>
        <v/>
      </c>
      <c r="U233" s="282"/>
    </row>
    <row r="234" spans="2:21" ht="24.75" customHeight="1">
      <c r="B234" s="176">
        <v>228</v>
      </c>
      <c r="C234" s="231"/>
      <c r="D234" s="290" t="str">
        <f t="shared" si="15"/>
        <v/>
      </c>
      <c r="E234" s="291">
        <f>IF(D234="",0,+COUNTIF('賃上げ後(2か月目)(様式3-8) '!$D$7:$D$1006,D234))</f>
        <v>0</v>
      </c>
      <c r="F234" s="205"/>
      <c r="G234" s="295" t="str">
        <f t="shared" si="16"/>
        <v/>
      </c>
      <c r="H234" s="202"/>
      <c r="I234" s="202"/>
      <c r="J234" s="203"/>
      <c r="K234" s="203"/>
      <c r="L234" s="203"/>
      <c r="M234" s="203"/>
      <c r="N234" s="203"/>
      <c r="O234" s="203"/>
      <c r="P234" s="203"/>
      <c r="Q234" s="203"/>
      <c r="R234" s="204"/>
      <c r="S234" s="298" t="str">
        <f t="shared" si="14"/>
        <v/>
      </c>
      <c r="T234" s="299" t="str">
        <f t="shared" si="17"/>
        <v/>
      </c>
      <c r="U234" s="282"/>
    </row>
    <row r="235" spans="2:21" ht="24.75" customHeight="1">
      <c r="B235" s="176">
        <v>229</v>
      </c>
      <c r="C235" s="231"/>
      <c r="D235" s="290" t="str">
        <f t="shared" si="15"/>
        <v/>
      </c>
      <c r="E235" s="291">
        <f>IF(D235="",0,+COUNTIF('賃上げ後(2か月目)(様式3-8) '!$D$7:$D$1006,D235))</f>
        <v>0</v>
      </c>
      <c r="F235" s="205"/>
      <c r="G235" s="295" t="str">
        <f t="shared" si="16"/>
        <v/>
      </c>
      <c r="H235" s="202"/>
      <c r="I235" s="202"/>
      <c r="J235" s="203"/>
      <c r="K235" s="203"/>
      <c r="L235" s="203"/>
      <c r="M235" s="203"/>
      <c r="N235" s="203"/>
      <c r="O235" s="203"/>
      <c r="P235" s="203"/>
      <c r="Q235" s="203"/>
      <c r="R235" s="204"/>
      <c r="S235" s="298" t="str">
        <f t="shared" si="14"/>
        <v/>
      </c>
      <c r="T235" s="299" t="str">
        <f t="shared" si="17"/>
        <v/>
      </c>
      <c r="U235" s="282"/>
    </row>
    <row r="236" spans="2:21" ht="24.75" customHeight="1">
      <c r="B236" s="176">
        <v>230</v>
      </c>
      <c r="C236" s="231"/>
      <c r="D236" s="290" t="str">
        <f t="shared" si="15"/>
        <v/>
      </c>
      <c r="E236" s="291">
        <f>IF(D236="",0,+COUNTIF('賃上げ後(2か月目)(様式3-8) '!$D$7:$D$1006,D236))</f>
        <v>0</v>
      </c>
      <c r="F236" s="205"/>
      <c r="G236" s="295" t="str">
        <f t="shared" si="16"/>
        <v/>
      </c>
      <c r="H236" s="202"/>
      <c r="I236" s="202"/>
      <c r="J236" s="203"/>
      <c r="K236" s="203"/>
      <c r="L236" s="203"/>
      <c r="M236" s="203"/>
      <c r="N236" s="203"/>
      <c r="O236" s="203"/>
      <c r="P236" s="203"/>
      <c r="Q236" s="203"/>
      <c r="R236" s="204"/>
      <c r="S236" s="298" t="str">
        <f t="shared" si="14"/>
        <v/>
      </c>
      <c r="T236" s="299" t="str">
        <f t="shared" si="17"/>
        <v/>
      </c>
      <c r="U236" s="282"/>
    </row>
    <row r="237" spans="2:21" ht="24.75" customHeight="1">
      <c r="B237" s="176">
        <v>231</v>
      </c>
      <c r="C237" s="231"/>
      <c r="D237" s="290" t="str">
        <f t="shared" si="15"/>
        <v/>
      </c>
      <c r="E237" s="291">
        <f>IF(D237="",0,+COUNTIF('賃上げ後(2か月目)(様式3-8) '!$D$7:$D$1006,D237))</f>
        <v>0</v>
      </c>
      <c r="F237" s="205"/>
      <c r="G237" s="295" t="str">
        <f t="shared" si="16"/>
        <v/>
      </c>
      <c r="H237" s="202"/>
      <c r="I237" s="202"/>
      <c r="J237" s="203"/>
      <c r="K237" s="203"/>
      <c r="L237" s="203"/>
      <c r="M237" s="203"/>
      <c r="N237" s="203"/>
      <c r="O237" s="203"/>
      <c r="P237" s="203"/>
      <c r="Q237" s="203"/>
      <c r="R237" s="204"/>
      <c r="S237" s="298" t="str">
        <f t="shared" si="14"/>
        <v/>
      </c>
      <c r="T237" s="299" t="str">
        <f t="shared" si="17"/>
        <v/>
      </c>
      <c r="U237" s="282"/>
    </row>
    <row r="238" spans="2:21" ht="24.75" customHeight="1">
      <c r="B238" s="176">
        <v>232</v>
      </c>
      <c r="C238" s="231"/>
      <c r="D238" s="290" t="str">
        <f t="shared" si="15"/>
        <v/>
      </c>
      <c r="E238" s="291">
        <f>IF(D238="",0,+COUNTIF('賃上げ後(2か月目)(様式3-8) '!$D$7:$D$1006,D238))</f>
        <v>0</v>
      </c>
      <c r="F238" s="205"/>
      <c r="G238" s="295" t="str">
        <f t="shared" si="16"/>
        <v/>
      </c>
      <c r="H238" s="202"/>
      <c r="I238" s="202"/>
      <c r="J238" s="203"/>
      <c r="K238" s="203"/>
      <c r="L238" s="203"/>
      <c r="M238" s="203"/>
      <c r="N238" s="203"/>
      <c r="O238" s="203"/>
      <c r="P238" s="203"/>
      <c r="Q238" s="203"/>
      <c r="R238" s="204"/>
      <c r="S238" s="298" t="str">
        <f t="shared" si="14"/>
        <v/>
      </c>
      <c r="T238" s="299" t="str">
        <f t="shared" si="17"/>
        <v/>
      </c>
      <c r="U238" s="282"/>
    </row>
    <row r="239" spans="2:21" ht="24.75" customHeight="1">
      <c r="B239" s="176">
        <v>233</v>
      </c>
      <c r="C239" s="231"/>
      <c r="D239" s="290" t="str">
        <f t="shared" si="15"/>
        <v/>
      </c>
      <c r="E239" s="291">
        <f>IF(D239="",0,+COUNTIF('賃上げ後(2か月目)(様式3-8) '!$D$7:$D$1006,D239))</f>
        <v>0</v>
      </c>
      <c r="F239" s="205"/>
      <c r="G239" s="295" t="str">
        <f t="shared" si="16"/>
        <v/>
      </c>
      <c r="H239" s="202"/>
      <c r="I239" s="202"/>
      <c r="J239" s="203"/>
      <c r="K239" s="203"/>
      <c r="L239" s="203"/>
      <c r="M239" s="203"/>
      <c r="N239" s="203"/>
      <c r="O239" s="203"/>
      <c r="P239" s="203"/>
      <c r="Q239" s="203"/>
      <c r="R239" s="204"/>
      <c r="S239" s="298" t="str">
        <f t="shared" si="14"/>
        <v/>
      </c>
      <c r="T239" s="299" t="str">
        <f t="shared" si="17"/>
        <v/>
      </c>
      <c r="U239" s="282"/>
    </row>
    <row r="240" spans="2:21" ht="24.75" customHeight="1">
      <c r="B240" s="176">
        <v>234</v>
      </c>
      <c r="C240" s="231"/>
      <c r="D240" s="290" t="str">
        <f t="shared" si="15"/>
        <v/>
      </c>
      <c r="E240" s="291">
        <f>IF(D240="",0,+COUNTIF('賃上げ後(2か月目)(様式3-8) '!$D$7:$D$1006,D240))</f>
        <v>0</v>
      </c>
      <c r="F240" s="205"/>
      <c r="G240" s="295" t="str">
        <f t="shared" si="16"/>
        <v/>
      </c>
      <c r="H240" s="202"/>
      <c r="I240" s="202"/>
      <c r="J240" s="203"/>
      <c r="K240" s="203"/>
      <c r="L240" s="203"/>
      <c r="M240" s="203"/>
      <c r="N240" s="203"/>
      <c r="O240" s="203"/>
      <c r="P240" s="203"/>
      <c r="Q240" s="203"/>
      <c r="R240" s="204"/>
      <c r="S240" s="298" t="str">
        <f t="shared" si="14"/>
        <v/>
      </c>
      <c r="T240" s="299" t="str">
        <f t="shared" si="17"/>
        <v/>
      </c>
      <c r="U240" s="282"/>
    </row>
    <row r="241" spans="2:21" ht="24.75" customHeight="1">
      <c r="B241" s="176">
        <v>235</v>
      </c>
      <c r="C241" s="231"/>
      <c r="D241" s="290" t="str">
        <f t="shared" si="15"/>
        <v/>
      </c>
      <c r="E241" s="291">
        <f>IF(D241="",0,+COUNTIF('賃上げ後(2か月目)(様式3-8) '!$D$7:$D$1006,D241))</f>
        <v>0</v>
      </c>
      <c r="F241" s="205"/>
      <c r="G241" s="295" t="str">
        <f t="shared" si="16"/>
        <v/>
      </c>
      <c r="H241" s="202"/>
      <c r="I241" s="202"/>
      <c r="J241" s="203"/>
      <c r="K241" s="203"/>
      <c r="L241" s="203"/>
      <c r="M241" s="203"/>
      <c r="N241" s="203"/>
      <c r="O241" s="203"/>
      <c r="P241" s="203"/>
      <c r="Q241" s="203"/>
      <c r="R241" s="204"/>
      <c r="S241" s="298" t="str">
        <f t="shared" si="14"/>
        <v/>
      </c>
      <c r="T241" s="299" t="str">
        <f t="shared" si="17"/>
        <v/>
      </c>
      <c r="U241" s="282"/>
    </row>
    <row r="242" spans="2:21" ht="24.75" customHeight="1">
      <c r="B242" s="176">
        <v>236</v>
      </c>
      <c r="C242" s="231"/>
      <c r="D242" s="290" t="str">
        <f t="shared" si="15"/>
        <v/>
      </c>
      <c r="E242" s="291">
        <f>IF(D242="",0,+COUNTIF('賃上げ後(2か月目)(様式3-8) '!$D$7:$D$1006,D242))</f>
        <v>0</v>
      </c>
      <c r="F242" s="205"/>
      <c r="G242" s="295" t="str">
        <f t="shared" si="16"/>
        <v/>
      </c>
      <c r="H242" s="202"/>
      <c r="I242" s="202"/>
      <c r="J242" s="203"/>
      <c r="K242" s="203"/>
      <c r="L242" s="203"/>
      <c r="M242" s="203"/>
      <c r="N242" s="203"/>
      <c r="O242" s="203"/>
      <c r="P242" s="203"/>
      <c r="Q242" s="203"/>
      <c r="R242" s="204"/>
      <c r="S242" s="298" t="str">
        <f t="shared" si="14"/>
        <v/>
      </c>
      <c r="T242" s="299" t="str">
        <f t="shared" si="17"/>
        <v/>
      </c>
      <c r="U242" s="282"/>
    </row>
    <row r="243" spans="2:21" ht="24.75" customHeight="1">
      <c r="B243" s="176">
        <v>237</v>
      </c>
      <c r="C243" s="231"/>
      <c r="D243" s="290" t="str">
        <f t="shared" si="15"/>
        <v/>
      </c>
      <c r="E243" s="291">
        <f>IF(D243="",0,+COUNTIF('賃上げ後(2か月目)(様式3-8) '!$D$7:$D$1006,D243))</f>
        <v>0</v>
      </c>
      <c r="F243" s="205"/>
      <c r="G243" s="295" t="str">
        <f t="shared" si="16"/>
        <v/>
      </c>
      <c r="H243" s="202"/>
      <c r="I243" s="202"/>
      <c r="J243" s="203"/>
      <c r="K243" s="203"/>
      <c r="L243" s="203"/>
      <c r="M243" s="203"/>
      <c r="N243" s="203"/>
      <c r="O243" s="203"/>
      <c r="P243" s="203"/>
      <c r="Q243" s="203"/>
      <c r="R243" s="204"/>
      <c r="S243" s="298" t="str">
        <f t="shared" si="14"/>
        <v/>
      </c>
      <c r="T243" s="299" t="str">
        <f t="shared" si="17"/>
        <v/>
      </c>
      <c r="U243" s="282"/>
    </row>
    <row r="244" spans="2:21" ht="24.75" customHeight="1">
      <c r="B244" s="176">
        <v>238</v>
      </c>
      <c r="C244" s="231"/>
      <c r="D244" s="290" t="str">
        <f t="shared" si="15"/>
        <v/>
      </c>
      <c r="E244" s="291">
        <f>IF(D244="",0,+COUNTIF('賃上げ後(2か月目)(様式3-8) '!$D$7:$D$1006,D244))</f>
        <v>0</v>
      </c>
      <c r="F244" s="205"/>
      <c r="G244" s="295" t="str">
        <f t="shared" si="16"/>
        <v/>
      </c>
      <c r="H244" s="202"/>
      <c r="I244" s="202"/>
      <c r="J244" s="203"/>
      <c r="K244" s="203"/>
      <c r="L244" s="203"/>
      <c r="M244" s="203"/>
      <c r="N244" s="203"/>
      <c r="O244" s="203"/>
      <c r="P244" s="203"/>
      <c r="Q244" s="203"/>
      <c r="R244" s="204"/>
      <c r="S244" s="298" t="str">
        <f t="shared" si="14"/>
        <v/>
      </c>
      <c r="T244" s="299" t="str">
        <f t="shared" si="17"/>
        <v/>
      </c>
      <c r="U244" s="282"/>
    </row>
    <row r="245" spans="2:21" ht="24.75" customHeight="1">
      <c r="B245" s="176">
        <v>239</v>
      </c>
      <c r="C245" s="231"/>
      <c r="D245" s="290" t="str">
        <f t="shared" si="15"/>
        <v/>
      </c>
      <c r="E245" s="291">
        <f>IF(D245="",0,+COUNTIF('賃上げ後(2か月目)(様式3-8) '!$D$7:$D$1006,D245))</f>
        <v>0</v>
      </c>
      <c r="F245" s="205"/>
      <c r="G245" s="295" t="str">
        <f t="shared" si="16"/>
        <v/>
      </c>
      <c r="H245" s="202"/>
      <c r="I245" s="202"/>
      <c r="J245" s="203"/>
      <c r="K245" s="203"/>
      <c r="L245" s="203"/>
      <c r="M245" s="203"/>
      <c r="N245" s="203"/>
      <c r="O245" s="203"/>
      <c r="P245" s="203"/>
      <c r="Q245" s="203"/>
      <c r="R245" s="204"/>
      <c r="S245" s="298" t="str">
        <f t="shared" si="14"/>
        <v/>
      </c>
      <c r="T245" s="299" t="str">
        <f t="shared" si="17"/>
        <v/>
      </c>
      <c r="U245" s="282"/>
    </row>
    <row r="246" spans="2:21" ht="24.75" customHeight="1">
      <c r="B246" s="176">
        <v>240</v>
      </c>
      <c r="C246" s="231"/>
      <c r="D246" s="290" t="str">
        <f t="shared" si="15"/>
        <v/>
      </c>
      <c r="E246" s="291">
        <f>IF(D246="",0,+COUNTIF('賃上げ後(2か月目)(様式3-8) '!$D$7:$D$1006,D246))</f>
        <v>0</v>
      </c>
      <c r="F246" s="205"/>
      <c r="G246" s="295" t="str">
        <f t="shared" si="16"/>
        <v/>
      </c>
      <c r="H246" s="202"/>
      <c r="I246" s="202"/>
      <c r="J246" s="203"/>
      <c r="K246" s="203"/>
      <c r="L246" s="203"/>
      <c r="M246" s="203"/>
      <c r="N246" s="203"/>
      <c r="O246" s="203"/>
      <c r="P246" s="203"/>
      <c r="Q246" s="203"/>
      <c r="R246" s="204"/>
      <c r="S246" s="298" t="str">
        <f t="shared" si="14"/>
        <v/>
      </c>
      <c r="T246" s="299" t="str">
        <f t="shared" si="17"/>
        <v/>
      </c>
      <c r="U246" s="282"/>
    </row>
    <row r="247" spans="2:21" ht="24.75" customHeight="1">
      <c r="B247" s="176">
        <v>241</v>
      </c>
      <c r="C247" s="231"/>
      <c r="D247" s="290" t="str">
        <f t="shared" si="15"/>
        <v/>
      </c>
      <c r="E247" s="291">
        <f>IF(D247="",0,+COUNTIF('賃上げ後(2か月目)(様式3-8) '!$D$7:$D$1006,D247))</f>
        <v>0</v>
      </c>
      <c r="F247" s="205"/>
      <c r="G247" s="295" t="str">
        <f t="shared" si="16"/>
        <v/>
      </c>
      <c r="H247" s="202"/>
      <c r="I247" s="202"/>
      <c r="J247" s="203"/>
      <c r="K247" s="203"/>
      <c r="L247" s="203"/>
      <c r="M247" s="203"/>
      <c r="N247" s="203"/>
      <c r="O247" s="203"/>
      <c r="P247" s="203"/>
      <c r="Q247" s="203"/>
      <c r="R247" s="204"/>
      <c r="S247" s="298" t="str">
        <f t="shared" si="14"/>
        <v/>
      </c>
      <c r="T247" s="299" t="str">
        <f t="shared" si="17"/>
        <v/>
      </c>
      <c r="U247" s="282"/>
    </row>
    <row r="248" spans="2:21" ht="24.75" customHeight="1">
      <c r="B248" s="176">
        <v>242</v>
      </c>
      <c r="C248" s="231"/>
      <c r="D248" s="290" t="str">
        <f t="shared" si="15"/>
        <v/>
      </c>
      <c r="E248" s="291">
        <f>IF(D248="",0,+COUNTIF('賃上げ後(2か月目)(様式3-8) '!$D$7:$D$1006,D248))</f>
        <v>0</v>
      </c>
      <c r="F248" s="205"/>
      <c r="G248" s="295" t="str">
        <f t="shared" si="16"/>
        <v/>
      </c>
      <c r="H248" s="202"/>
      <c r="I248" s="202"/>
      <c r="J248" s="203"/>
      <c r="K248" s="203"/>
      <c r="L248" s="203"/>
      <c r="M248" s="203"/>
      <c r="N248" s="203"/>
      <c r="O248" s="203"/>
      <c r="P248" s="203"/>
      <c r="Q248" s="203"/>
      <c r="R248" s="204"/>
      <c r="S248" s="298" t="str">
        <f t="shared" si="14"/>
        <v/>
      </c>
      <c r="T248" s="299" t="str">
        <f t="shared" si="17"/>
        <v/>
      </c>
      <c r="U248" s="282"/>
    </row>
    <row r="249" spans="2:21" ht="24.75" customHeight="1">
      <c r="B249" s="176">
        <v>243</v>
      </c>
      <c r="C249" s="231"/>
      <c r="D249" s="290" t="str">
        <f t="shared" si="15"/>
        <v/>
      </c>
      <c r="E249" s="291">
        <f>IF(D249="",0,+COUNTIF('賃上げ後(2か月目)(様式3-8) '!$D$7:$D$1006,D249))</f>
        <v>0</v>
      </c>
      <c r="F249" s="205"/>
      <c r="G249" s="295" t="str">
        <f t="shared" si="16"/>
        <v/>
      </c>
      <c r="H249" s="202"/>
      <c r="I249" s="202"/>
      <c r="J249" s="203"/>
      <c r="K249" s="203"/>
      <c r="L249" s="203"/>
      <c r="M249" s="203"/>
      <c r="N249" s="203"/>
      <c r="O249" s="203"/>
      <c r="P249" s="203"/>
      <c r="Q249" s="203"/>
      <c r="R249" s="204"/>
      <c r="S249" s="298" t="str">
        <f t="shared" si="14"/>
        <v/>
      </c>
      <c r="T249" s="299" t="str">
        <f t="shared" si="17"/>
        <v/>
      </c>
      <c r="U249" s="282"/>
    </row>
    <row r="250" spans="2:21" ht="24.75" customHeight="1">
      <c r="B250" s="176">
        <v>244</v>
      </c>
      <c r="C250" s="231"/>
      <c r="D250" s="290" t="str">
        <f t="shared" si="15"/>
        <v/>
      </c>
      <c r="E250" s="291">
        <f>IF(D250="",0,+COUNTIF('賃上げ後(2か月目)(様式3-8) '!$D$7:$D$1006,D250))</f>
        <v>0</v>
      </c>
      <c r="F250" s="205"/>
      <c r="G250" s="295" t="str">
        <f t="shared" si="16"/>
        <v/>
      </c>
      <c r="H250" s="202"/>
      <c r="I250" s="202"/>
      <c r="J250" s="203"/>
      <c r="K250" s="203"/>
      <c r="L250" s="203"/>
      <c r="M250" s="203"/>
      <c r="N250" s="203"/>
      <c r="O250" s="203"/>
      <c r="P250" s="203"/>
      <c r="Q250" s="203"/>
      <c r="R250" s="204"/>
      <c r="S250" s="298" t="str">
        <f t="shared" si="14"/>
        <v/>
      </c>
      <c r="T250" s="299" t="str">
        <f t="shared" si="17"/>
        <v/>
      </c>
      <c r="U250" s="282"/>
    </row>
    <row r="251" spans="2:21" ht="24.75" customHeight="1">
      <c r="B251" s="176">
        <v>245</v>
      </c>
      <c r="C251" s="231"/>
      <c r="D251" s="290" t="str">
        <f t="shared" si="15"/>
        <v/>
      </c>
      <c r="E251" s="291">
        <f>IF(D251="",0,+COUNTIF('賃上げ後(2か月目)(様式3-8) '!$D$7:$D$1006,D251))</f>
        <v>0</v>
      </c>
      <c r="F251" s="205"/>
      <c r="G251" s="295" t="str">
        <f t="shared" si="16"/>
        <v/>
      </c>
      <c r="H251" s="202"/>
      <c r="I251" s="202"/>
      <c r="J251" s="203"/>
      <c r="K251" s="203"/>
      <c r="L251" s="203"/>
      <c r="M251" s="203"/>
      <c r="N251" s="203"/>
      <c r="O251" s="203"/>
      <c r="P251" s="203"/>
      <c r="Q251" s="203"/>
      <c r="R251" s="204"/>
      <c r="S251" s="298" t="str">
        <f t="shared" si="14"/>
        <v/>
      </c>
      <c r="T251" s="299" t="str">
        <f t="shared" si="17"/>
        <v/>
      </c>
      <c r="U251" s="282"/>
    </row>
    <row r="252" spans="2:21" ht="24.75" customHeight="1">
      <c r="B252" s="176">
        <v>246</v>
      </c>
      <c r="C252" s="231"/>
      <c r="D252" s="290" t="str">
        <f t="shared" si="15"/>
        <v/>
      </c>
      <c r="E252" s="291">
        <f>IF(D252="",0,+COUNTIF('賃上げ後(2か月目)(様式3-8) '!$D$7:$D$1006,D252))</f>
        <v>0</v>
      </c>
      <c r="F252" s="205"/>
      <c r="G252" s="295" t="str">
        <f t="shared" si="16"/>
        <v/>
      </c>
      <c r="H252" s="202"/>
      <c r="I252" s="202"/>
      <c r="J252" s="203"/>
      <c r="K252" s="203"/>
      <c r="L252" s="203"/>
      <c r="M252" s="203"/>
      <c r="N252" s="203"/>
      <c r="O252" s="203"/>
      <c r="P252" s="203"/>
      <c r="Q252" s="203"/>
      <c r="R252" s="204"/>
      <c r="S252" s="298" t="str">
        <f t="shared" si="14"/>
        <v/>
      </c>
      <c r="T252" s="299" t="str">
        <f t="shared" si="17"/>
        <v/>
      </c>
      <c r="U252" s="282"/>
    </row>
    <row r="253" spans="2:21" ht="24.75" customHeight="1">
      <c r="B253" s="176">
        <v>247</v>
      </c>
      <c r="C253" s="231"/>
      <c r="D253" s="290" t="str">
        <f t="shared" si="15"/>
        <v/>
      </c>
      <c r="E253" s="291">
        <f>IF(D253="",0,+COUNTIF('賃上げ後(2か月目)(様式3-8) '!$D$7:$D$1006,D253))</f>
        <v>0</v>
      </c>
      <c r="F253" s="205"/>
      <c r="G253" s="295" t="str">
        <f t="shared" si="16"/>
        <v/>
      </c>
      <c r="H253" s="202"/>
      <c r="I253" s="202"/>
      <c r="J253" s="203"/>
      <c r="K253" s="203"/>
      <c r="L253" s="203"/>
      <c r="M253" s="203"/>
      <c r="N253" s="203"/>
      <c r="O253" s="203"/>
      <c r="P253" s="203"/>
      <c r="Q253" s="203"/>
      <c r="R253" s="204"/>
      <c r="S253" s="298" t="str">
        <f t="shared" si="14"/>
        <v/>
      </c>
      <c r="T253" s="299" t="str">
        <f t="shared" si="17"/>
        <v/>
      </c>
      <c r="U253" s="282"/>
    </row>
    <row r="254" spans="2:21" ht="24.75" customHeight="1">
      <c r="B254" s="176">
        <v>248</v>
      </c>
      <c r="C254" s="231"/>
      <c r="D254" s="290" t="str">
        <f t="shared" si="15"/>
        <v/>
      </c>
      <c r="E254" s="291">
        <f>IF(D254="",0,+COUNTIF('賃上げ後(2か月目)(様式3-8) '!$D$7:$D$1006,D254))</f>
        <v>0</v>
      </c>
      <c r="F254" s="205"/>
      <c r="G254" s="295" t="str">
        <f t="shared" si="16"/>
        <v/>
      </c>
      <c r="H254" s="202"/>
      <c r="I254" s="202"/>
      <c r="J254" s="203"/>
      <c r="K254" s="203"/>
      <c r="L254" s="203"/>
      <c r="M254" s="203"/>
      <c r="N254" s="203"/>
      <c r="O254" s="203"/>
      <c r="P254" s="203"/>
      <c r="Q254" s="203"/>
      <c r="R254" s="204"/>
      <c r="S254" s="298" t="str">
        <f t="shared" si="14"/>
        <v/>
      </c>
      <c r="T254" s="299" t="str">
        <f t="shared" si="17"/>
        <v/>
      </c>
      <c r="U254" s="282"/>
    </row>
    <row r="255" spans="2:21" ht="24.75" customHeight="1">
      <c r="B255" s="176">
        <v>249</v>
      </c>
      <c r="C255" s="231"/>
      <c r="D255" s="290" t="str">
        <f t="shared" si="15"/>
        <v/>
      </c>
      <c r="E255" s="291">
        <f>IF(D255="",0,+COUNTIF('賃上げ後(2か月目)(様式3-8) '!$D$7:$D$1006,D255))</f>
        <v>0</v>
      </c>
      <c r="F255" s="205"/>
      <c r="G255" s="295" t="str">
        <f t="shared" si="16"/>
        <v/>
      </c>
      <c r="H255" s="202"/>
      <c r="I255" s="202"/>
      <c r="J255" s="203"/>
      <c r="K255" s="203"/>
      <c r="L255" s="203"/>
      <c r="M255" s="203"/>
      <c r="N255" s="203"/>
      <c r="O255" s="203"/>
      <c r="P255" s="203"/>
      <c r="Q255" s="203"/>
      <c r="R255" s="204"/>
      <c r="S255" s="298" t="str">
        <f t="shared" si="14"/>
        <v/>
      </c>
      <c r="T255" s="299" t="str">
        <f t="shared" si="17"/>
        <v/>
      </c>
      <c r="U255" s="282"/>
    </row>
    <row r="256" spans="2:21" ht="24.75" customHeight="1">
      <c r="B256" s="176">
        <v>250</v>
      </c>
      <c r="C256" s="231"/>
      <c r="D256" s="290" t="str">
        <f t="shared" si="15"/>
        <v/>
      </c>
      <c r="E256" s="291">
        <f>IF(D256="",0,+COUNTIF('賃上げ後(2か月目)(様式3-8) '!$D$7:$D$1006,D256))</f>
        <v>0</v>
      </c>
      <c r="F256" s="205"/>
      <c r="G256" s="295" t="str">
        <f t="shared" si="16"/>
        <v/>
      </c>
      <c r="H256" s="202"/>
      <c r="I256" s="202"/>
      <c r="J256" s="203"/>
      <c r="K256" s="203"/>
      <c r="L256" s="203"/>
      <c r="M256" s="203"/>
      <c r="N256" s="203"/>
      <c r="O256" s="203"/>
      <c r="P256" s="203"/>
      <c r="Q256" s="203"/>
      <c r="R256" s="204"/>
      <c r="S256" s="298" t="str">
        <f t="shared" si="14"/>
        <v/>
      </c>
      <c r="T256" s="299" t="str">
        <f t="shared" si="17"/>
        <v/>
      </c>
      <c r="U256" s="282"/>
    </row>
    <row r="257" spans="2:21" ht="24.75" customHeight="1">
      <c r="B257" s="176">
        <v>251</v>
      </c>
      <c r="C257" s="231"/>
      <c r="D257" s="290" t="str">
        <f t="shared" si="15"/>
        <v/>
      </c>
      <c r="E257" s="291">
        <f>IF(D257="",0,+COUNTIF('賃上げ後(2か月目)(様式3-8) '!$D$7:$D$1006,D257))</f>
        <v>0</v>
      </c>
      <c r="F257" s="205"/>
      <c r="G257" s="295" t="str">
        <f t="shared" si="16"/>
        <v/>
      </c>
      <c r="H257" s="202"/>
      <c r="I257" s="202"/>
      <c r="J257" s="203"/>
      <c r="K257" s="203"/>
      <c r="L257" s="203"/>
      <c r="M257" s="203"/>
      <c r="N257" s="203"/>
      <c r="O257" s="203"/>
      <c r="P257" s="203"/>
      <c r="Q257" s="203"/>
      <c r="R257" s="204"/>
      <c r="S257" s="298" t="str">
        <f t="shared" si="14"/>
        <v/>
      </c>
      <c r="T257" s="299" t="str">
        <f t="shared" si="17"/>
        <v/>
      </c>
      <c r="U257" s="282"/>
    </row>
    <row r="258" spans="2:21" ht="24.75" customHeight="1">
      <c r="B258" s="176">
        <v>252</v>
      </c>
      <c r="C258" s="231"/>
      <c r="D258" s="290" t="str">
        <f t="shared" si="15"/>
        <v/>
      </c>
      <c r="E258" s="291">
        <f>IF(D258="",0,+COUNTIF('賃上げ後(2か月目)(様式3-8) '!$D$7:$D$1006,D258))</f>
        <v>0</v>
      </c>
      <c r="F258" s="205"/>
      <c r="G258" s="295" t="str">
        <f t="shared" si="16"/>
        <v/>
      </c>
      <c r="H258" s="202"/>
      <c r="I258" s="202"/>
      <c r="J258" s="203"/>
      <c r="K258" s="203"/>
      <c r="L258" s="203"/>
      <c r="M258" s="203"/>
      <c r="N258" s="203"/>
      <c r="O258" s="203"/>
      <c r="P258" s="203"/>
      <c r="Q258" s="203"/>
      <c r="R258" s="204"/>
      <c r="S258" s="298" t="str">
        <f t="shared" si="14"/>
        <v/>
      </c>
      <c r="T258" s="299" t="str">
        <f t="shared" si="17"/>
        <v/>
      </c>
      <c r="U258" s="282"/>
    </row>
    <row r="259" spans="2:21" ht="24.75" customHeight="1">
      <c r="B259" s="176">
        <v>253</v>
      </c>
      <c r="C259" s="231"/>
      <c r="D259" s="290" t="str">
        <f t="shared" si="15"/>
        <v/>
      </c>
      <c r="E259" s="291">
        <f>IF(D259="",0,+COUNTIF('賃上げ後(2か月目)(様式3-8) '!$D$7:$D$1006,D259))</f>
        <v>0</v>
      </c>
      <c r="F259" s="205"/>
      <c r="G259" s="295" t="str">
        <f t="shared" si="16"/>
        <v/>
      </c>
      <c r="H259" s="202"/>
      <c r="I259" s="202"/>
      <c r="J259" s="203"/>
      <c r="K259" s="203"/>
      <c r="L259" s="203"/>
      <c r="M259" s="203"/>
      <c r="N259" s="203"/>
      <c r="O259" s="203"/>
      <c r="P259" s="203"/>
      <c r="Q259" s="203"/>
      <c r="R259" s="204"/>
      <c r="S259" s="298" t="str">
        <f t="shared" si="14"/>
        <v/>
      </c>
      <c r="T259" s="299" t="str">
        <f t="shared" si="17"/>
        <v/>
      </c>
      <c r="U259" s="282"/>
    </row>
    <row r="260" spans="2:21" ht="24.75" customHeight="1">
      <c r="B260" s="176">
        <v>254</v>
      </c>
      <c r="C260" s="231"/>
      <c r="D260" s="290" t="str">
        <f t="shared" si="15"/>
        <v/>
      </c>
      <c r="E260" s="291">
        <f>IF(D260="",0,+COUNTIF('賃上げ後(2か月目)(様式3-8) '!$D$7:$D$1006,D260))</f>
        <v>0</v>
      </c>
      <c r="F260" s="205"/>
      <c r="G260" s="295" t="str">
        <f t="shared" si="16"/>
        <v/>
      </c>
      <c r="H260" s="202"/>
      <c r="I260" s="202"/>
      <c r="J260" s="203"/>
      <c r="K260" s="203"/>
      <c r="L260" s="203"/>
      <c r="M260" s="203"/>
      <c r="N260" s="203"/>
      <c r="O260" s="203"/>
      <c r="P260" s="203"/>
      <c r="Q260" s="203"/>
      <c r="R260" s="204"/>
      <c r="S260" s="298" t="str">
        <f t="shared" si="14"/>
        <v/>
      </c>
      <c r="T260" s="299" t="str">
        <f t="shared" si="17"/>
        <v/>
      </c>
      <c r="U260" s="282"/>
    </row>
    <row r="261" spans="2:21" ht="24.75" customHeight="1">
      <c r="B261" s="176">
        <v>255</v>
      </c>
      <c r="C261" s="231"/>
      <c r="D261" s="290" t="str">
        <f t="shared" si="15"/>
        <v/>
      </c>
      <c r="E261" s="291">
        <f>IF(D261="",0,+COUNTIF('賃上げ後(2か月目)(様式3-8) '!$D$7:$D$1006,D261))</f>
        <v>0</v>
      </c>
      <c r="F261" s="205"/>
      <c r="G261" s="295" t="str">
        <f t="shared" si="16"/>
        <v/>
      </c>
      <c r="H261" s="202"/>
      <c r="I261" s="202"/>
      <c r="J261" s="203"/>
      <c r="K261" s="203"/>
      <c r="L261" s="203"/>
      <c r="M261" s="203"/>
      <c r="N261" s="203"/>
      <c r="O261" s="203"/>
      <c r="P261" s="203"/>
      <c r="Q261" s="203"/>
      <c r="R261" s="204"/>
      <c r="S261" s="298" t="str">
        <f t="shared" si="14"/>
        <v/>
      </c>
      <c r="T261" s="299" t="str">
        <f t="shared" si="17"/>
        <v/>
      </c>
      <c r="U261" s="282"/>
    </row>
    <row r="262" spans="2:21" ht="24.75" customHeight="1">
      <c r="B262" s="176">
        <v>256</v>
      </c>
      <c r="C262" s="231"/>
      <c r="D262" s="290" t="str">
        <f t="shared" si="15"/>
        <v/>
      </c>
      <c r="E262" s="291">
        <f>IF(D262="",0,+COUNTIF('賃上げ後(2か月目)(様式3-8) '!$D$7:$D$1006,D262))</f>
        <v>0</v>
      </c>
      <c r="F262" s="205"/>
      <c r="G262" s="295" t="str">
        <f t="shared" si="16"/>
        <v/>
      </c>
      <c r="H262" s="202"/>
      <c r="I262" s="202"/>
      <c r="J262" s="203"/>
      <c r="K262" s="203"/>
      <c r="L262" s="203"/>
      <c r="M262" s="203"/>
      <c r="N262" s="203"/>
      <c r="O262" s="203"/>
      <c r="P262" s="203"/>
      <c r="Q262" s="203"/>
      <c r="R262" s="204"/>
      <c r="S262" s="298" t="str">
        <f t="shared" si="14"/>
        <v/>
      </c>
      <c r="T262" s="299" t="str">
        <f t="shared" si="17"/>
        <v/>
      </c>
      <c r="U262" s="282"/>
    </row>
    <row r="263" spans="2:21" ht="24.75" customHeight="1">
      <c r="B263" s="176">
        <v>257</v>
      </c>
      <c r="C263" s="231"/>
      <c r="D263" s="290" t="str">
        <f t="shared" si="15"/>
        <v/>
      </c>
      <c r="E263" s="291">
        <f>IF(D263="",0,+COUNTIF('賃上げ後(2か月目)(様式3-8) '!$D$7:$D$1006,D263))</f>
        <v>0</v>
      </c>
      <c r="F263" s="205"/>
      <c r="G263" s="295" t="str">
        <f t="shared" si="16"/>
        <v/>
      </c>
      <c r="H263" s="202"/>
      <c r="I263" s="202"/>
      <c r="J263" s="203"/>
      <c r="K263" s="203"/>
      <c r="L263" s="203"/>
      <c r="M263" s="203"/>
      <c r="N263" s="203"/>
      <c r="O263" s="203"/>
      <c r="P263" s="203"/>
      <c r="Q263" s="203"/>
      <c r="R263" s="204"/>
      <c r="S263" s="298" t="str">
        <f t="shared" si="14"/>
        <v/>
      </c>
      <c r="T263" s="299" t="str">
        <f t="shared" si="17"/>
        <v/>
      </c>
      <c r="U263" s="282"/>
    </row>
    <row r="264" spans="2:21" ht="24.75" customHeight="1">
      <c r="B264" s="176">
        <v>258</v>
      </c>
      <c r="C264" s="231"/>
      <c r="D264" s="290" t="str">
        <f t="shared" si="15"/>
        <v/>
      </c>
      <c r="E264" s="291">
        <f>IF(D264="",0,+COUNTIF('賃上げ後(2か月目)(様式3-8) '!$D$7:$D$1006,D264))</f>
        <v>0</v>
      </c>
      <c r="F264" s="205"/>
      <c r="G264" s="295" t="str">
        <f t="shared" si="16"/>
        <v/>
      </c>
      <c r="H264" s="202"/>
      <c r="I264" s="202"/>
      <c r="J264" s="203"/>
      <c r="K264" s="203"/>
      <c r="L264" s="203"/>
      <c r="M264" s="203"/>
      <c r="N264" s="203"/>
      <c r="O264" s="203"/>
      <c r="P264" s="203"/>
      <c r="Q264" s="203"/>
      <c r="R264" s="204"/>
      <c r="S264" s="298" t="str">
        <f t="shared" ref="S264:S327" si="18">IF(C264="","",+SUM(H264:R264))</f>
        <v/>
      </c>
      <c r="T264" s="299" t="str">
        <f t="shared" si="17"/>
        <v/>
      </c>
      <c r="U264" s="282"/>
    </row>
    <row r="265" spans="2:21" ht="24.75" customHeight="1">
      <c r="B265" s="176">
        <v>259</v>
      </c>
      <c r="C265" s="231"/>
      <c r="D265" s="290" t="str">
        <f t="shared" ref="D265:D328" si="19">SUBSTITUTE(SUBSTITUTE(C265,"　","")," ","")</f>
        <v/>
      </c>
      <c r="E265" s="291">
        <f>IF(D265="",0,+COUNTIF('賃上げ後(2か月目)(様式3-8) '!$D$7:$D$1006,D265))</f>
        <v>0</v>
      </c>
      <c r="F265" s="205"/>
      <c r="G265" s="295" t="str">
        <f t="shared" ref="G265:G328" si="20">IF(C265="","",+IF(OR(E265&lt;1,F265=""),"除外","対象"))</f>
        <v/>
      </c>
      <c r="H265" s="202"/>
      <c r="I265" s="202"/>
      <c r="J265" s="203"/>
      <c r="K265" s="203"/>
      <c r="L265" s="203"/>
      <c r="M265" s="203"/>
      <c r="N265" s="203"/>
      <c r="O265" s="203"/>
      <c r="P265" s="203"/>
      <c r="Q265" s="203"/>
      <c r="R265" s="204"/>
      <c r="S265" s="298" t="str">
        <f t="shared" si="18"/>
        <v/>
      </c>
      <c r="T265" s="299" t="str">
        <f t="shared" si="17"/>
        <v/>
      </c>
      <c r="U265" s="282"/>
    </row>
    <row r="266" spans="2:21" ht="24.75" customHeight="1">
      <c r="B266" s="176">
        <v>260</v>
      </c>
      <c r="C266" s="231"/>
      <c r="D266" s="290" t="str">
        <f t="shared" si="19"/>
        <v/>
      </c>
      <c r="E266" s="291">
        <f>IF(D266="",0,+COUNTIF('賃上げ後(2か月目)(様式3-8) '!$D$7:$D$1006,D266))</f>
        <v>0</v>
      </c>
      <c r="F266" s="205"/>
      <c r="G266" s="295" t="str">
        <f t="shared" si="20"/>
        <v/>
      </c>
      <c r="H266" s="202"/>
      <c r="I266" s="202"/>
      <c r="J266" s="203"/>
      <c r="K266" s="203"/>
      <c r="L266" s="203"/>
      <c r="M266" s="203"/>
      <c r="N266" s="203"/>
      <c r="O266" s="203"/>
      <c r="P266" s="203"/>
      <c r="Q266" s="203"/>
      <c r="R266" s="204"/>
      <c r="S266" s="298" t="str">
        <f t="shared" si="18"/>
        <v/>
      </c>
      <c r="T266" s="299" t="str">
        <f t="shared" si="17"/>
        <v/>
      </c>
      <c r="U266" s="282"/>
    </row>
    <row r="267" spans="2:21" ht="24.75" customHeight="1">
      <c r="B267" s="176">
        <v>261</v>
      </c>
      <c r="C267" s="231"/>
      <c r="D267" s="290" t="str">
        <f t="shared" si="19"/>
        <v/>
      </c>
      <c r="E267" s="291">
        <f>IF(D267="",0,+COUNTIF('賃上げ後(2か月目)(様式3-8) '!$D$7:$D$1006,D267))</f>
        <v>0</v>
      </c>
      <c r="F267" s="205"/>
      <c r="G267" s="295" t="str">
        <f t="shared" si="20"/>
        <v/>
      </c>
      <c r="H267" s="202"/>
      <c r="I267" s="202"/>
      <c r="J267" s="203"/>
      <c r="K267" s="203"/>
      <c r="L267" s="203"/>
      <c r="M267" s="203"/>
      <c r="N267" s="203"/>
      <c r="O267" s="203"/>
      <c r="P267" s="203"/>
      <c r="Q267" s="203"/>
      <c r="R267" s="204"/>
      <c r="S267" s="298" t="str">
        <f t="shared" si="18"/>
        <v/>
      </c>
      <c r="T267" s="299" t="str">
        <f t="shared" si="17"/>
        <v/>
      </c>
      <c r="U267" s="282"/>
    </row>
    <row r="268" spans="2:21" ht="24.75" customHeight="1">
      <c r="B268" s="176">
        <v>262</v>
      </c>
      <c r="C268" s="231"/>
      <c r="D268" s="290" t="str">
        <f t="shared" si="19"/>
        <v/>
      </c>
      <c r="E268" s="291">
        <f>IF(D268="",0,+COUNTIF('賃上げ後(2か月目)(様式3-8) '!$D$7:$D$1006,D268))</f>
        <v>0</v>
      </c>
      <c r="F268" s="205"/>
      <c r="G268" s="295" t="str">
        <f t="shared" si="20"/>
        <v/>
      </c>
      <c r="H268" s="202"/>
      <c r="I268" s="202"/>
      <c r="J268" s="203"/>
      <c r="K268" s="203"/>
      <c r="L268" s="203"/>
      <c r="M268" s="203"/>
      <c r="N268" s="203"/>
      <c r="O268" s="203"/>
      <c r="P268" s="203"/>
      <c r="Q268" s="203"/>
      <c r="R268" s="204"/>
      <c r="S268" s="298" t="str">
        <f t="shared" si="18"/>
        <v/>
      </c>
      <c r="T268" s="299" t="str">
        <f t="shared" si="17"/>
        <v/>
      </c>
      <c r="U268" s="282"/>
    </row>
    <row r="269" spans="2:21" ht="24.75" customHeight="1">
      <c r="B269" s="176">
        <v>263</v>
      </c>
      <c r="C269" s="231"/>
      <c r="D269" s="290" t="str">
        <f t="shared" si="19"/>
        <v/>
      </c>
      <c r="E269" s="291">
        <f>IF(D269="",0,+COUNTIF('賃上げ後(2か月目)(様式3-8) '!$D$7:$D$1006,D269))</f>
        <v>0</v>
      </c>
      <c r="F269" s="205"/>
      <c r="G269" s="295" t="str">
        <f t="shared" si="20"/>
        <v/>
      </c>
      <c r="H269" s="202"/>
      <c r="I269" s="202"/>
      <c r="J269" s="203"/>
      <c r="K269" s="203"/>
      <c r="L269" s="203"/>
      <c r="M269" s="203"/>
      <c r="N269" s="203"/>
      <c r="O269" s="203"/>
      <c r="P269" s="203"/>
      <c r="Q269" s="203"/>
      <c r="R269" s="204"/>
      <c r="S269" s="298" t="str">
        <f t="shared" si="18"/>
        <v/>
      </c>
      <c r="T269" s="299" t="str">
        <f t="shared" si="17"/>
        <v/>
      </c>
      <c r="U269" s="282"/>
    </row>
    <row r="270" spans="2:21" ht="24.75" customHeight="1">
      <c r="B270" s="176">
        <v>264</v>
      </c>
      <c r="C270" s="231"/>
      <c r="D270" s="290" t="str">
        <f t="shared" si="19"/>
        <v/>
      </c>
      <c r="E270" s="291">
        <f>IF(D270="",0,+COUNTIF('賃上げ後(2か月目)(様式3-8) '!$D$7:$D$1006,D270))</f>
        <v>0</v>
      </c>
      <c r="F270" s="205"/>
      <c r="G270" s="295" t="str">
        <f t="shared" si="20"/>
        <v/>
      </c>
      <c r="H270" s="202"/>
      <c r="I270" s="202"/>
      <c r="J270" s="203"/>
      <c r="K270" s="203"/>
      <c r="L270" s="203"/>
      <c r="M270" s="203"/>
      <c r="N270" s="203"/>
      <c r="O270" s="203"/>
      <c r="P270" s="203"/>
      <c r="Q270" s="203"/>
      <c r="R270" s="204"/>
      <c r="S270" s="298" t="str">
        <f t="shared" si="18"/>
        <v/>
      </c>
      <c r="T270" s="299" t="str">
        <f t="shared" ref="T270:T333" si="21">IF(C270="","",+IF(G270="対象",H270,0))</f>
        <v/>
      </c>
      <c r="U270" s="282"/>
    </row>
    <row r="271" spans="2:21" ht="24.75" customHeight="1">
      <c r="B271" s="176">
        <v>265</v>
      </c>
      <c r="C271" s="231"/>
      <c r="D271" s="290" t="str">
        <f t="shared" si="19"/>
        <v/>
      </c>
      <c r="E271" s="291">
        <f>IF(D271="",0,+COUNTIF('賃上げ後(2か月目)(様式3-8) '!$D$7:$D$1006,D271))</f>
        <v>0</v>
      </c>
      <c r="F271" s="205"/>
      <c r="G271" s="295" t="str">
        <f t="shared" si="20"/>
        <v/>
      </c>
      <c r="H271" s="202"/>
      <c r="I271" s="202"/>
      <c r="J271" s="203"/>
      <c r="K271" s="203"/>
      <c r="L271" s="203"/>
      <c r="M271" s="203"/>
      <c r="N271" s="203"/>
      <c r="O271" s="203"/>
      <c r="P271" s="203"/>
      <c r="Q271" s="203"/>
      <c r="R271" s="204"/>
      <c r="S271" s="298" t="str">
        <f t="shared" si="18"/>
        <v/>
      </c>
      <c r="T271" s="299" t="str">
        <f t="shared" si="21"/>
        <v/>
      </c>
      <c r="U271" s="282"/>
    </row>
    <row r="272" spans="2:21" ht="24.75" customHeight="1">
      <c r="B272" s="176">
        <v>266</v>
      </c>
      <c r="C272" s="231"/>
      <c r="D272" s="290" t="str">
        <f t="shared" si="19"/>
        <v/>
      </c>
      <c r="E272" s="291">
        <f>IF(D272="",0,+COUNTIF('賃上げ後(2か月目)(様式3-8) '!$D$7:$D$1006,D272))</f>
        <v>0</v>
      </c>
      <c r="F272" s="205"/>
      <c r="G272" s="295" t="str">
        <f t="shared" si="20"/>
        <v/>
      </c>
      <c r="H272" s="202"/>
      <c r="I272" s="202"/>
      <c r="J272" s="203"/>
      <c r="K272" s="203"/>
      <c r="L272" s="203"/>
      <c r="M272" s="203"/>
      <c r="N272" s="203"/>
      <c r="O272" s="203"/>
      <c r="P272" s="203"/>
      <c r="Q272" s="203"/>
      <c r="R272" s="204"/>
      <c r="S272" s="298" t="str">
        <f t="shared" si="18"/>
        <v/>
      </c>
      <c r="T272" s="299" t="str">
        <f t="shared" si="21"/>
        <v/>
      </c>
      <c r="U272" s="282"/>
    </row>
    <row r="273" spans="2:21" ht="24.75" customHeight="1">
      <c r="B273" s="176">
        <v>267</v>
      </c>
      <c r="C273" s="231"/>
      <c r="D273" s="290" t="str">
        <f t="shared" si="19"/>
        <v/>
      </c>
      <c r="E273" s="291">
        <f>IF(D273="",0,+COUNTIF('賃上げ後(2か月目)(様式3-8) '!$D$7:$D$1006,D273))</f>
        <v>0</v>
      </c>
      <c r="F273" s="205"/>
      <c r="G273" s="295" t="str">
        <f t="shared" si="20"/>
        <v/>
      </c>
      <c r="H273" s="202"/>
      <c r="I273" s="202"/>
      <c r="J273" s="203"/>
      <c r="K273" s="203"/>
      <c r="L273" s="203"/>
      <c r="M273" s="203"/>
      <c r="N273" s="203"/>
      <c r="O273" s="203"/>
      <c r="P273" s="203"/>
      <c r="Q273" s="203"/>
      <c r="R273" s="204"/>
      <c r="S273" s="298" t="str">
        <f t="shared" si="18"/>
        <v/>
      </c>
      <c r="T273" s="299" t="str">
        <f t="shared" si="21"/>
        <v/>
      </c>
      <c r="U273" s="282"/>
    </row>
    <row r="274" spans="2:21" ht="24.75" customHeight="1">
      <c r="B274" s="176">
        <v>268</v>
      </c>
      <c r="C274" s="231"/>
      <c r="D274" s="290" t="str">
        <f t="shared" si="19"/>
        <v/>
      </c>
      <c r="E274" s="291">
        <f>IF(D274="",0,+COUNTIF('賃上げ後(2か月目)(様式3-8) '!$D$7:$D$1006,D274))</f>
        <v>0</v>
      </c>
      <c r="F274" s="205"/>
      <c r="G274" s="295" t="str">
        <f t="shared" si="20"/>
        <v/>
      </c>
      <c r="H274" s="202"/>
      <c r="I274" s="202"/>
      <c r="J274" s="203"/>
      <c r="K274" s="203"/>
      <c r="L274" s="203"/>
      <c r="M274" s="203"/>
      <c r="N274" s="203"/>
      <c r="O274" s="203"/>
      <c r="P274" s="203"/>
      <c r="Q274" s="203"/>
      <c r="R274" s="204"/>
      <c r="S274" s="298" t="str">
        <f t="shared" si="18"/>
        <v/>
      </c>
      <c r="T274" s="299" t="str">
        <f t="shared" si="21"/>
        <v/>
      </c>
      <c r="U274" s="282"/>
    </row>
    <row r="275" spans="2:21" ht="24.75" customHeight="1">
      <c r="B275" s="176">
        <v>269</v>
      </c>
      <c r="C275" s="231"/>
      <c r="D275" s="290" t="str">
        <f t="shared" si="19"/>
        <v/>
      </c>
      <c r="E275" s="291">
        <f>IF(D275="",0,+COUNTIF('賃上げ後(2か月目)(様式3-8) '!$D$7:$D$1006,D275))</f>
        <v>0</v>
      </c>
      <c r="F275" s="205"/>
      <c r="G275" s="295" t="str">
        <f t="shared" si="20"/>
        <v/>
      </c>
      <c r="H275" s="202"/>
      <c r="I275" s="202"/>
      <c r="J275" s="203"/>
      <c r="K275" s="203"/>
      <c r="L275" s="203"/>
      <c r="M275" s="203"/>
      <c r="N275" s="203"/>
      <c r="O275" s="203"/>
      <c r="P275" s="203"/>
      <c r="Q275" s="203"/>
      <c r="R275" s="204"/>
      <c r="S275" s="298" t="str">
        <f t="shared" si="18"/>
        <v/>
      </c>
      <c r="T275" s="299" t="str">
        <f t="shared" si="21"/>
        <v/>
      </c>
      <c r="U275" s="282"/>
    </row>
    <row r="276" spans="2:21" ht="24.75" customHeight="1">
      <c r="B276" s="176">
        <v>270</v>
      </c>
      <c r="C276" s="231"/>
      <c r="D276" s="290" t="str">
        <f t="shared" si="19"/>
        <v/>
      </c>
      <c r="E276" s="291">
        <f>IF(D276="",0,+COUNTIF('賃上げ後(2か月目)(様式3-8) '!$D$7:$D$1006,D276))</f>
        <v>0</v>
      </c>
      <c r="F276" s="205"/>
      <c r="G276" s="295" t="str">
        <f t="shared" si="20"/>
        <v/>
      </c>
      <c r="H276" s="202"/>
      <c r="I276" s="202"/>
      <c r="J276" s="203"/>
      <c r="K276" s="203"/>
      <c r="L276" s="203"/>
      <c r="M276" s="203"/>
      <c r="N276" s="203"/>
      <c r="O276" s="203"/>
      <c r="P276" s="203"/>
      <c r="Q276" s="203"/>
      <c r="R276" s="204"/>
      <c r="S276" s="298" t="str">
        <f t="shared" si="18"/>
        <v/>
      </c>
      <c r="T276" s="299" t="str">
        <f t="shared" si="21"/>
        <v/>
      </c>
      <c r="U276" s="282"/>
    </row>
    <row r="277" spans="2:21" ht="24.75" customHeight="1">
      <c r="B277" s="176">
        <v>271</v>
      </c>
      <c r="C277" s="231"/>
      <c r="D277" s="290" t="str">
        <f t="shared" si="19"/>
        <v/>
      </c>
      <c r="E277" s="291">
        <f>IF(D277="",0,+COUNTIF('賃上げ後(2か月目)(様式3-8) '!$D$7:$D$1006,D277))</f>
        <v>0</v>
      </c>
      <c r="F277" s="205"/>
      <c r="G277" s="295" t="str">
        <f t="shared" si="20"/>
        <v/>
      </c>
      <c r="H277" s="202"/>
      <c r="I277" s="202"/>
      <c r="J277" s="203"/>
      <c r="K277" s="203"/>
      <c r="L277" s="203"/>
      <c r="M277" s="203"/>
      <c r="N277" s="203"/>
      <c r="O277" s="203"/>
      <c r="P277" s="203"/>
      <c r="Q277" s="203"/>
      <c r="R277" s="204"/>
      <c r="S277" s="298" t="str">
        <f t="shared" si="18"/>
        <v/>
      </c>
      <c r="T277" s="299" t="str">
        <f t="shared" si="21"/>
        <v/>
      </c>
      <c r="U277" s="282"/>
    </row>
    <row r="278" spans="2:21" ht="24.75" customHeight="1">
      <c r="B278" s="176">
        <v>272</v>
      </c>
      <c r="C278" s="231"/>
      <c r="D278" s="290" t="str">
        <f t="shared" si="19"/>
        <v/>
      </c>
      <c r="E278" s="291">
        <f>IF(D278="",0,+COUNTIF('賃上げ後(2か月目)(様式3-8) '!$D$7:$D$1006,D278))</f>
        <v>0</v>
      </c>
      <c r="F278" s="205"/>
      <c r="G278" s="295" t="str">
        <f t="shared" si="20"/>
        <v/>
      </c>
      <c r="H278" s="202"/>
      <c r="I278" s="202"/>
      <c r="J278" s="203"/>
      <c r="K278" s="203"/>
      <c r="L278" s="203"/>
      <c r="M278" s="203"/>
      <c r="N278" s="203"/>
      <c r="O278" s="203"/>
      <c r="P278" s="203"/>
      <c r="Q278" s="203"/>
      <c r="R278" s="204"/>
      <c r="S278" s="298" t="str">
        <f t="shared" si="18"/>
        <v/>
      </c>
      <c r="T278" s="299" t="str">
        <f t="shared" si="21"/>
        <v/>
      </c>
      <c r="U278" s="282"/>
    </row>
    <row r="279" spans="2:21" ht="24.75" customHeight="1">
      <c r="B279" s="176">
        <v>273</v>
      </c>
      <c r="C279" s="231"/>
      <c r="D279" s="290" t="str">
        <f t="shared" si="19"/>
        <v/>
      </c>
      <c r="E279" s="291">
        <f>IF(D279="",0,+COUNTIF('賃上げ後(2か月目)(様式3-8) '!$D$7:$D$1006,D279))</f>
        <v>0</v>
      </c>
      <c r="F279" s="205"/>
      <c r="G279" s="295" t="str">
        <f t="shared" si="20"/>
        <v/>
      </c>
      <c r="H279" s="202"/>
      <c r="I279" s="202"/>
      <c r="J279" s="203"/>
      <c r="K279" s="203"/>
      <c r="L279" s="203"/>
      <c r="M279" s="203"/>
      <c r="N279" s="203"/>
      <c r="O279" s="203"/>
      <c r="P279" s="203"/>
      <c r="Q279" s="203"/>
      <c r="R279" s="204"/>
      <c r="S279" s="298" t="str">
        <f t="shared" si="18"/>
        <v/>
      </c>
      <c r="T279" s="299" t="str">
        <f t="shared" si="21"/>
        <v/>
      </c>
      <c r="U279" s="282"/>
    </row>
    <row r="280" spans="2:21" ht="24.75" customHeight="1">
      <c r="B280" s="176">
        <v>274</v>
      </c>
      <c r="C280" s="231"/>
      <c r="D280" s="290" t="str">
        <f t="shared" si="19"/>
        <v/>
      </c>
      <c r="E280" s="291">
        <f>IF(D280="",0,+COUNTIF('賃上げ後(2か月目)(様式3-8) '!$D$7:$D$1006,D280))</f>
        <v>0</v>
      </c>
      <c r="F280" s="205"/>
      <c r="G280" s="295" t="str">
        <f t="shared" si="20"/>
        <v/>
      </c>
      <c r="H280" s="202"/>
      <c r="I280" s="202"/>
      <c r="J280" s="203"/>
      <c r="K280" s="203"/>
      <c r="L280" s="203"/>
      <c r="M280" s="203"/>
      <c r="N280" s="203"/>
      <c r="O280" s="203"/>
      <c r="P280" s="203"/>
      <c r="Q280" s="203"/>
      <c r="R280" s="204"/>
      <c r="S280" s="298" t="str">
        <f t="shared" si="18"/>
        <v/>
      </c>
      <c r="T280" s="299" t="str">
        <f t="shared" si="21"/>
        <v/>
      </c>
      <c r="U280" s="282"/>
    </row>
    <row r="281" spans="2:21" ht="24.75" customHeight="1">
      <c r="B281" s="176">
        <v>275</v>
      </c>
      <c r="C281" s="231"/>
      <c r="D281" s="290" t="str">
        <f t="shared" si="19"/>
        <v/>
      </c>
      <c r="E281" s="291">
        <f>IF(D281="",0,+COUNTIF('賃上げ後(2か月目)(様式3-8) '!$D$7:$D$1006,D281))</f>
        <v>0</v>
      </c>
      <c r="F281" s="205"/>
      <c r="G281" s="295" t="str">
        <f t="shared" si="20"/>
        <v/>
      </c>
      <c r="H281" s="202"/>
      <c r="I281" s="202"/>
      <c r="J281" s="203"/>
      <c r="K281" s="203"/>
      <c r="L281" s="203"/>
      <c r="M281" s="203"/>
      <c r="N281" s="203"/>
      <c r="O281" s="203"/>
      <c r="P281" s="203"/>
      <c r="Q281" s="203"/>
      <c r="R281" s="204"/>
      <c r="S281" s="298" t="str">
        <f t="shared" si="18"/>
        <v/>
      </c>
      <c r="T281" s="299" t="str">
        <f t="shared" si="21"/>
        <v/>
      </c>
      <c r="U281" s="282"/>
    </row>
    <row r="282" spans="2:21" ht="24.75" customHeight="1">
      <c r="B282" s="176">
        <v>276</v>
      </c>
      <c r="C282" s="231"/>
      <c r="D282" s="290" t="str">
        <f t="shared" si="19"/>
        <v/>
      </c>
      <c r="E282" s="291">
        <f>IF(D282="",0,+COUNTIF('賃上げ後(2か月目)(様式3-8) '!$D$7:$D$1006,D282))</f>
        <v>0</v>
      </c>
      <c r="F282" s="205"/>
      <c r="G282" s="295" t="str">
        <f t="shared" si="20"/>
        <v/>
      </c>
      <c r="H282" s="202"/>
      <c r="I282" s="202"/>
      <c r="J282" s="203"/>
      <c r="K282" s="203"/>
      <c r="L282" s="203"/>
      <c r="M282" s="203"/>
      <c r="N282" s="203"/>
      <c r="O282" s="203"/>
      <c r="P282" s="203"/>
      <c r="Q282" s="203"/>
      <c r="R282" s="204"/>
      <c r="S282" s="298" t="str">
        <f t="shared" si="18"/>
        <v/>
      </c>
      <c r="T282" s="299" t="str">
        <f t="shared" si="21"/>
        <v/>
      </c>
      <c r="U282" s="282"/>
    </row>
    <row r="283" spans="2:21" ht="24.75" customHeight="1">
      <c r="B283" s="176">
        <v>277</v>
      </c>
      <c r="C283" s="231"/>
      <c r="D283" s="290" t="str">
        <f t="shared" si="19"/>
        <v/>
      </c>
      <c r="E283" s="291">
        <f>IF(D283="",0,+COUNTIF('賃上げ後(2か月目)(様式3-8) '!$D$7:$D$1006,D283))</f>
        <v>0</v>
      </c>
      <c r="F283" s="205"/>
      <c r="G283" s="295" t="str">
        <f t="shared" si="20"/>
        <v/>
      </c>
      <c r="H283" s="202"/>
      <c r="I283" s="202"/>
      <c r="J283" s="203"/>
      <c r="K283" s="203"/>
      <c r="L283" s="203"/>
      <c r="M283" s="203"/>
      <c r="N283" s="203"/>
      <c r="O283" s="203"/>
      <c r="P283" s="203"/>
      <c r="Q283" s="203"/>
      <c r="R283" s="204"/>
      <c r="S283" s="298" t="str">
        <f t="shared" si="18"/>
        <v/>
      </c>
      <c r="T283" s="299" t="str">
        <f t="shared" si="21"/>
        <v/>
      </c>
      <c r="U283" s="282"/>
    </row>
    <row r="284" spans="2:21" ht="24.75" customHeight="1">
      <c r="B284" s="176">
        <v>278</v>
      </c>
      <c r="C284" s="231"/>
      <c r="D284" s="290" t="str">
        <f t="shared" si="19"/>
        <v/>
      </c>
      <c r="E284" s="291">
        <f>IF(D284="",0,+COUNTIF('賃上げ後(2か月目)(様式3-8) '!$D$7:$D$1006,D284))</f>
        <v>0</v>
      </c>
      <c r="F284" s="205"/>
      <c r="G284" s="295" t="str">
        <f t="shared" si="20"/>
        <v/>
      </c>
      <c r="H284" s="202"/>
      <c r="I284" s="202"/>
      <c r="J284" s="203"/>
      <c r="K284" s="203"/>
      <c r="L284" s="203"/>
      <c r="M284" s="203"/>
      <c r="N284" s="203"/>
      <c r="O284" s="203"/>
      <c r="P284" s="203"/>
      <c r="Q284" s="203"/>
      <c r="R284" s="204"/>
      <c r="S284" s="298" t="str">
        <f t="shared" si="18"/>
        <v/>
      </c>
      <c r="T284" s="299" t="str">
        <f t="shared" si="21"/>
        <v/>
      </c>
      <c r="U284" s="282"/>
    </row>
    <row r="285" spans="2:21" ht="24.75" customHeight="1">
      <c r="B285" s="176">
        <v>279</v>
      </c>
      <c r="C285" s="231"/>
      <c r="D285" s="290" t="str">
        <f t="shared" si="19"/>
        <v/>
      </c>
      <c r="E285" s="291">
        <f>IF(D285="",0,+COUNTIF('賃上げ後(2か月目)(様式3-8) '!$D$7:$D$1006,D285))</f>
        <v>0</v>
      </c>
      <c r="F285" s="205"/>
      <c r="G285" s="295" t="str">
        <f t="shared" si="20"/>
        <v/>
      </c>
      <c r="H285" s="202"/>
      <c r="I285" s="202"/>
      <c r="J285" s="203"/>
      <c r="K285" s="203"/>
      <c r="L285" s="203"/>
      <c r="M285" s="203"/>
      <c r="N285" s="203"/>
      <c r="O285" s="203"/>
      <c r="P285" s="203"/>
      <c r="Q285" s="203"/>
      <c r="R285" s="204"/>
      <c r="S285" s="298" t="str">
        <f t="shared" si="18"/>
        <v/>
      </c>
      <c r="T285" s="299" t="str">
        <f t="shared" si="21"/>
        <v/>
      </c>
      <c r="U285" s="282"/>
    </row>
    <row r="286" spans="2:21" ht="24.75" customHeight="1">
      <c r="B286" s="176">
        <v>280</v>
      </c>
      <c r="C286" s="231"/>
      <c r="D286" s="290" t="str">
        <f t="shared" si="19"/>
        <v/>
      </c>
      <c r="E286" s="291">
        <f>IF(D286="",0,+COUNTIF('賃上げ後(2か月目)(様式3-8) '!$D$7:$D$1006,D286))</f>
        <v>0</v>
      </c>
      <c r="F286" s="205"/>
      <c r="G286" s="295" t="str">
        <f t="shared" si="20"/>
        <v/>
      </c>
      <c r="H286" s="202"/>
      <c r="I286" s="202"/>
      <c r="J286" s="203"/>
      <c r="K286" s="203"/>
      <c r="L286" s="203"/>
      <c r="M286" s="203"/>
      <c r="N286" s="203"/>
      <c r="O286" s="203"/>
      <c r="P286" s="203"/>
      <c r="Q286" s="203"/>
      <c r="R286" s="204"/>
      <c r="S286" s="298" t="str">
        <f t="shared" si="18"/>
        <v/>
      </c>
      <c r="T286" s="299" t="str">
        <f t="shared" si="21"/>
        <v/>
      </c>
      <c r="U286" s="282"/>
    </row>
    <row r="287" spans="2:21" ht="24.75" customHeight="1">
      <c r="B287" s="176">
        <v>281</v>
      </c>
      <c r="C287" s="231"/>
      <c r="D287" s="290" t="str">
        <f t="shared" si="19"/>
        <v/>
      </c>
      <c r="E287" s="291">
        <f>IF(D287="",0,+COUNTIF('賃上げ後(2か月目)(様式3-8) '!$D$7:$D$1006,D287))</f>
        <v>0</v>
      </c>
      <c r="F287" s="205"/>
      <c r="G287" s="295" t="str">
        <f t="shared" si="20"/>
        <v/>
      </c>
      <c r="H287" s="202"/>
      <c r="I287" s="202"/>
      <c r="J287" s="203"/>
      <c r="K287" s="203"/>
      <c r="L287" s="203"/>
      <c r="M287" s="203"/>
      <c r="N287" s="203"/>
      <c r="O287" s="203"/>
      <c r="P287" s="203"/>
      <c r="Q287" s="203"/>
      <c r="R287" s="204"/>
      <c r="S287" s="298" t="str">
        <f t="shared" si="18"/>
        <v/>
      </c>
      <c r="T287" s="299" t="str">
        <f t="shared" si="21"/>
        <v/>
      </c>
      <c r="U287" s="282"/>
    </row>
    <row r="288" spans="2:21" ht="24.75" customHeight="1">
      <c r="B288" s="176">
        <v>282</v>
      </c>
      <c r="C288" s="231"/>
      <c r="D288" s="290" t="str">
        <f t="shared" si="19"/>
        <v/>
      </c>
      <c r="E288" s="291">
        <f>IF(D288="",0,+COUNTIF('賃上げ後(2か月目)(様式3-8) '!$D$7:$D$1006,D288))</f>
        <v>0</v>
      </c>
      <c r="F288" s="205"/>
      <c r="G288" s="295" t="str">
        <f t="shared" si="20"/>
        <v/>
      </c>
      <c r="H288" s="202"/>
      <c r="I288" s="202"/>
      <c r="J288" s="203"/>
      <c r="K288" s="203"/>
      <c r="L288" s="203"/>
      <c r="M288" s="203"/>
      <c r="N288" s="203"/>
      <c r="O288" s="203"/>
      <c r="P288" s="203"/>
      <c r="Q288" s="203"/>
      <c r="R288" s="204"/>
      <c r="S288" s="298" t="str">
        <f t="shared" si="18"/>
        <v/>
      </c>
      <c r="T288" s="299" t="str">
        <f t="shared" si="21"/>
        <v/>
      </c>
      <c r="U288" s="282"/>
    </row>
    <row r="289" spans="2:21" ht="24.75" customHeight="1">
      <c r="B289" s="176">
        <v>283</v>
      </c>
      <c r="C289" s="231"/>
      <c r="D289" s="290" t="str">
        <f t="shared" si="19"/>
        <v/>
      </c>
      <c r="E289" s="291">
        <f>IF(D289="",0,+COUNTIF('賃上げ後(2か月目)(様式3-8) '!$D$7:$D$1006,D289))</f>
        <v>0</v>
      </c>
      <c r="F289" s="205"/>
      <c r="G289" s="295" t="str">
        <f t="shared" si="20"/>
        <v/>
      </c>
      <c r="H289" s="202"/>
      <c r="I289" s="202"/>
      <c r="J289" s="203"/>
      <c r="K289" s="203"/>
      <c r="L289" s="203"/>
      <c r="M289" s="203"/>
      <c r="N289" s="203"/>
      <c r="O289" s="203"/>
      <c r="P289" s="203"/>
      <c r="Q289" s="203"/>
      <c r="R289" s="204"/>
      <c r="S289" s="298" t="str">
        <f t="shared" si="18"/>
        <v/>
      </c>
      <c r="T289" s="299" t="str">
        <f t="shared" si="21"/>
        <v/>
      </c>
      <c r="U289" s="282"/>
    </row>
    <row r="290" spans="2:21" ht="24.75" customHeight="1">
      <c r="B290" s="176">
        <v>284</v>
      </c>
      <c r="C290" s="231"/>
      <c r="D290" s="290" t="str">
        <f t="shared" si="19"/>
        <v/>
      </c>
      <c r="E290" s="291">
        <f>IF(D290="",0,+COUNTIF('賃上げ後(2か月目)(様式3-8) '!$D$7:$D$1006,D290))</f>
        <v>0</v>
      </c>
      <c r="F290" s="205"/>
      <c r="G290" s="295" t="str">
        <f t="shared" si="20"/>
        <v/>
      </c>
      <c r="H290" s="202"/>
      <c r="I290" s="202"/>
      <c r="J290" s="203"/>
      <c r="K290" s="203"/>
      <c r="L290" s="203"/>
      <c r="M290" s="203"/>
      <c r="N290" s="203"/>
      <c r="O290" s="203"/>
      <c r="P290" s="203"/>
      <c r="Q290" s="203"/>
      <c r="R290" s="204"/>
      <c r="S290" s="298" t="str">
        <f t="shared" si="18"/>
        <v/>
      </c>
      <c r="T290" s="299" t="str">
        <f t="shared" si="21"/>
        <v/>
      </c>
      <c r="U290" s="282"/>
    </row>
    <row r="291" spans="2:21" ht="24.75" customHeight="1">
      <c r="B291" s="176">
        <v>285</v>
      </c>
      <c r="C291" s="231"/>
      <c r="D291" s="290" t="str">
        <f t="shared" si="19"/>
        <v/>
      </c>
      <c r="E291" s="291">
        <f>IF(D291="",0,+COUNTIF('賃上げ後(2か月目)(様式3-8) '!$D$7:$D$1006,D291))</f>
        <v>0</v>
      </c>
      <c r="F291" s="205"/>
      <c r="G291" s="295" t="str">
        <f t="shared" si="20"/>
        <v/>
      </c>
      <c r="H291" s="202"/>
      <c r="I291" s="202"/>
      <c r="J291" s="203"/>
      <c r="K291" s="203"/>
      <c r="L291" s="203"/>
      <c r="M291" s="203"/>
      <c r="N291" s="203"/>
      <c r="O291" s="203"/>
      <c r="P291" s="203"/>
      <c r="Q291" s="203"/>
      <c r="R291" s="204"/>
      <c r="S291" s="298" t="str">
        <f t="shared" si="18"/>
        <v/>
      </c>
      <c r="T291" s="299" t="str">
        <f t="shared" si="21"/>
        <v/>
      </c>
      <c r="U291" s="282"/>
    </row>
    <row r="292" spans="2:21" ht="24.75" customHeight="1">
      <c r="B292" s="176">
        <v>286</v>
      </c>
      <c r="C292" s="231"/>
      <c r="D292" s="290" t="str">
        <f t="shared" si="19"/>
        <v/>
      </c>
      <c r="E292" s="291">
        <f>IF(D292="",0,+COUNTIF('賃上げ後(2か月目)(様式3-8) '!$D$7:$D$1006,D292))</f>
        <v>0</v>
      </c>
      <c r="F292" s="205"/>
      <c r="G292" s="295" t="str">
        <f t="shared" si="20"/>
        <v/>
      </c>
      <c r="H292" s="202"/>
      <c r="I292" s="202"/>
      <c r="J292" s="203"/>
      <c r="K292" s="203"/>
      <c r="L292" s="203"/>
      <c r="M292" s="203"/>
      <c r="N292" s="203"/>
      <c r="O292" s="203"/>
      <c r="P292" s="203"/>
      <c r="Q292" s="203"/>
      <c r="R292" s="204"/>
      <c r="S292" s="298" t="str">
        <f t="shared" si="18"/>
        <v/>
      </c>
      <c r="T292" s="299" t="str">
        <f t="shared" si="21"/>
        <v/>
      </c>
      <c r="U292" s="282"/>
    </row>
    <row r="293" spans="2:21" ht="24.75" customHeight="1">
      <c r="B293" s="176">
        <v>287</v>
      </c>
      <c r="C293" s="231"/>
      <c r="D293" s="290" t="str">
        <f t="shared" si="19"/>
        <v/>
      </c>
      <c r="E293" s="291">
        <f>IF(D293="",0,+COUNTIF('賃上げ後(2か月目)(様式3-8) '!$D$7:$D$1006,D293))</f>
        <v>0</v>
      </c>
      <c r="F293" s="205"/>
      <c r="G293" s="295" t="str">
        <f t="shared" si="20"/>
        <v/>
      </c>
      <c r="H293" s="202"/>
      <c r="I293" s="202"/>
      <c r="J293" s="203"/>
      <c r="K293" s="203"/>
      <c r="L293" s="203"/>
      <c r="M293" s="203"/>
      <c r="N293" s="203"/>
      <c r="O293" s="203"/>
      <c r="P293" s="203"/>
      <c r="Q293" s="203"/>
      <c r="R293" s="204"/>
      <c r="S293" s="298" t="str">
        <f t="shared" si="18"/>
        <v/>
      </c>
      <c r="T293" s="299" t="str">
        <f t="shared" si="21"/>
        <v/>
      </c>
      <c r="U293" s="282"/>
    </row>
    <row r="294" spans="2:21" ht="24.75" customHeight="1">
      <c r="B294" s="176">
        <v>288</v>
      </c>
      <c r="C294" s="231"/>
      <c r="D294" s="290" t="str">
        <f t="shared" si="19"/>
        <v/>
      </c>
      <c r="E294" s="291">
        <f>IF(D294="",0,+COUNTIF('賃上げ後(2か月目)(様式3-8) '!$D$7:$D$1006,D294))</f>
        <v>0</v>
      </c>
      <c r="F294" s="205"/>
      <c r="G294" s="295" t="str">
        <f t="shared" si="20"/>
        <v/>
      </c>
      <c r="H294" s="202"/>
      <c r="I294" s="202"/>
      <c r="J294" s="203"/>
      <c r="K294" s="203"/>
      <c r="L294" s="203"/>
      <c r="M294" s="203"/>
      <c r="N294" s="203"/>
      <c r="O294" s="203"/>
      <c r="P294" s="203"/>
      <c r="Q294" s="203"/>
      <c r="R294" s="204"/>
      <c r="S294" s="298" t="str">
        <f t="shared" si="18"/>
        <v/>
      </c>
      <c r="T294" s="299" t="str">
        <f t="shared" si="21"/>
        <v/>
      </c>
      <c r="U294" s="282"/>
    </row>
    <row r="295" spans="2:21" ht="24.75" customHeight="1">
      <c r="B295" s="176">
        <v>289</v>
      </c>
      <c r="C295" s="231"/>
      <c r="D295" s="290" t="str">
        <f t="shared" si="19"/>
        <v/>
      </c>
      <c r="E295" s="291">
        <f>IF(D295="",0,+COUNTIF('賃上げ後(2か月目)(様式3-8) '!$D$7:$D$1006,D295))</f>
        <v>0</v>
      </c>
      <c r="F295" s="205"/>
      <c r="G295" s="295" t="str">
        <f t="shared" si="20"/>
        <v/>
      </c>
      <c r="H295" s="202"/>
      <c r="I295" s="202"/>
      <c r="J295" s="203"/>
      <c r="K295" s="203"/>
      <c r="L295" s="203"/>
      <c r="M295" s="203"/>
      <c r="N295" s="203"/>
      <c r="O295" s="203"/>
      <c r="P295" s="203"/>
      <c r="Q295" s="203"/>
      <c r="R295" s="204"/>
      <c r="S295" s="298" t="str">
        <f t="shared" si="18"/>
        <v/>
      </c>
      <c r="T295" s="299" t="str">
        <f t="shared" si="21"/>
        <v/>
      </c>
      <c r="U295" s="282"/>
    </row>
    <row r="296" spans="2:21" ht="24.75" customHeight="1">
      <c r="B296" s="176">
        <v>290</v>
      </c>
      <c r="C296" s="231"/>
      <c r="D296" s="290" t="str">
        <f t="shared" si="19"/>
        <v/>
      </c>
      <c r="E296" s="291">
        <f>IF(D296="",0,+COUNTIF('賃上げ後(2か月目)(様式3-8) '!$D$7:$D$1006,D296))</f>
        <v>0</v>
      </c>
      <c r="F296" s="205"/>
      <c r="G296" s="295" t="str">
        <f t="shared" si="20"/>
        <v/>
      </c>
      <c r="H296" s="202"/>
      <c r="I296" s="202"/>
      <c r="J296" s="203"/>
      <c r="K296" s="203"/>
      <c r="L296" s="203"/>
      <c r="M296" s="203"/>
      <c r="N296" s="203"/>
      <c r="O296" s="203"/>
      <c r="P296" s="203"/>
      <c r="Q296" s="203"/>
      <c r="R296" s="204"/>
      <c r="S296" s="298" t="str">
        <f t="shared" si="18"/>
        <v/>
      </c>
      <c r="T296" s="299" t="str">
        <f t="shared" si="21"/>
        <v/>
      </c>
      <c r="U296" s="282"/>
    </row>
    <row r="297" spans="2:21" ht="24.75" customHeight="1">
      <c r="B297" s="176">
        <v>291</v>
      </c>
      <c r="C297" s="231"/>
      <c r="D297" s="290" t="str">
        <f t="shared" si="19"/>
        <v/>
      </c>
      <c r="E297" s="291">
        <f>IF(D297="",0,+COUNTIF('賃上げ後(2か月目)(様式3-8) '!$D$7:$D$1006,D297))</f>
        <v>0</v>
      </c>
      <c r="F297" s="205"/>
      <c r="G297" s="295" t="str">
        <f t="shared" si="20"/>
        <v/>
      </c>
      <c r="H297" s="202"/>
      <c r="I297" s="202"/>
      <c r="J297" s="203"/>
      <c r="K297" s="203"/>
      <c r="L297" s="203"/>
      <c r="M297" s="203"/>
      <c r="N297" s="203"/>
      <c r="O297" s="203"/>
      <c r="P297" s="203"/>
      <c r="Q297" s="203"/>
      <c r="R297" s="204"/>
      <c r="S297" s="298" t="str">
        <f t="shared" si="18"/>
        <v/>
      </c>
      <c r="T297" s="299" t="str">
        <f t="shared" si="21"/>
        <v/>
      </c>
      <c r="U297" s="282"/>
    </row>
    <row r="298" spans="2:21" ht="24.75" customHeight="1">
      <c r="B298" s="176">
        <v>292</v>
      </c>
      <c r="C298" s="231"/>
      <c r="D298" s="290" t="str">
        <f t="shared" si="19"/>
        <v/>
      </c>
      <c r="E298" s="291">
        <f>IF(D298="",0,+COUNTIF('賃上げ後(2か月目)(様式3-8) '!$D$7:$D$1006,D298))</f>
        <v>0</v>
      </c>
      <c r="F298" s="205"/>
      <c r="G298" s="295" t="str">
        <f t="shared" si="20"/>
        <v/>
      </c>
      <c r="H298" s="202"/>
      <c r="I298" s="202"/>
      <c r="J298" s="203"/>
      <c r="K298" s="203"/>
      <c r="L298" s="203"/>
      <c r="M298" s="203"/>
      <c r="N298" s="203"/>
      <c r="O298" s="203"/>
      <c r="P298" s="203"/>
      <c r="Q298" s="203"/>
      <c r="R298" s="204"/>
      <c r="S298" s="298" t="str">
        <f t="shared" si="18"/>
        <v/>
      </c>
      <c r="T298" s="299" t="str">
        <f t="shared" si="21"/>
        <v/>
      </c>
      <c r="U298" s="282"/>
    </row>
    <row r="299" spans="2:21" ht="24.75" customHeight="1">
      <c r="B299" s="176">
        <v>293</v>
      </c>
      <c r="C299" s="231"/>
      <c r="D299" s="290" t="str">
        <f t="shared" si="19"/>
        <v/>
      </c>
      <c r="E299" s="291">
        <f>IF(D299="",0,+COUNTIF('賃上げ後(2か月目)(様式3-8) '!$D$7:$D$1006,D299))</f>
        <v>0</v>
      </c>
      <c r="F299" s="205"/>
      <c r="G299" s="295" t="str">
        <f t="shared" si="20"/>
        <v/>
      </c>
      <c r="H299" s="202"/>
      <c r="I299" s="202"/>
      <c r="J299" s="203"/>
      <c r="K299" s="203"/>
      <c r="L299" s="203"/>
      <c r="M299" s="203"/>
      <c r="N299" s="203"/>
      <c r="O299" s="203"/>
      <c r="P299" s="203"/>
      <c r="Q299" s="203"/>
      <c r="R299" s="204"/>
      <c r="S299" s="298" t="str">
        <f t="shared" si="18"/>
        <v/>
      </c>
      <c r="T299" s="299" t="str">
        <f t="shared" si="21"/>
        <v/>
      </c>
      <c r="U299" s="282"/>
    </row>
    <row r="300" spans="2:21" ht="24.75" customHeight="1">
      <c r="B300" s="176">
        <v>294</v>
      </c>
      <c r="C300" s="231"/>
      <c r="D300" s="290" t="str">
        <f t="shared" si="19"/>
        <v/>
      </c>
      <c r="E300" s="291">
        <f>IF(D300="",0,+COUNTIF('賃上げ後(2か月目)(様式3-8) '!$D$7:$D$1006,D300))</f>
        <v>0</v>
      </c>
      <c r="F300" s="205"/>
      <c r="G300" s="295" t="str">
        <f t="shared" si="20"/>
        <v/>
      </c>
      <c r="H300" s="202"/>
      <c r="I300" s="202"/>
      <c r="J300" s="203"/>
      <c r="K300" s="203"/>
      <c r="L300" s="203"/>
      <c r="M300" s="203"/>
      <c r="N300" s="203"/>
      <c r="O300" s="203"/>
      <c r="P300" s="203"/>
      <c r="Q300" s="203"/>
      <c r="R300" s="204"/>
      <c r="S300" s="298" t="str">
        <f t="shared" si="18"/>
        <v/>
      </c>
      <c r="T300" s="299" t="str">
        <f t="shared" si="21"/>
        <v/>
      </c>
      <c r="U300" s="282"/>
    </row>
    <row r="301" spans="2:21" ht="24.75" customHeight="1">
      <c r="B301" s="176">
        <v>295</v>
      </c>
      <c r="C301" s="231"/>
      <c r="D301" s="290" t="str">
        <f t="shared" si="19"/>
        <v/>
      </c>
      <c r="E301" s="291">
        <f>IF(D301="",0,+COUNTIF('賃上げ後(2か月目)(様式3-8) '!$D$7:$D$1006,D301))</f>
        <v>0</v>
      </c>
      <c r="F301" s="205"/>
      <c r="G301" s="295" t="str">
        <f t="shared" si="20"/>
        <v/>
      </c>
      <c r="H301" s="202"/>
      <c r="I301" s="202"/>
      <c r="J301" s="203"/>
      <c r="K301" s="203"/>
      <c r="L301" s="203"/>
      <c r="M301" s="203"/>
      <c r="N301" s="203"/>
      <c r="O301" s="203"/>
      <c r="P301" s="203"/>
      <c r="Q301" s="203"/>
      <c r="R301" s="204"/>
      <c r="S301" s="298" t="str">
        <f t="shared" si="18"/>
        <v/>
      </c>
      <c r="T301" s="299" t="str">
        <f t="shared" si="21"/>
        <v/>
      </c>
      <c r="U301" s="282"/>
    </row>
    <row r="302" spans="2:21" ht="24.75" customHeight="1">
      <c r="B302" s="176">
        <v>296</v>
      </c>
      <c r="C302" s="231"/>
      <c r="D302" s="290" t="str">
        <f t="shared" si="19"/>
        <v/>
      </c>
      <c r="E302" s="291">
        <f>IF(D302="",0,+COUNTIF('賃上げ後(2か月目)(様式3-8) '!$D$7:$D$1006,D302))</f>
        <v>0</v>
      </c>
      <c r="F302" s="205"/>
      <c r="G302" s="295" t="str">
        <f t="shared" si="20"/>
        <v/>
      </c>
      <c r="H302" s="202"/>
      <c r="I302" s="202"/>
      <c r="J302" s="203"/>
      <c r="K302" s="203"/>
      <c r="L302" s="203"/>
      <c r="M302" s="203"/>
      <c r="N302" s="203"/>
      <c r="O302" s="203"/>
      <c r="P302" s="203"/>
      <c r="Q302" s="203"/>
      <c r="R302" s="204"/>
      <c r="S302" s="298" t="str">
        <f t="shared" si="18"/>
        <v/>
      </c>
      <c r="T302" s="299" t="str">
        <f t="shared" si="21"/>
        <v/>
      </c>
      <c r="U302" s="282"/>
    </row>
    <row r="303" spans="2:21" ht="24.75" customHeight="1">
      <c r="B303" s="176">
        <v>297</v>
      </c>
      <c r="C303" s="231"/>
      <c r="D303" s="290" t="str">
        <f t="shared" si="19"/>
        <v/>
      </c>
      <c r="E303" s="291">
        <f>IF(D303="",0,+COUNTIF('賃上げ後(2か月目)(様式3-8) '!$D$7:$D$1006,D303))</f>
        <v>0</v>
      </c>
      <c r="F303" s="205"/>
      <c r="G303" s="295" t="str">
        <f t="shared" si="20"/>
        <v/>
      </c>
      <c r="H303" s="202"/>
      <c r="I303" s="202"/>
      <c r="J303" s="203"/>
      <c r="K303" s="203"/>
      <c r="L303" s="203"/>
      <c r="M303" s="203"/>
      <c r="N303" s="203"/>
      <c r="O303" s="203"/>
      <c r="P303" s="203"/>
      <c r="Q303" s="203"/>
      <c r="R303" s="204"/>
      <c r="S303" s="298" t="str">
        <f t="shared" si="18"/>
        <v/>
      </c>
      <c r="T303" s="299" t="str">
        <f t="shared" si="21"/>
        <v/>
      </c>
      <c r="U303" s="282"/>
    </row>
    <row r="304" spans="2:21" ht="24.75" customHeight="1">
      <c r="B304" s="176">
        <v>298</v>
      </c>
      <c r="C304" s="231"/>
      <c r="D304" s="290" t="str">
        <f t="shared" si="19"/>
        <v/>
      </c>
      <c r="E304" s="291">
        <f>IF(D304="",0,+COUNTIF('賃上げ後(2か月目)(様式3-8) '!$D$7:$D$1006,D304))</f>
        <v>0</v>
      </c>
      <c r="F304" s="205"/>
      <c r="G304" s="295" t="str">
        <f t="shared" si="20"/>
        <v/>
      </c>
      <c r="H304" s="202"/>
      <c r="I304" s="202"/>
      <c r="J304" s="203"/>
      <c r="K304" s="203"/>
      <c r="L304" s="203"/>
      <c r="M304" s="203"/>
      <c r="N304" s="203"/>
      <c r="O304" s="203"/>
      <c r="P304" s="203"/>
      <c r="Q304" s="203"/>
      <c r="R304" s="204"/>
      <c r="S304" s="298" t="str">
        <f t="shared" si="18"/>
        <v/>
      </c>
      <c r="T304" s="299" t="str">
        <f t="shared" si="21"/>
        <v/>
      </c>
      <c r="U304" s="282"/>
    </row>
    <row r="305" spans="2:21" ht="24.75" customHeight="1">
      <c r="B305" s="176">
        <v>299</v>
      </c>
      <c r="C305" s="231"/>
      <c r="D305" s="290" t="str">
        <f t="shared" si="19"/>
        <v/>
      </c>
      <c r="E305" s="291">
        <f>IF(D305="",0,+COUNTIF('賃上げ後(2か月目)(様式3-8) '!$D$7:$D$1006,D305))</f>
        <v>0</v>
      </c>
      <c r="F305" s="205"/>
      <c r="G305" s="295" t="str">
        <f t="shared" si="20"/>
        <v/>
      </c>
      <c r="H305" s="202"/>
      <c r="I305" s="202"/>
      <c r="J305" s="203"/>
      <c r="K305" s="203"/>
      <c r="L305" s="203"/>
      <c r="M305" s="203"/>
      <c r="N305" s="203"/>
      <c r="O305" s="203"/>
      <c r="P305" s="203"/>
      <c r="Q305" s="203"/>
      <c r="R305" s="204"/>
      <c r="S305" s="298" t="str">
        <f t="shared" si="18"/>
        <v/>
      </c>
      <c r="T305" s="299" t="str">
        <f t="shared" si="21"/>
        <v/>
      </c>
      <c r="U305" s="282"/>
    </row>
    <row r="306" spans="2:21" ht="24.75" customHeight="1">
      <c r="B306" s="176">
        <v>300</v>
      </c>
      <c r="C306" s="231"/>
      <c r="D306" s="290" t="str">
        <f t="shared" si="19"/>
        <v/>
      </c>
      <c r="E306" s="291">
        <f>IF(D306="",0,+COUNTIF('賃上げ後(2か月目)(様式3-8) '!$D$7:$D$1006,D306))</f>
        <v>0</v>
      </c>
      <c r="F306" s="205"/>
      <c r="G306" s="295" t="str">
        <f t="shared" si="20"/>
        <v/>
      </c>
      <c r="H306" s="202"/>
      <c r="I306" s="202"/>
      <c r="J306" s="203"/>
      <c r="K306" s="203"/>
      <c r="L306" s="203"/>
      <c r="M306" s="203"/>
      <c r="N306" s="203"/>
      <c r="O306" s="203"/>
      <c r="P306" s="203"/>
      <c r="Q306" s="203"/>
      <c r="R306" s="204"/>
      <c r="S306" s="298" t="str">
        <f t="shared" si="18"/>
        <v/>
      </c>
      <c r="T306" s="299" t="str">
        <f t="shared" si="21"/>
        <v/>
      </c>
      <c r="U306" s="282"/>
    </row>
    <row r="307" spans="2:21" ht="24.75" customHeight="1">
      <c r="B307" s="176">
        <v>301</v>
      </c>
      <c r="C307" s="231"/>
      <c r="D307" s="290" t="str">
        <f t="shared" si="19"/>
        <v/>
      </c>
      <c r="E307" s="291">
        <f>IF(D307="",0,+COUNTIF('賃上げ後(2か月目)(様式3-8) '!$D$7:$D$1006,D307))</f>
        <v>0</v>
      </c>
      <c r="F307" s="205"/>
      <c r="G307" s="295" t="str">
        <f t="shared" si="20"/>
        <v/>
      </c>
      <c r="H307" s="202"/>
      <c r="I307" s="202"/>
      <c r="J307" s="203"/>
      <c r="K307" s="203"/>
      <c r="L307" s="203"/>
      <c r="M307" s="203"/>
      <c r="N307" s="203"/>
      <c r="O307" s="203"/>
      <c r="P307" s="203"/>
      <c r="Q307" s="203"/>
      <c r="R307" s="204"/>
      <c r="S307" s="298" t="str">
        <f t="shared" si="18"/>
        <v/>
      </c>
      <c r="T307" s="299" t="str">
        <f t="shared" si="21"/>
        <v/>
      </c>
      <c r="U307" s="282"/>
    </row>
    <row r="308" spans="2:21" ht="24.75" customHeight="1">
      <c r="B308" s="176">
        <v>302</v>
      </c>
      <c r="C308" s="231"/>
      <c r="D308" s="290" t="str">
        <f t="shared" si="19"/>
        <v/>
      </c>
      <c r="E308" s="291">
        <f>IF(D308="",0,+COUNTIF('賃上げ後(2か月目)(様式3-8) '!$D$7:$D$1006,D308))</f>
        <v>0</v>
      </c>
      <c r="F308" s="205"/>
      <c r="G308" s="295" t="str">
        <f t="shared" si="20"/>
        <v/>
      </c>
      <c r="H308" s="202"/>
      <c r="I308" s="202"/>
      <c r="J308" s="203"/>
      <c r="K308" s="203"/>
      <c r="L308" s="203"/>
      <c r="M308" s="203"/>
      <c r="N308" s="203"/>
      <c r="O308" s="203"/>
      <c r="P308" s="203"/>
      <c r="Q308" s="203"/>
      <c r="R308" s="204"/>
      <c r="S308" s="298" t="str">
        <f t="shared" si="18"/>
        <v/>
      </c>
      <c r="T308" s="299" t="str">
        <f t="shared" si="21"/>
        <v/>
      </c>
      <c r="U308" s="282"/>
    </row>
    <row r="309" spans="2:21" ht="24.75" customHeight="1">
      <c r="B309" s="176">
        <v>303</v>
      </c>
      <c r="C309" s="231"/>
      <c r="D309" s="290" t="str">
        <f t="shared" si="19"/>
        <v/>
      </c>
      <c r="E309" s="291">
        <f>IF(D309="",0,+COUNTIF('賃上げ後(2か月目)(様式3-8) '!$D$7:$D$1006,D309))</f>
        <v>0</v>
      </c>
      <c r="F309" s="205"/>
      <c r="G309" s="295" t="str">
        <f t="shared" si="20"/>
        <v/>
      </c>
      <c r="H309" s="202"/>
      <c r="I309" s="202"/>
      <c r="J309" s="203"/>
      <c r="K309" s="203"/>
      <c r="L309" s="203"/>
      <c r="M309" s="203"/>
      <c r="N309" s="203"/>
      <c r="O309" s="203"/>
      <c r="P309" s="203"/>
      <c r="Q309" s="203"/>
      <c r="R309" s="204"/>
      <c r="S309" s="298" t="str">
        <f t="shared" si="18"/>
        <v/>
      </c>
      <c r="T309" s="299" t="str">
        <f t="shared" si="21"/>
        <v/>
      </c>
      <c r="U309" s="282"/>
    </row>
    <row r="310" spans="2:21" ht="24.75" customHeight="1">
      <c r="B310" s="176">
        <v>304</v>
      </c>
      <c r="C310" s="231"/>
      <c r="D310" s="290" t="str">
        <f t="shared" si="19"/>
        <v/>
      </c>
      <c r="E310" s="291">
        <f>IF(D310="",0,+COUNTIF('賃上げ後(2か月目)(様式3-8) '!$D$7:$D$1006,D310))</f>
        <v>0</v>
      </c>
      <c r="F310" s="205"/>
      <c r="G310" s="295" t="str">
        <f t="shared" si="20"/>
        <v/>
      </c>
      <c r="H310" s="202"/>
      <c r="I310" s="202"/>
      <c r="J310" s="203"/>
      <c r="K310" s="203"/>
      <c r="L310" s="203"/>
      <c r="M310" s="203"/>
      <c r="N310" s="203"/>
      <c r="O310" s="203"/>
      <c r="P310" s="203"/>
      <c r="Q310" s="203"/>
      <c r="R310" s="204"/>
      <c r="S310" s="298" t="str">
        <f t="shared" si="18"/>
        <v/>
      </c>
      <c r="T310" s="299" t="str">
        <f t="shared" si="21"/>
        <v/>
      </c>
      <c r="U310" s="282"/>
    </row>
    <row r="311" spans="2:21" ht="24.75" customHeight="1">
      <c r="B311" s="176">
        <v>305</v>
      </c>
      <c r="C311" s="231"/>
      <c r="D311" s="290" t="str">
        <f t="shared" si="19"/>
        <v/>
      </c>
      <c r="E311" s="291">
        <f>IF(D311="",0,+COUNTIF('賃上げ後(2か月目)(様式3-8) '!$D$7:$D$1006,D311))</f>
        <v>0</v>
      </c>
      <c r="F311" s="205"/>
      <c r="G311" s="295" t="str">
        <f t="shared" si="20"/>
        <v/>
      </c>
      <c r="H311" s="202"/>
      <c r="I311" s="202"/>
      <c r="J311" s="203"/>
      <c r="K311" s="203"/>
      <c r="L311" s="203"/>
      <c r="M311" s="203"/>
      <c r="N311" s="203"/>
      <c r="O311" s="203"/>
      <c r="P311" s="203"/>
      <c r="Q311" s="203"/>
      <c r="R311" s="204"/>
      <c r="S311" s="298" t="str">
        <f t="shared" si="18"/>
        <v/>
      </c>
      <c r="T311" s="299" t="str">
        <f t="shared" si="21"/>
        <v/>
      </c>
      <c r="U311" s="282"/>
    </row>
    <row r="312" spans="2:21" ht="24.75" customHeight="1">
      <c r="B312" s="176">
        <v>306</v>
      </c>
      <c r="C312" s="231"/>
      <c r="D312" s="290" t="str">
        <f t="shared" si="19"/>
        <v/>
      </c>
      <c r="E312" s="291">
        <f>IF(D312="",0,+COUNTIF('賃上げ後(2か月目)(様式3-8) '!$D$7:$D$1006,D312))</f>
        <v>0</v>
      </c>
      <c r="F312" s="205"/>
      <c r="G312" s="295" t="str">
        <f t="shared" si="20"/>
        <v/>
      </c>
      <c r="H312" s="202"/>
      <c r="I312" s="202"/>
      <c r="J312" s="203"/>
      <c r="K312" s="203"/>
      <c r="L312" s="203"/>
      <c r="M312" s="203"/>
      <c r="N312" s="203"/>
      <c r="O312" s="203"/>
      <c r="P312" s="203"/>
      <c r="Q312" s="203"/>
      <c r="R312" s="204"/>
      <c r="S312" s="298" t="str">
        <f t="shared" si="18"/>
        <v/>
      </c>
      <c r="T312" s="299" t="str">
        <f t="shared" si="21"/>
        <v/>
      </c>
      <c r="U312" s="282"/>
    </row>
    <row r="313" spans="2:21" ht="24.75" customHeight="1">
      <c r="B313" s="176">
        <v>307</v>
      </c>
      <c r="C313" s="231"/>
      <c r="D313" s="290" t="str">
        <f t="shared" si="19"/>
        <v/>
      </c>
      <c r="E313" s="291">
        <f>IF(D313="",0,+COUNTIF('賃上げ後(2か月目)(様式3-8) '!$D$7:$D$1006,D313))</f>
        <v>0</v>
      </c>
      <c r="F313" s="205"/>
      <c r="G313" s="295" t="str">
        <f t="shared" si="20"/>
        <v/>
      </c>
      <c r="H313" s="202"/>
      <c r="I313" s="202"/>
      <c r="J313" s="203"/>
      <c r="K313" s="203"/>
      <c r="L313" s="203"/>
      <c r="M313" s="203"/>
      <c r="N313" s="203"/>
      <c r="O313" s="203"/>
      <c r="P313" s="203"/>
      <c r="Q313" s="203"/>
      <c r="R313" s="204"/>
      <c r="S313" s="298" t="str">
        <f t="shared" si="18"/>
        <v/>
      </c>
      <c r="T313" s="299" t="str">
        <f t="shared" si="21"/>
        <v/>
      </c>
      <c r="U313" s="282"/>
    </row>
    <row r="314" spans="2:21" ht="24.75" customHeight="1">
      <c r="B314" s="176">
        <v>308</v>
      </c>
      <c r="C314" s="231"/>
      <c r="D314" s="290" t="str">
        <f t="shared" si="19"/>
        <v/>
      </c>
      <c r="E314" s="291">
        <f>IF(D314="",0,+COUNTIF('賃上げ後(2か月目)(様式3-8) '!$D$7:$D$1006,D314))</f>
        <v>0</v>
      </c>
      <c r="F314" s="205"/>
      <c r="G314" s="295" t="str">
        <f t="shared" si="20"/>
        <v/>
      </c>
      <c r="H314" s="202"/>
      <c r="I314" s="202"/>
      <c r="J314" s="203"/>
      <c r="K314" s="203"/>
      <c r="L314" s="203"/>
      <c r="M314" s="203"/>
      <c r="N314" s="203"/>
      <c r="O314" s="203"/>
      <c r="P314" s="203"/>
      <c r="Q314" s="203"/>
      <c r="R314" s="204"/>
      <c r="S314" s="298" t="str">
        <f t="shared" si="18"/>
        <v/>
      </c>
      <c r="T314" s="299" t="str">
        <f t="shared" si="21"/>
        <v/>
      </c>
      <c r="U314" s="282"/>
    </row>
    <row r="315" spans="2:21" ht="24.75" customHeight="1">
      <c r="B315" s="176">
        <v>309</v>
      </c>
      <c r="C315" s="231"/>
      <c r="D315" s="290" t="str">
        <f t="shared" si="19"/>
        <v/>
      </c>
      <c r="E315" s="291">
        <f>IF(D315="",0,+COUNTIF('賃上げ後(2か月目)(様式3-8) '!$D$7:$D$1006,D315))</f>
        <v>0</v>
      </c>
      <c r="F315" s="205"/>
      <c r="G315" s="295" t="str">
        <f t="shared" si="20"/>
        <v/>
      </c>
      <c r="H315" s="202"/>
      <c r="I315" s="202"/>
      <c r="J315" s="203"/>
      <c r="K315" s="203"/>
      <c r="L315" s="203"/>
      <c r="M315" s="203"/>
      <c r="N315" s="203"/>
      <c r="O315" s="203"/>
      <c r="P315" s="203"/>
      <c r="Q315" s="203"/>
      <c r="R315" s="204"/>
      <c r="S315" s="298" t="str">
        <f t="shared" si="18"/>
        <v/>
      </c>
      <c r="T315" s="299" t="str">
        <f t="shared" si="21"/>
        <v/>
      </c>
      <c r="U315" s="282"/>
    </row>
    <row r="316" spans="2:21" ht="24.75" customHeight="1">
      <c r="B316" s="176">
        <v>310</v>
      </c>
      <c r="C316" s="231"/>
      <c r="D316" s="290" t="str">
        <f t="shared" si="19"/>
        <v/>
      </c>
      <c r="E316" s="291">
        <f>IF(D316="",0,+COUNTIF('賃上げ後(2か月目)(様式3-8) '!$D$7:$D$1006,D316))</f>
        <v>0</v>
      </c>
      <c r="F316" s="205"/>
      <c r="G316" s="295" t="str">
        <f t="shared" si="20"/>
        <v/>
      </c>
      <c r="H316" s="202"/>
      <c r="I316" s="202"/>
      <c r="J316" s="203"/>
      <c r="K316" s="203"/>
      <c r="L316" s="203"/>
      <c r="M316" s="203"/>
      <c r="N316" s="203"/>
      <c r="O316" s="203"/>
      <c r="P316" s="203"/>
      <c r="Q316" s="203"/>
      <c r="R316" s="204"/>
      <c r="S316" s="298" t="str">
        <f t="shared" si="18"/>
        <v/>
      </c>
      <c r="T316" s="299" t="str">
        <f t="shared" si="21"/>
        <v/>
      </c>
      <c r="U316" s="282"/>
    </row>
    <row r="317" spans="2:21" ht="24.75" customHeight="1">
      <c r="B317" s="176">
        <v>311</v>
      </c>
      <c r="C317" s="231"/>
      <c r="D317" s="290" t="str">
        <f t="shared" si="19"/>
        <v/>
      </c>
      <c r="E317" s="291">
        <f>IF(D317="",0,+COUNTIF('賃上げ後(2か月目)(様式3-8) '!$D$7:$D$1006,D317))</f>
        <v>0</v>
      </c>
      <c r="F317" s="205"/>
      <c r="G317" s="295" t="str">
        <f t="shared" si="20"/>
        <v/>
      </c>
      <c r="H317" s="202"/>
      <c r="I317" s="202"/>
      <c r="J317" s="203"/>
      <c r="K317" s="203"/>
      <c r="L317" s="203"/>
      <c r="M317" s="203"/>
      <c r="N317" s="203"/>
      <c r="O317" s="203"/>
      <c r="P317" s="203"/>
      <c r="Q317" s="203"/>
      <c r="R317" s="204"/>
      <c r="S317" s="298" t="str">
        <f t="shared" si="18"/>
        <v/>
      </c>
      <c r="T317" s="299" t="str">
        <f t="shared" si="21"/>
        <v/>
      </c>
      <c r="U317" s="282"/>
    </row>
    <row r="318" spans="2:21" ht="24.75" customHeight="1">
      <c r="B318" s="176">
        <v>312</v>
      </c>
      <c r="C318" s="231"/>
      <c r="D318" s="290" t="str">
        <f t="shared" si="19"/>
        <v/>
      </c>
      <c r="E318" s="291">
        <f>IF(D318="",0,+COUNTIF('賃上げ後(2か月目)(様式3-8) '!$D$7:$D$1006,D318))</f>
        <v>0</v>
      </c>
      <c r="F318" s="205"/>
      <c r="G318" s="295" t="str">
        <f t="shared" si="20"/>
        <v/>
      </c>
      <c r="H318" s="202"/>
      <c r="I318" s="202"/>
      <c r="J318" s="203"/>
      <c r="K318" s="203"/>
      <c r="L318" s="203"/>
      <c r="M318" s="203"/>
      <c r="N318" s="203"/>
      <c r="O318" s="203"/>
      <c r="P318" s="203"/>
      <c r="Q318" s="203"/>
      <c r="R318" s="204"/>
      <c r="S318" s="298" t="str">
        <f t="shared" si="18"/>
        <v/>
      </c>
      <c r="T318" s="299" t="str">
        <f t="shared" si="21"/>
        <v/>
      </c>
      <c r="U318" s="282"/>
    </row>
    <row r="319" spans="2:21" ht="24.75" customHeight="1">
      <c r="B319" s="176">
        <v>313</v>
      </c>
      <c r="C319" s="231"/>
      <c r="D319" s="290" t="str">
        <f t="shared" si="19"/>
        <v/>
      </c>
      <c r="E319" s="291">
        <f>IF(D319="",0,+COUNTIF('賃上げ後(2か月目)(様式3-8) '!$D$7:$D$1006,D319))</f>
        <v>0</v>
      </c>
      <c r="F319" s="205"/>
      <c r="G319" s="295" t="str">
        <f t="shared" si="20"/>
        <v/>
      </c>
      <c r="H319" s="202"/>
      <c r="I319" s="202"/>
      <c r="J319" s="203"/>
      <c r="K319" s="203"/>
      <c r="L319" s="203"/>
      <c r="M319" s="203"/>
      <c r="N319" s="203"/>
      <c r="O319" s="203"/>
      <c r="P319" s="203"/>
      <c r="Q319" s="203"/>
      <c r="R319" s="204"/>
      <c r="S319" s="298" t="str">
        <f t="shared" si="18"/>
        <v/>
      </c>
      <c r="T319" s="299" t="str">
        <f t="shared" si="21"/>
        <v/>
      </c>
      <c r="U319" s="282"/>
    </row>
    <row r="320" spans="2:21" ht="24.75" customHeight="1">
      <c r="B320" s="176">
        <v>314</v>
      </c>
      <c r="C320" s="231"/>
      <c r="D320" s="290" t="str">
        <f t="shared" si="19"/>
        <v/>
      </c>
      <c r="E320" s="291">
        <f>IF(D320="",0,+COUNTIF('賃上げ後(2か月目)(様式3-8) '!$D$7:$D$1006,D320))</f>
        <v>0</v>
      </c>
      <c r="F320" s="205"/>
      <c r="G320" s="295" t="str">
        <f t="shared" si="20"/>
        <v/>
      </c>
      <c r="H320" s="202"/>
      <c r="I320" s="202"/>
      <c r="J320" s="203"/>
      <c r="K320" s="203"/>
      <c r="L320" s="203"/>
      <c r="M320" s="203"/>
      <c r="N320" s="203"/>
      <c r="O320" s="203"/>
      <c r="P320" s="203"/>
      <c r="Q320" s="203"/>
      <c r="R320" s="204"/>
      <c r="S320" s="298" t="str">
        <f t="shared" si="18"/>
        <v/>
      </c>
      <c r="T320" s="299" t="str">
        <f t="shared" si="21"/>
        <v/>
      </c>
      <c r="U320" s="282"/>
    </row>
    <row r="321" spans="2:21" ht="24.75" customHeight="1">
      <c r="B321" s="176">
        <v>315</v>
      </c>
      <c r="C321" s="231"/>
      <c r="D321" s="290" t="str">
        <f t="shared" si="19"/>
        <v/>
      </c>
      <c r="E321" s="291">
        <f>IF(D321="",0,+COUNTIF('賃上げ後(2か月目)(様式3-8) '!$D$7:$D$1006,D321))</f>
        <v>0</v>
      </c>
      <c r="F321" s="205"/>
      <c r="G321" s="295" t="str">
        <f t="shared" si="20"/>
        <v/>
      </c>
      <c r="H321" s="202"/>
      <c r="I321" s="202"/>
      <c r="J321" s="203"/>
      <c r="K321" s="203"/>
      <c r="L321" s="203"/>
      <c r="M321" s="203"/>
      <c r="N321" s="203"/>
      <c r="O321" s="203"/>
      <c r="P321" s="203"/>
      <c r="Q321" s="203"/>
      <c r="R321" s="204"/>
      <c r="S321" s="298" t="str">
        <f t="shared" si="18"/>
        <v/>
      </c>
      <c r="T321" s="299" t="str">
        <f t="shared" si="21"/>
        <v/>
      </c>
      <c r="U321" s="282"/>
    </row>
    <row r="322" spans="2:21" ht="24.75" customHeight="1">
      <c r="B322" s="176">
        <v>316</v>
      </c>
      <c r="C322" s="231"/>
      <c r="D322" s="290" t="str">
        <f t="shared" si="19"/>
        <v/>
      </c>
      <c r="E322" s="291">
        <f>IF(D322="",0,+COUNTIF('賃上げ後(2か月目)(様式3-8) '!$D$7:$D$1006,D322))</f>
        <v>0</v>
      </c>
      <c r="F322" s="205"/>
      <c r="G322" s="295" t="str">
        <f t="shared" si="20"/>
        <v/>
      </c>
      <c r="H322" s="202"/>
      <c r="I322" s="202"/>
      <c r="J322" s="203"/>
      <c r="K322" s="203"/>
      <c r="L322" s="203"/>
      <c r="M322" s="203"/>
      <c r="N322" s="203"/>
      <c r="O322" s="203"/>
      <c r="P322" s="203"/>
      <c r="Q322" s="203"/>
      <c r="R322" s="204"/>
      <c r="S322" s="298" t="str">
        <f t="shared" si="18"/>
        <v/>
      </c>
      <c r="T322" s="299" t="str">
        <f t="shared" si="21"/>
        <v/>
      </c>
      <c r="U322" s="282"/>
    </row>
    <row r="323" spans="2:21" ht="24.75" customHeight="1">
      <c r="B323" s="176">
        <v>317</v>
      </c>
      <c r="C323" s="231"/>
      <c r="D323" s="290" t="str">
        <f t="shared" si="19"/>
        <v/>
      </c>
      <c r="E323" s="291">
        <f>IF(D323="",0,+COUNTIF('賃上げ後(2か月目)(様式3-8) '!$D$7:$D$1006,D323))</f>
        <v>0</v>
      </c>
      <c r="F323" s="205"/>
      <c r="G323" s="295" t="str">
        <f t="shared" si="20"/>
        <v/>
      </c>
      <c r="H323" s="202"/>
      <c r="I323" s="202"/>
      <c r="J323" s="203"/>
      <c r="K323" s="203"/>
      <c r="L323" s="203"/>
      <c r="M323" s="203"/>
      <c r="N323" s="203"/>
      <c r="O323" s="203"/>
      <c r="P323" s="203"/>
      <c r="Q323" s="203"/>
      <c r="R323" s="204"/>
      <c r="S323" s="298" t="str">
        <f t="shared" si="18"/>
        <v/>
      </c>
      <c r="T323" s="299" t="str">
        <f t="shared" si="21"/>
        <v/>
      </c>
      <c r="U323" s="282"/>
    </row>
    <row r="324" spans="2:21" ht="24.75" customHeight="1">
      <c r="B324" s="176">
        <v>318</v>
      </c>
      <c r="C324" s="231"/>
      <c r="D324" s="290" t="str">
        <f t="shared" si="19"/>
        <v/>
      </c>
      <c r="E324" s="291">
        <f>IF(D324="",0,+COUNTIF('賃上げ後(2か月目)(様式3-8) '!$D$7:$D$1006,D324))</f>
        <v>0</v>
      </c>
      <c r="F324" s="205"/>
      <c r="G324" s="295" t="str">
        <f t="shared" si="20"/>
        <v/>
      </c>
      <c r="H324" s="202"/>
      <c r="I324" s="202"/>
      <c r="J324" s="203"/>
      <c r="K324" s="203"/>
      <c r="L324" s="203"/>
      <c r="M324" s="203"/>
      <c r="N324" s="203"/>
      <c r="O324" s="203"/>
      <c r="P324" s="203"/>
      <c r="Q324" s="203"/>
      <c r="R324" s="204"/>
      <c r="S324" s="298" t="str">
        <f t="shared" si="18"/>
        <v/>
      </c>
      <c r="T324" s="299" t="str">
        <f t="shared" si="21"/>
        <v/>
      </c>
      <c r="U324" s="282"/>
    </row>
    <row r="325" spans="2:21" ht="24.75" customHeight="1">
      <c r="B325" s="176">
        <v>319</v>
      </c>
      <c r="C325" s="231"/>
      <c r="D325" s="290" t="str">
        <f t="shared" si="19"/>
        <v/>
      </c>
      <c r="E325" s="291">
        <f>IF(D325="",0,+COUNTIF('賃上げ後(2か月目)(様式3-8) '!$D$7:$D$1006,D325))</f>
        <v>0</v>
      </c>
      <c r="F325" s="205"/>
      <c r="G325" s="295" t="str">
        <f t="shared" si="20"/>
        <v/>
      </c>
      <c r="H325" s="202"/>
      <c r="I325" s="202"/>
      <c r="J325" s="203"/>
      <c r="K325" s="203"/>
      <c r="L325" s="203"/>
      <c r="M325" s="203"/>
      <c r="N325" s="203"/>
      <c r="O325" s="203"/>
      <c r="P325" s="203"/>
      <c r="Q325" s="203"/>
      <c r="R325" s="204"/>
      <c r="S325" s="298" t="str">
        <f t="shared" si="18"/>
        <v/>
      </c>
      <c r="T325" s="299" t="str">
        <f t="shared" si="21"/>
        <v/>
      </c>
      <c r="U325" s="282"/>
    </row>
    <row r="326" spans="2:21" ht="24.75" customHeight="1">
      <c r="B326" s="176">
        <v>320</v>
      </c>
      <c r="C326" s="231"/>
      <c r="D326" s="290" t="str">
        <f t="shared" si="19"/>
        <v/>
      </c>
      <c r="E326" s="291">
        <f>IF(D326="",0,+COUNTIF('賃上げ後(2か月目)(様式3-8) '!$D$7:$D$1006,D326))</f>
        <v>0</v>
      </c>
      <c r="F326" s="205"/>
      <c r="G326" s="295" t="str">
        <f t="shared" si="20"/>
        <v/>
      </c>
      <c r="H326" s="202"/>
      <c r="I326" s="202"/>
      <c r="J326" s="203"/>
      <c r="K326" s="203"/>
      <c r="L326" s="203"/>
      <c r="M326" s="203"/>
      <c r="N326" s="203"/>
      <c r="O326" s="203"/>
      <c r="P326" s="203"/>
      <c r="Q326" s="203"/>
      <c r="R326" s="204"/>
      <c r="S326" s="298" t="str">
        <f t="shared" si="18"/>
        <v/>
      </c>
      <c r="T326" s="299" t="str">
        <f t="shared" si="21"/>
        <v/>
      </c>
      <c r="U326" s="282"/>
    </row>
    <row r="327" spans="2:21" ht="24.75" customHeight="1">
      <c r="B327" s="176">
        <v>321</v>
      </c>
      <c r="C327" s="231"/>
      <c r="D327" s="290" t="str">
        <f t="shared" si="19"/>
        <v/>
      </c>
      <c r="E327" s="291">
        <f>IF(D327="",0,+COUNTIF('賃上げ後(2か月目)(様式3-8) '!$D$7:$D$1006,D327))</f>
        <v>0</v>
      </c>
      <c r="F327" s="205"/>
      <c r="G327" s="295" t="str">
        <f t="shared" si="20"/>
        <v/>
      </c>
      <c r="H327" s="202"/>
      <c r="I327" s="202"/>
      <c r="J327" s="203"/>
      <c r="K327" s="203"/>
      <c r="L327" s="203"/>
      <c r="M327" s="203"/>
      <c r="N327" s="203"/>
      <c r="O327" s="203"/>
      <c r="P327" s="203"/>
      <c r="Q327" s="203"/>
      <c r="R327" s="204"/>
      <c r="S327" s="298" t="str">
        <f t="shared" si="18"/>
        <v/>
      </c>
      <c r="T327" s="299" t="str">
        <f t="shared" si="21"/>
        <v/>
      </c>
      <c r="U327" s="282"/>
    </row>
    <row r="328" spans="2:21" ht="24.75" customHeight="1">
      <c r="B328" s="176">
        <v>322</v>
      </c>
      <c r="C328" s="231"/>
      <c r="D328" s="290" t="str">
        <f t="shared" si="19"/>
        <v/>
      </c>
      <c r="E328" s="291">
        <f>IF(D328="",0,+COUNTIF('賃上げ後(2か月目)(様式3-8) '!$D$7:$D$1006,D328))</f>
        <v>0</v>
      </c>
      <c r="F328" s="205"/>
      <c r="G328" s="295" t="str">
        <f t="shared" si="20"/>
        <v/>
      </c>
      <c r="H328" s="202"/>
      <c r="I328" s="202"/>
      <c r="J328" s="203"/>
      <c r="K328" s="203"/>
      <c r="L328" s="203"/>
      <c r="M328" s="203"/>
      <c r="N328" s="203"/>
      <c r="O328" s="203"/>
      <c r="P328" s="203"/>
      <c r="Q328" s="203"/>
      <c r="R328" s="204"/>
      <c r="S328" s="298" t="str">
        <f t="shared" ref="S328:S391" si="22">IF(C328="","",+SUM(H328:R328))</f>
        <v/>
      </c>
      <c r="T328" s="299" t="str">
        <f t="shared" si="21"/>
        <v/>
      </c>
      <c r="U328" s="282"/>
    </row>
    <row r="329" spans="2:21" ht="24.75" customHeight="1">
      <c r="B329" s="176">
        <v>323</v>
      </c>
      <c r="C329" s="231"/>
      <c r="D329" s="290" t="str">
        <f t="shared" ref="D329:D392" si="23">SUBSTITUTE(SUBSTITUTE(C329,"　","")," ","")</f>
        <v/>
      </c>
      <c r="E329" s="291">
        <f>IF(D329="",0,+COUNTIF('賃上げ後(2か月目)(様式3-8) '!$D$7:$D$1006,D329))</f>
        <v>0</v>
      </c>
      <c r="F329" s="205"/>
      <c r="G329" s="295" t="str">
        <f t="shared" ref="G329:G392" si="24">IF(C329="","",+IF(OR(E329&lt;1,F329=""),"除外","対象"))</f>
        <v/>
      </c>
      <c r="H329" s="202"/>
      <c r="I329" s="202"/>
      <c r="J329" s="203"/>
      <c r="K329" s="203"/>
      <c r="L329" s="203"/>
      <c r="M329" s="203"/>
      <c r="N329" s="203"/>
      <c r="O329" s="203"/>
      <c r="P329" s="203"/>
      <c r="Q329" s="203"/>
      <c r="R329" s="204"/>
      <c r="S329" s="298" t="str">
        <f t="shared" si="22"/>
        <v/>
      </c>
      <c r="T329" s="299" t="str">
        <f t="shared" si="21"/>
        <v/>
      </c>
      <c r="U329" s="282"/>
    </row>
    <row r="330" spans="2:21" ht="24.75" customHeight="1">
      <c r="B330" s="176">
        <v>324</v>
      </c>
      <c r="C330" s="231"/>
      <c r="D330" s="290" t="str">
        <f t="shared" si="23"/>
        <v/>
      </c>
      <c r="E330" s="291">
        <f>IF(D330="",0,+COUNTIF('賃上げ後(2か月目)(様式3-8) '!$D$7:$D$1006,D330))</f>
        <v>0</v>
      </c>
      <c r="F330" s="205"/>
      <c r="G330" s="295" t="str">
        <f t="shared" si="24"/>
        <v/>
      </c>
      <c r="H330" s="202"/>
      <c r="I330" s="202"/>
      <c r="J330" s="203"/>
      <c r="K330" s="203"/>
      <c r="L330" s="203"/>
      <c r="M330" s="203"/>
      <c r="N330" s="203"/>
      <c r="O330" s="203"/>
      <c r="P330" s="203"/>
      <c r="Q330" s="203"/>
      <c r="R330" s="204"/>
      <c r="S330" s="298" t="str">
        <f t="shared" si="22"/>
        <v/>
      </c>
      <c r="T330" s="299" t="str">
        <f t="shared" si="21"/>
        <v/>
      </c>
      <c r="U330" s="282"/>
    </row>
    <row r="331" spans="2:21" ht="24.75" customHeight="1">
      <c r="B331" s="176">
        <v>325</v>
      </c>
      <c r="C331" s="231"/>
      <c r="D331" s="290" t="str">
        <f t="shared" si="23"/>
        <v/>
      </c>
      <c r="E331" s="291">
        <f>IF(D331="",0,+COUNTIF('賃上げ後(2か月目)(様式3-8) '!$D$7:$D$1006,D331))</f>
        <v>0</v>
      </c>
      <c r="F331" s="205"/>
      <c r="G331" s="295" t="str">
        <f t="shared" si="24"/>
        <v/>
      </c>
      <c r="H331" s="202"/>
      <c r="I331" s="202"/>
      <c r="J331" s="203"/>
      <c r="K331" s="203"/>
      <c r="L331" s="203"/>
      <c r="M331" s="203"/>
      <c r="N331" s="203"/>
      <c r="O331" s="203"/>
      <c r="P331" s="203"/>
      <c r="Q331" s="203"/>
      <c r="R331" s="204"/>
      <c r="S331" s="298" t="str">
        <f t="shared" si="22"/>
        <v/>
      </c>
      <c r="T331" s="299" t="str">
        <f t="shared" si="21"/>
        <v/>
      </c>
      <c r="U331" s="282"/>
    </row>
    <row r="332" spans="2:21" ht="24.75" customHeight="1">
      <c r="B332" s="176">
        <v>326</v>
      </c>
      <c r="C332" s="231"/>
      <c r="D332" s="290" t="str">
        <f t="shared" si="23"/>
        <v/>
      </c>
      <c r="E332" s="291">
        <f>IF(D332="",0,+COUNTIF('賃上げ後(2か月目)(様式3-8) '!$D$7:$D$1006,D332))</f>
        <v>0</v>
      </c>
      <c r="F332" s="205"/>
      <c r="G332" s="295" t="str">
        <f t="shared" si="24"/>
        <v/>
      </c>
      <c r="H332" s="202"/>
      <c r="I332" s="202"/>
      <c r="J332" s="203"/>
      <c r="K332" s="203"/>
      <c r="L332" s="203"/>
      <c r="M332" s="203"/>
      <c r="N332" s="203"/>
      <c r="O332" s="203"/>
      <c r="P332" s="203"/>
      <c r="Q332" s="203"/>
      <c r="R332" s="204"/>
      <c r="S332" s="298" t="str">
        <f t="shared" si="22"/>
        <v/>
      </c>
      <c r="T332" s="299" t="str">
        <f t="shared" si="21"/>
        <v/>
      </c>
      <c r="U332" s="282"/>
    </row>
    <row r="333" spans="2:21" ht="24.75" customHeight="1">
      <c r="B333" s="176">
        <v>327</v>
      </c>
      <c r="C333" s="231"/>
      <c r="D333" s="290" t="str">
        <f t="shared" si="23"/>
        <v/>
      </c>
      <c r="E333" s="291">
        <f>IF(D333="",0,+COUNTIF('賃上げ後(2か月目)(様式3-8) '!$D$7:$D$1006,D333))</f>
        <v>0</v>
      </c>
      <c r="F333" s="205"/>
      <c r="G333" s="295" t="str">
        <f t="shared" si="24"/>
        <v/>
      </c>
      <c r="H333" s="202"/>
      <c r="I333" s="202"/>
      <c r="J333" s="203"/>
      <c r="K333" s="203"/>
      <c r="L333" s="203"/>
      <c r="M333" s="203"/>
      <c r="N333" s="203"/>
      <c r="O333" s="203"/>
      <c r="P333" s="203"/>
      <c r="Q333" s="203"/>
      <c r="R333" s="204"/>
      <c r="S333" s="298" t="str">
        <f t="shared" si="22"/>
        <v/>
      </c>
      <c r="T333" s="299" t="str">
        <f t="shared" si="21"/>
        <v/>
      </c>
      <c r="U333" s="282"/>
    </row>
    <row r="334" spans="2:21" ht="24.75" customHeight="1">
      <c r="B334" s="176">
        <v>328</v>
      </c>
      <c r="C334" s="231"/>
      <c r="D334" s="290" t="str">
        <f t="shared" si="23"/>
        <v/>
      </c>
      <c r="E334" s="291">
        <f>IF(D334="",0,+COUNTIF('賃上げ後(2か月目)(様式3-8) '!$D$7:$D$1006,D334))</f>
        <v>0</v>
      </c>
      <c r="F334" s="205"/>
      <c r="G334" s="295" t="str">
        <f t="shared" si="24"/>
        <v/>
      </c>
      <c r="H334" s="202"/>
      <c r="I334" s="202"/>
      <c r="J334" s="203"/>
      <c r="K334" s="203"/>
      <c r="L334" s="203"/>
      <c r="M334" s="203"/>
      <c r="N334" s="203"/>
      <c r="O334" s="203"/>
      <c r="P334" s="203"/>
      <c r="Q334" s="203"/>
      <c r="R334" s="204"/>
      <c r="S334" s="298" t="str">
        <f t="shared" si="22"/>
        <v/>
      </c>
      <c r="T334" s="299" t="str">
        <f t="shared" ref="T334:T397" si="25">IF(C334="","",+IF(G334="対象",H334,0))</f>
        <v/>
      </c>
      <c r="U334" s="282"/>
    </row>
    <row r="335" spans="2:21" ht="24.75" customHeight="1">
      <c r="B335" s="176">
        <v>329</v>
      </c>
      <c r="C335" s="231"/>
      <c r="D335" s="290" t="str">
        <f t="shared" si="23"/>
        <v/>
      </c>
      <c r="E335" s="291">
        <f>IF(D335="",0,+COUNTIF('賃上げ後(2か月目)(様式3-8) '!$D$7:$D$1006,D335))</f>
        <v>0</v>
      </c>
      <c r="F335" s="205"/>
      <c r="G335" s="295" t="str">
        <f t="shared" si="24"/>
        <v/>
      </c>
      <c r="H335" s="202"/>
      <c r="I335" s="202"/>
      <c r="J335" s="203"/>
      <c r="K335" s="203"/>
      <c r="L335" s="203"/>
      <c r="M335" s="203"/>
      <c r="N335" s="203"/>
      <c r="O335" s="203"/>
      <c r="P335" s="203"/>
      <c r="Q335" s="203"/>
      <c r="R335" s="204"/>
      <c r="S335" s="298" t="str">
        <f t="shared" si="22"/>
        <v/>
      </c>
      <c r="T335" s="299" t="str">
        <f t="shared" si="25"/>
        <v/>
      </c>
      <c r="U335" s="282"/>
    </row>
    <row r="336" spans="2:21" ht="24.75" customHeight="1">
      <c r="B336" s="176">
        <v>330</v>
      </c>
      <c r="C336" s="231"/>
      <c r="D336" s="290" t="str">
        <f t="shared" si="23"/>
        <v/>
      </c>
      <c r="E336" s="291">
        <f>IF(D336="",0,+COUNTIF('賃上げ後(2か月目)(様式3-8) '!$D$7:$D$1006,D336))</f>
        <v>0</v>
      </c>
      <c r="F336" s="205"/>
      <c r="G336" s="295" t="str">
        <f t="shared" si="24"/>
        <v/>
      </c>
      <c r="H336" s="202"/>
      <c r="I336" s="202"/>
      <c r="J336" s="203"/>
      <c r="K336" s="203"/>
      <c r="L336" s="203"/>
      <c r="M336" s="203"/>
      <c r="N336" s="203"/>
      <c r="O336" s="203"/>
      <c r="P336" s="203"/>
      <c r="Q336" s="203"/>
      <c r="R336" s="204"/>
      <c r="S336" s="298" t="str">
        <f t="shared" si="22"/>
        <v/>
      </c>
      <c r="T336" s="299" t="str">
        <f t="shared" si="25"/>
        <v/>
      </c>
      <c r="U336" s="282"/>
    </row>
    <row r="337" spans="2:21" ht="24.75" customHeight="1">
      <c r="B337" s="176">
        <v>331</v>
      </c>
      <c r="C337" s="231"/>
      <c r="D337" s="290" t="str">
        <f t="shared" si="23"/>
        <v/>
      </c>
      <c r="E337" s="291">
        <f>IF(D337="",0,+COUNTIF('賃上げ後(2か月目)(様式3-8) '!$D$7:$D$1006,D337))</f>
        <v>0</v>
      </c>
      <c r="F337" s="205"/>
      <c r="G337" s="295" t="str">
        <f t="shared" si="24"/>
        <v/>
      </c>
      <c r="H337" s="202"/>
      <c r="I337" s="202"/>
      <c r="J337" s="203"/>
      <c r="K337" s="203"/>
      <c r="L337" s="203"/>
      <c r="M337" s="203"/>
      <c r="N337" s="203"/>
      <c r="O337" s="203"/>
      <c r="P337" s="203"/>
      <c r="Q337" s="203"/>
      <c r="R337" s="204"/>
      <c r="S337" s="298" t="str">
        <f t="shared" si="22"/>
        <v/>
      </c>
      <c r="T337" s="299" t="str">
        <f t="shared" si="25"/>
        <v/>
      </c>
      <c r="U337" s="282"/>
    </row>
    <row r="338" spans="2:21" ht="24.75" customHeight="1">
      <c r="B338" s="176">
        <v>332</v>
      </c>
      <c r="C338" s="231"/>
      <c r="D338" s="290" t="str">
        <f t="shared" si="23"/>
        <v/>
      </c>
      <c r="E338" s="291">
        <f>IF(D338="",0,+COUNTIF('賃上げ後(2か月目)(様式3-8) '!$D$7:$D$1006,D338))</f>
        <v>0</v>
      </c>
      <c r="F338" s="205"/>
      <c r="G338" s="295" t="str">
        <f t="shared" si="24"/>
        <v/>
      </c>
      <c r="H338" s="202"/>
      <c r="I338" s="202"/>
      <c r="J338" s="203"/>
      <c r="K338" s="203"/>
      <c r="L338" s="203"/>
      <c r="M338" s="203"/>
      <c r="N338" s="203"/>
      <c r="O338" s="203"/>
      <c r="P338" s="203"/>
      <c r="Q338" s="203"/>
      <c r="R338" s="204"/>
      <c r="S338" s="298" t="str">
        <f t="shared" si="22"/>
        <v/>
      </c>
      <c r="T338" s="299" t="str">
        <f t="shared" si="25"/>
        <v/>
      </c>
      <c r="U338" s="282"/>
    </row>
    <row r="339" spans="2:21" ht="24.75" customHeight="1">
      <c r="B339" s="176">
        <v>333</v>
      </c>
      <c r="C339" s="231"/>
      <c r="D339" s="290" t="str">
        <f t="shared" si="23"/>
        <v/>
      </c>
      <c r="E339" s="291">
        <f>IF(D339="",0,+COUNTIF('賃上げ後(2か月目)(様式3-8) '!$D$7:$D$1006,D339))</f>
        <v>0</v>
      </c>
      <c r="F339" s="205"/>
      <c r="G339" s="295" t="str">
        <f t="shared" si="24"/>
        <v/>
      </c>
      <c r="H339" s="202"/>
      <c r="I339" s="202"/>
      <c r="J339" s="203"/>
      <c r="K339" s="203"/>
      <c r="L339" s="203"/>
      <c r="M339" s="203"/>
      <c r="N339" s="203"/>
      <c r="O339" s="203"/>
      <c r="P339" s="203"/>
      <c r="Q339" s="203"/>
      <c r="R339" s="204"/>
      <c r="S339" s="298" t="str">
        <f t="shared" si="22"/>
        <v/>
      </c>
      <c r="T339" s="299" t="str">
        <f t="shared" si="25"/>
        <v/>
      </c>
      <c r="U339" s="282"/>
    </row>
    <row r="340" spans="2:21" ht="24.75" customHeight="1">
      <c r="B340" s="176">
        <v>334</v>
      </c>
      <c r="C340" s="231"/>
      <c r="D340" s="290" t="str">
        <f t="shared" si="23"/>
        <v/>
      </c>
      <c r="E340" s="291">
        <f>IF(D340="",0,+COUNTIF('賃上げ後(2か月目)(様式3-8) '!$D$7:$D$1006,D340))</f>
        <v>0</v>
      </c>
      <c r="F340" s="205"/>
      <c r="G340" s="295" t="str">
        <f t="shared" si="24"/>
        <v/>
      </c>
      <c r="H340" s="202"/>
      <c r="I340" s="202"/>
      <c r="J340" s="203"/>
      <c r="K340" s="203"/>
      <c r="L340" s="203"/>
      <c r="M340" s="203"/>
      <c r="N340" s="203"/>
      <c r="O340" s="203"/>
      <c r="P340" s="203"/>
      <c r="Q340" s="203"/>
      <c r="R340" s="204"/>
      <c r="S340" s="298" t="str">
        <f t="shared" si="22"/>
        <v/>
      </c>
      <c r="T340" s="299" t="str">
        <f t="shared" si="25"/>
        <v/>
      </c>
      <c r="U340" s="282"/>
    </row>
    <row r="341" spans="2:21" ht="24.75" customHeight="1">
      <c r="B341" s="176">
        <v>335</v>
      </c>
      <c r="C341" s="231"/>
      <c r="D341" s="290" t="str">
        <f t="shared" si="23"/>
        <v/>
      </c>
      <c r="E341" s="291">
        <f>IF(D341="",0,+COUNTIF('賃上げ後(2か月目)(様式3-8) '!$D$7:$D$1006,D341))</f>
        <v>0</v>
      </c>
      <c r="F341" s="205"/>
      <c r="G341" s="295" t="str">
        <f t="shared" si="24"/>
        <v/>
      </c>
      <c r="H341" s="202"/>
      <c r="I341" s="202"/>
      <c r="J341" s="203"/>
      <c r="K341" s="203"/>
      <c r="L341" s="203"/>
      <c r="M341" s="203"/>
      <c r="N341" s="203"/>
      <c r="O341" s="203"/>
      <c r="P341" s="203"/>
      <c r="Q341" s="203"/>
      <c r="R341" s="204"/>
      <c r="S341" s="298" t="str">
        <f t="shared" si="22"/>
        <v/>
      </c>
      <c r="T341" s="299" t="str">
        <f t="shared" si="25"/>
        <v/>
      </c>
      <c r="U341" s="282"/>
    </row>
    <row r="342" spans="2:21" ht="24.75" customHeight="1">
      <c r="B342" s="176">
        <v>336</v>
      </c>
      <c r="C342" s="231"/>
      <c r="D342" s="290" t="str">
        <f t="shared" si="23"/>
        <v/>
      </c>
      <c r="E342" s="291">
        <f>IF(D342="",0,+COUNTIF('賃上げ後(2か月目)(様式3-8) '!$D$7:$D$1006,D342))</f>
        <v>0</v>
      </c>
      <c r="F342" s="205"/>
      <c r="G342" s="295" t="str">
        <f t="shared" si="24"/>
        <v/>
      </c>
      <c r="H342" s="202"/>
      <c r="I342" s="202"/>
      <c r="J342" s="203"/>
      <c r="K342" s="203"/>
      <c r="L342" s="203"/>
      <c r="M342" s="203"/>
      <c r="N342" s="203"/>
      <c r="O342" s="203"/>
      <c r="P342" s="203"/>
      <c r="Q342" s="203"/>
      <c r="R342" s="204"/>
      <c r="S342" s="298" t="str">
        <f t="shared" si="22"/>
        <v/>
      </c>
      <c r="T342" s="299" t="str">
        <f t="shared" si="25"/>
        <v/>
      </c>
      <c r="U342" s="282"/>
    </row>
    <row r="343" spans="2:21" ht="24.75" customHeight="1">
      <c r="B343" s="176">
        <v>337</v>
      </c>
      <c r="C343" s="231"/>
      <c r="D343" s="290" t="str">
        <f t="shared" si="23"/>
        <v/>
      </c>
      <c r="E343" s="291">
        <f>IF(D343="",0,+COUNTIF('賃上げ後(2か月目)(様式3-8) '!$D$7:$D$1006,D343))</f>
        <v>0</v>
      </c>
      <c r="F343" s="205"/>
      <c r="G343" s="295" t="str">
        <f t="shared" si="24"/>
        <v/>
      </c>
      <c r="H343" s="202"/>
      <c r="I343" s="202"/>
      <c r="J343" s="203"/>
      <c r="K343" s="203"/>
      <c r="L343" s="203"/>
      <c r="M343" s="203"/>
      <c r="N343" s="203"/>
      <c r="O343" s="203"/>
      <c r="P343" s="203"/>
      <c r="Q343" s="203"/>
      <c r="R343" s="204"/>
      <c r="S343" s="298" t="str">
        <f t="shared" si="22"/>
        <v/>
      </c>
      <c r="T343" s="299" t="str">
        <f t="shared" si="25"/>
        <v/>
      </c>
      <c r="U343" s="282"/>
    </row>
    <row r="344" spans="2:21" ht="24.75" customHeight="1">
      <c r="B344" s="176">
        <v>338</v>
      </c>
      <c r="C344" s="231"/>
      <c r="D344" s="290" t="str">
        <f t="shared" si="23"/>
        <v/>
      </c>
      <c r="E344" s="291">
        <f>IF(D344="",0,+COUNTIF('賃上げ後(2か月目)(様式3-8) '!$D$7:$D$1006,D344))</f>
        <v>0</v>
      </c>
      <c r="F344" s="205"/>
      <c r="G344" s="295" t="str">
        <f t="shared" si="24"/>
        <v/>
      </c>
      <c r="H344" s="202"/>
      <c r="I344" s="202"/>
      <c r="J344" s="203"/>
      <c r="K344" s="203"/>
      <c r="L344" s="203"/>
      <c r="M344" s="203"/>
      <c r="N344" s="203"/>
      <c r="O344" s="203"/>
      <c r="P344" s="203"/>
      <c r="Q344" s="203"/>
      <c r="R344" s="204"/>
      <c r="S344" s="298" t="str">
        <f t="shared" si="22"/>
        <v/>
      </c>
      <c r="T344" s="299" t="str">
        <f t="shared" si="25"/>
        <v/>
      </c>
      <c r="U344" s="282"/>
    </row>
    <row r="345" spans="2:21" ht="24.75" customHeight="1">
      <c r="B345" s="176">
        <v>339</v>
      </c>
      <c r="C345" s="231"/>
      <c r="D345" s="290" t="str">
        <f t="shared" si="23"/>
        <v/>
      </c>
      <c r="E345" s="291">
        <f>IF(D345="",0,+COUNTIF('賃上げ後(2か月目)(様式3-8) '!$D$7:$D$1006,D345))</f>
        <v>0</v>
      </c>
      <c r="F345" s="205"/>
      <c r="G345" s="295" t="str">
        <f t="shared" si="24"/>
        <v/>
      </c>
      <c r="H345" s="202"/>
      <c r="I345" s="202"/>
      <c r="J345" s="203"/>
      <c r="K345" s="203"/>
      <c r="L345" s="203"/>
      <c r="M345" s="203"/>
      <c r="N345" s="203"/>
      <c r="O345" s="203"/>
      <c r="P345" s="203"/>
      <c r="Q345" s="203"/>
      <c r="R345" s="204"/>
      <c r="S345" s="298" t="str">
        <f t="shared" si="22"/>
        <v/>
      </c>
      <c r="T345" s="299" t="str">
        <f t="shared" si="25"/>
        <v/>
      </c>
      <c r="U345" s="282"/>
    </row>
    <row r="346" spans="2:21" ht="24.75" customHeight="1">
      <c r="B346" s="176">
        <v>340</v>
      </c>
      <c r="C346" s="231"/>
      <c r="D346" s="290" t="str">
        <f t="shared" si="23"/>
        <v/>
      </c>
      <c r="E346" s="291">
        <f>IF(D346="",0,+COUNTIF('賃上げ後(2か月目)(様式3-8) '!$D$7:$D$1006,D346))</f>
        <v>0</v>
      </c>
      <c r="F346" s="205"/>
      <c r="G346" s="295" t="str">
        <f t="shared" si="24"/>
        <v/>
      </c>
      <c r="H346" s="202"/>
      <c r="I346" s="202"/>
      <c r="J346" s="203"/>
      <c r="K346" s="203"/>
      <c r="L346" s="203"/>
      <c r="M346" s="203"/>
      <c r="N346" s="203"/>
      <c r="O346" s="203"/>
      <c r="P346" s="203"/>
      <c r="Q346" s="203"/>
      <c r="R346" s="204"/>
      <c r="S346" s="298" t="str">
        <f t="shared" si="22"/>
        <v/>
      </c>
      <c r="T346" s="299" t="str">
        <f t="shared" si="25"/>
        <v/>
      </c>
      <c r="U346" s="282"/>
    </row>
    <row r="347" spans="2:21" ht="24.75" customHeight="1">
      <c r="B347" s="176">
        <v>341</v>
      </c>
      <c r="C347" s="231"/>
      <c r="D347" s="290" t="str">
        <f t="shared" si="23"/>
        <v/>
      </c>
      <c r="E347" s="291">
        <f>IF(D347="",0,+COUNTIF('賃上げ後(2か月目)(様式3-8) '!$D$7:$D$1006,D347))</f>
        <v>0</v>
      </c>
      <c r="F347" s="205"/>
      <c r="G347" s="295" t="str">
        <f t="shared" si="24"/>
        <v/>
      </c>
      <c r="H347" s="202"/>
      <c r="I347" s="202"/>
      <c r="J347" s="203"/>
      <c r="K347" s="203"/>
      <c r="L347" s="203"/>
      <c r="M347" s="203"/>
      <c r="N347" s="203"/>
      <c r="O347" s="203"/>
      <c r="P347" s="203"/>
      <c r="Q347" s="203"/>
      <c r="R347" s="204"/>
      <c r="S347" s="298" t="str">
        <f t="shared" si="22"/>
        <v/>
      </c>
      <c r="T347" s="299" t="str">
        <f t="shared" si="25"/>
        <v/>
      </c>
      <c r="U347" s="282"/>
    </row>
    <row r="348" spans="2:21" ht="24.75" customHeight="1">
      <c r="B348" s="176">
        <v>342</v>
      </c>
      <c r="C348" s="231"/>
      <c r="D348" s="290" t="str">
        <f t="shared" si="23"/>
        <v/>
      </c>
      <c r="E348" s="291">
        <f>IF(D348="",0,+COUNTIF('賃上げ後(2か月目)(様式3-8) '!$D$7:$D$1006,D348))</f>
        <v>0</v>
      </c>
      <c r="F348" s="205"/>
      <c r="G348" s="295" t="str">
        <f t="shared" si="24"/>
        <v/>
      </c>
      <c r="H348" s="202"/>
      <c r="I348" s="202"/>
      <c r="J348" s="203"/>
      <c r="K348" s="203"/>
      <c r="L348" s="203"/>
      <c r="M348" s="203"/>
      <c r="N348" s="203"/>
      <c r="O348" s="203"/>
      <c r="P348" s="203"/>
      <c r="Q348" s="203"/>
      <c r="R348" s="204"/>
      <c r="S348" s="298" t="str">
        <f t="shared" si="22"/>
        <v/>
      </c>
      <c r="T348" s="299" t="str">
        <f t="shared" si="25"/>
        <v/>
      </c>
      <c r="U348" s="282"/>
    </row>
    <row r="349" spans="2:21" ht="24.75" customHeight="1">
      <c r="B349" s="176">
        <v>343</v>
      </c>
      <c r="C349" s="231"/>
      <c r="D349" s="290" t="str">
        <f t="shared" si="23"/>
        <v/>
      </c>
      <c r="E349" s="291">
        <f>IF(D349="",0,+COUNTIF('賃上げ後(2か月目)(様式3-8) '!$D$7:$D$1006,D349))</f>
        <v>0</v>
      </c>
      <c r="F349" s="205"/>
      <c r="G349" s="295" t="str">
        <f t="shared" si="24"/>
        <v/>
      </c>
      <c r="H349" s="202"/>
      <c r="I349" s="202"/>
      <c r="J349" s="203"/>
      <c r="K349" s="203"/>
      <c r="L349" s="203"/>
      <c r="M349" s="203"/>
      <c r="N349" s="203"/>
      <c r="O349" s="203"/>
      <c r="P349" s="203"/>
      <c r="Q349" s="203"/>
      <c r="R349" s="204"/>
      <c r="S349" s="298" t="str">
        <f t="shared" si="22"/>
        <v/>
      </c>
      <c r="T349" s="299" t="str">
        <f t="shared" si="25"/>
        <v/>
      </c>
      <c r="U349" s="282"/>
    </row>
    <row r="350" spans="2:21" ht="24.75" customHeight="1">
      <c r="B350" s="176">
        <v>344</v>
      </c>
      <c r="C350" s="231"/>
      <c r="D350" s="290" t="str">
        <f t="shared" si="23"/>
        <v/>
      </c>
      <c r="E350" s="291">
        <f>IF(D350="",0,+COUNTIF('賃上げ後(2か月目)(様式3-8) '!$D$7:$D$1006,D350))</f>
        <v>0</v>
      </c>
      <c r="F350" s="205"/>
      <c r="G350" s="295" t="str">
        <f t="shared" si="24"/>
        <v/>
      </c>
      <c r="H350" s="202"/>
      <c r="I350" s="202"/>
      <c r="J350" s="203"/>
      <c r="K350" s="203"/>
      <c r="L350" s="203"/>
      <c r="M350" s="203"/>
      <c r="N350" s="203"/>
      <c r="O350" s="203"/>
      <c r="P350" s="203"/>
      <c r="Q350" s="203"/>
      <c r="R350" s="204"/>
      <c r="S350" s="298" t="str">
        <f t="shared" si="22"/>
        <v/>
      </c>
      <c r="T350" s="299" t="str">
        <f t="shared" si="25"/>
        <v/>
      </c>
      <c r="U350" s="282"/>
    </row>
    <row r="351" spans="2:21" ht="24.75" customHeight="1">
      <c r="B351" s="176">
        <v>345</v>
      </c>
      <c r="C351" s="231"/>
      <c r="D351" s="290" t="str">
        <f t="shared" si="23"/>
        <v/>
      </c>
      <c r="E351" s="291">
        <f>IF(D351="",0,+COUNTIF('賃上げ後(2か月目)(様式3-8) '!$D$7:$D$1006,D351))</f>
        <v>0</v>
      </c>
      <c r="F351" s="205"/>
      <c r="G351" s="295" t="str">
        <f t="shared" si="24"/>
        <v/>
      </c>
      <c r="H351" s="202"/>
      <c r="I351" s="202"/>
      <c r="J351" s="203"/>
      <c r="K351" s="203"/>
      <c r="L351" s="203"/>
      <c r="M351" s="203"/>
      <c r="N351" s="203"/>
      <c r="O351" s="203"/>
      <c r="P351" s="203"/>
      <c r="Q351" s="203"/>
      <c r="R351" s="204"/>
      <c r="S351" s="298" t="str">
        <f t="shared" si="22"/>
        <v/>
      </c>
      <c r="T351" s="299" t="str">
        <f t="shared" si="25"/>
        <v/>
      </c>
      <c r="U351" s="282"/>
    </row>
    <row r="352" spans="2:21" ht="24.75" customHeight="1">
      <c r="B352" s="176">
        <v>346</v>
      </c>
      <c r="C352" s="231"/>
      <c r="D352" s="290" t="str">
        <f t="shared" si="23"/>
        <v/>
      </c>
      <c r="E352" s="291">
        <f>IF(D352="",0,+COUNTIF('賃上げ後(2か月目)(様式3-8) '!$D$7:$D$1006,D352))</f>
        <v>0</v>
      </c>
      <c r="F352" s="205"/>
      <c r="G352" s="295" t="str">
        <f t="shared" si="24"/>
        <v/>
      </c>
      <c r="H352" s="202"/>
      <c r="I352" s="202"/>
      <c r="J352" s="203"/>
      <c r="K352" s="203"/>
      <c r="L352" s="203"/>
      <c r="M352" s="203"/>
      <c r="N352" s="203"/>
      <c r="O352" s="203"/>
      <c r="P352" s="203"/>
      <c r="Q352" s="203"/>
      <c r="R352" s="204"/>
      <c r="S352" s="298" t="str">
        <f t="shared" si="22"/>
        <v/>
      </c>
      <c r="T352" s="299" t="str">
        <f t="shared" si="25"/>
        <v/>
      </c>
      <c r="U352" s="282"/>
    </row>
    <row r="353" spans="2:21" ht="24.75" customHeight="1">
      <c r="B353" s="176">
        <v>347</v>
      </c>
      <c r="C353" s="231"/>
      <c r="D353" s="290" t="str">
        <f t="shared" si="23"/>
        <v/>
      </c>
      <c r="E353" s="291">
        <f>IF(D353="",0,+COUNTIF('賃上げ後(2か月目)(様式3-8) '!$D$7:$D$1006,D353))</f>
        <v>0</v>
      </c>
      <c r="F353" s="205"/>
      <c r="G353" s="295" t="str">
        <f t="shared" si="24"/>
        <v/>
      </c>
      <c r="H353" s="202"/>
      <c r="I353" s="202"/>
      <c r="J353" s="203"/>
      <c r="K353" s="203"/>
      <c r="L353" s="203"/>
      <c r="M353" s="203"/>
      <c r="N353" s="203"/>
      <c r="O353" s="203"/>
      <c r="P353" s="203"/>
      <c r="Q353" s="203"/>
      <c r="R353" s="204"/>
      <c r="S353" s="298" t="str">
        <f t="shared" si="22"/>
        <v/>
      </c>
      <c r="T353" s="299" t="str">
        <f t="shared" si="25"/>
        <v/>
      </c>
      <c r="U353" s="282"/>
    </row>
    <row r="354" spans="2:21" ht="24.75" customHeight="1">
      <c r="B354" s="176">
        <v>348</v>
      </c>
      <c r="C354" s="231"/>
      <c r="D354" s="290" t="str">
        <f t="shared" si="23"/>
        <v/>
      </c>
      <c r="E354" s="291">
        <f>IF(D354="",0,+COUNTIF('賃上げ後(2か月目)(様式3-8) '!$D$7:$D$1006,D354))</f>
        <v>0</v>
      </c>
      <c r="F354" s="205"/>
      <c r="G354" s="295" t="str">
        <f t="shared" si="24"/>
        <v/>
      </c>
      <c r="H354" s="202"/>
      <c r="I354" s="202"/>
      <c r="J354" s="203"/>
      <c r="K354" s="203"/>
      <c r="L354" s="203"/>
      <c r="M354" s="203"/>
      <c r="N354" s="203"/>
      <c r="O354" s="203"/>
      <c r="P354" s="203"/>
      <c r="Q354" s="203"/>
      <c r="R354" s="204"/>
      <c r="S354" s="298" t="str">
        <f t="shared" si="22"/>
        <v/>
      </c>
      <c r="T354" s="299" t="str">
        <f t="shared" si="25"/>
        <v/>
      </c>
      <c r="U354" s="282"/>
    </row>
    <row r="355" spans="2:21" ht="24.75" customHeight="1">
      <c r="B355" s="176">
        <v>349</v>
      </c>
      <c r="C355" s="231"/>
      <c r="D355" s="290" t="str">
        <f t="shared" si="23"/>
        <v/>
      </c>
      <c r="E355" s="291">
        <f>IF(D355="",0,+COUNTIF('賃上げ後(2か月目)(様式3-8) '!$D$7:$D$1006,D355))</f>
        <v>0</v>
      </c>
      <c r="F355" s="205"/>
      <c r="G355" s="295" t="str">
        <f t="shared" si="24"/>
        <v/>
      </c>
      <c r="H355" s="202"/>
      <c r="I355" s="202"/>
      <c r="J355" s="203"/>
      <c r="K355" s="203"/>
      <c r="L355" s="203"/>
      <c r="M355" s="203"/>
      <c r="N355" s="203"/>
      <c r="O355" s="203"/>
      <c r="P355" s="203"/>
      <c r="Q355" s="203"/>
      <c r="R355" s="204"/>
      <c r="S355" s="298" t="str">
        <f t="shared" si="22"/>
        <v/>
      </c>
      <c r="T355" s="299" t="str">
        <f t="shared" si="25"/>
        <v/>
      </c>
      <c r="U355" s="282"/>
    </row>
    <row r="356" spans="2:21" ht="24.75" customHeight="1">
      <c r="B356" s="176">
        <v>350</v>
      </c>
      <c r="C356" s="231"/>
      <c r="D356" s="290" t="str">
        <f t="shared" si="23"/>
        <v/>
      </c>
      <c r="E356" s="291">
        <f>IF(D356="",0,+COUNTIF('賃上げ後(2か月目)(様式3-8) '!$D$7:$D$1006,D356))</f>
        <v>0</v>
      </c>
      <c r="F356" s="205"/>
      <c r="G356" s="295" t="str">
        <f t="shared" si="24"/>
        <v/>
      </c>
      <c r="H356" s="202"/>
      <c r="I356" s="202"/>
      <c r="J356" s="203"/>
      <c r="K356" s="203"/>
      <c r="L356" s="203"/>
      <c r="M356" s="203"/>
      <c r="N356" s="203"/>
      <c r="O356" s="203"/>
      <c r="P356" s="203"/>
      <c r="Q356" s="203"/>
      <c r="R356" s="204"/>
      <c r="S356" s="298" t="str">
        <f t="shared" si="22"/>
        <v/>
      </c>
      <c r="T356" s="299" t="str">
        <f t="shared" si="25"/>
        <v/>
      </c>
      <c r="U356" s="282"/>
    </row>
    <row r="357" spans="2:21" ht="24.75" customHeight="1">
      <c r="B357" s="176">
        <v>351</v>
      </c>
      <c r="C357" s="231"/>
      <c r="D357" s="290" t="str">
        <f t="shared" si="23"/>
        <v/>
      </c>
      <c r="E357" s="291">
        <f>IF(D357="",0,+COUNTIF('賃上げ後(2か月目)(様式3-8) '!$D$7:$D$1006,D357))</f>
        <v>0</v>
      </c>
      <c r="F357" s="205"/>
      <c r="G357" s="295" t="str">
        <f t="shared" si="24"/>
        <v/>
      </c>
      <c r="H357" s="202"/>
      <c r="I357" s="202"/>
      <c r="J357" s="203"/>
      <c r="K357" s="203"/>
      <c r="L357" s="203"/>
      <c r="M357" s="203"/>
      <c r="N357" s="203"/>
      <c r="O357" s="203"/>
      <c r="P357" s="203"/>
      <c r="Q357" s="203"/>
      <c r="R357" s="204"/>
      <c r="S357" s="298" t="str">
        <f t="shared" si="22"/>
        <v/>
      </c>
      <c r="T357" s="299" t="str">
        <f t="shared" si="25"/>
        <v/>
      </c>
      <c r="U357" s="282"/>
    </row>
    <row r="358" spans="2:21" ht="24.75" customHeight="1">
      <c r="B358" s="176">
        <v>352</v>
      </c>
      <c r="C358" s="231"/>
      <c r="D358" s="290" t="str">
        <f t="shared" si="23"/>
        <v/>
      </c>
      <c r="E358" s="291">
        <f>IF(D358="",0,+COUNTIF('賃上げ後(2か月目)(様式3-8) '!$D$7:$D$1006,D358))</f>
        <v>0</v>
      </c>
      <c r="F358" s="205"/>
      <c r="G358" s="295" t="str">
        <f t="shared" si="24"/>
        <v/>
      </c>
      <c r="H358" s="202"/>
      <c r="I358" s="202"/>
      <c r="J358" s="203"/>
      <c r="K358" s="203"/>
      <c r="L358" s="203"/>
      <c r="M358" s="203"/>
      <c r="N358" s="203"/>
      <c r="O358" s="203"/>
      <c r="P358" s="203"/>
      <c r="Q358" s="203"/>
      <c r="R358" s="204"/>
      <c r="S358" s="298" t="str">
        <f t="shared" si="22"/>
        <v/>
      </c>
      <c r="T358" s="299" t="str">
        <f t="shared" si="25"/>
        <v/>
      </c>
      <c r="U358" s="282"/>
    </row>
    <row r="359" spans="2:21" ht="24.75" customHeight="1">
      <c r="B359" s="176">
        <v>353</v>
      </c>
      <c r="C359" s="231"/>
      <c r="D359" s="290" t="str">
        <f t="shared" si="23"/>
        <v/>
      </c>
      <c r="E359" s="291">
        <f>IF(D359="",0,+COUNTIF('賃上げ後(2か月目)(様式3-8) '!$D$7:$D$1006,D359))</f>
        <v>0</v>
      </c>
      <c r="F359" s="205"/>
      <c r="G359" s="295" t="str">
        <f t="shared" si="24"/>
        <v/>
      </c>
      <c r="H359" s="202"/>
      <c r="I359" s="202"/>
      <c r="J359" s="203"/>
      <c r="K359" s="203"/>
      <c r="L359" s="203"/>
      <c r="M359" s="203"/>
      <c r="N359" s="203"/>
      <c r="O359" s="203"/>
      <c r="P359" s="203"/>
      <c r="Q359" s="203"/>
      <c r="R359" s="204"/>
      <c r="S359" s="298" t="str">
        <f t="shared" si="22"/>
        <v/>
      </c>
      <c r="T359" s="299" t="str">
        <f t="shared" si="25"/>
        <v/>
      </c>
      <c r="U359" s="282"/>
    </row>
    <row r="360" spans="2:21" ht="24.75" customHeight="1">
      <c r="B360" s="176">
        <v>354</v>
      </c>
      <c r="C360" s="231"/>
      <c r="D360" s="290" t="str">
        <f t="shared" si="23"/>
        <v/>
      </c>
      <c r="E360" s="291">
        <f>IF(D360="",0,+COUNTIF('賃上げ後(2か月目)(様式3-8) '!$D$7:$D$1006,D360))</f>
        <v>0</v>
      </c>
      <c r="F360" s="205"/>
      <c r="G360" s="295" t="str">
        <f t="shared" si="24"/>
        <v/>
      </c>
      <c r="H360" s="202"/>
      <c r="I360" s="202"/>
      <c r="J360" s="203"/>
      <c r="K360" s="203"/>
      <c r="L360" s="203"/>
      <c r="M360" s="203"/>
      <c r="N360" s="203"/>
      <c r="O360" s="203"/>
      <c r="P360" s="203"/>
      <c r="Q360" s="203"/>
      <c r="R360" s="204"/>
      <c r="S360" s="298" t="str">
        <f t="shared" si="22"/>
        <v/>
      </c>
      <c r="T360" s="299" t="str">
        <f t="shared" si="25"/>
        <v/>
      </c>
      <c r="U360" s="282"/>
    </row>
    <row r="361" spans="2:21" ht="24.75" customHeight="1">
      <c r="B361" s="176">
        <v>355</v>
      </c>
      <c r="C361" s="231"/>
      <c r="D361" s="290" t="str">
        <f t="shared" si="23"/>
        <v/>
      </c>
      <c r="E361" s="291">
        <f>IF(D361="",0,+COUNTIF('賃上げ後(2か月目)(様式3-8) '!$D$7:$D$1006,D361))</f>
        <v>0</v>
      </c>
      <c r="F361" s="205"/>
      <c r="G361" s="295" t="str">
        <f t="shared" si="24"/>
        <v/>
      </c>
      <c r="H361" s="202"/>
      <c r="I361" s="202"/>
      <c r="J361" s="203"/>
      <c r="K361" s="203"/>
      <c r="L361" s="203"/>
      <c r="M361" s="203"/>
      <c r="N361" s="203"/>
      <c r="O361" s="203"/>
      <c r="P361" s="203"/>
      <c r="Q361" s="203"/>
      <c r="R361" s="204"/>
      <c r="S361" s="298" t="str">
        <f t="shared" si="22"/>
        <v/>
      </c>
      <c r="T361" s="299" t="str">
        <f t="shared" si="25"/>
        <v/>
      </c>
      <c r="U361" s="282"/>
    </row>
    <row r="362" spans="2:21" ht="24.75" customHeight="1">
      <c r="B362" s="176">
        <v>356</v>
      </c>
      <c r="C362" s="231"/>
      <c r="D362" s="290" t="str">
        <f t="shared" si="23"/>
        <v/>
      </c>
      <c r="E362" s="291">
        <f>IF(D362="",0,+COUNTIF('賃上げ後(2か月目)(様式3-8) '!$D$7:$D$1006,D362))</f>
        <v>0</v>
      </c>
      <c r="F362" s="205"/>
      <c r="G362" s="295" t="str">
        <f t="shared" si="24"/>
        <v/>
      </c>
      <c r="H362" s="202"/>
      <c r="I362" s="202"/>
      <c r="J362" s="203"/>
      <c r="K362" s="203"/>
      <c r="L362" s="203"/>
      <c r="M362" s="203"/>
      <c r="N362" s="203"/>
      <c r="O362" s="203"/>
      <c r="P362" s="203"/>
      <c r="Q362" s="203"/>
      <c r="R362" s="204"/>
      <c r="S362" s="298" t="str">
        <f t="shared" si="22"/>
        <v/>
      </c>
      <c r="T362" s="299" t="str">
        <f t="shared" si="25"/>
        <v/>
      </c>
      <c r="U362" s="282"/>
    </row>
    <row r="363" spans="2:21" ht="24.75" customHeight="1">
      <c r="B363" s="176">
        <v>357</v>
      </c>
      <c r="C363" s="231"/>
      <c r="D363" s="290" t="str">
        <f t="shared" si="23"/>
        <v/>
      </c>
      <c r="E363" s="291">
        <f>IF(D363="",0,+COUNTIF('賃上げ後(2か月目)(様式3-8) '!$D$7:$D$1006,D363))</f>
        <v>0</v>
      </c>
      <c r="F363" s="205"/>
      <c r="G363" s="295" t="str">
        <f t="shared" si="24"/>
        <v/>
      </c>
      <c r="H363" s="202"/>
      <c r="I363" s="202"/>
      <c r="J363" s="203"/>
      <c r="K363" s="203"/>
      <c r="L363" s="203"/>
      <c r="M363" s="203"/>
      <c r="N363" s="203"/>
      <c r="O363" s="203"/>
      <c r="P363" s="203"/>
      <c r="Q363" s="203"/>
      <c r="R363" s="204"/>
      <c r="S363" s="298" t="str">
        <f t="shared" si="22"/>
        <v/>
      </c>
      <c r="T363" s="299" t="str">
        <f t="shared" si="25"/>
        <v/>
      </c>
      <c r="U363" s="282"/>
    </row>
    <row r="364" spans="2:21" ht="24.75" customHeight="1">
      <c r="B364" s="176">
        <v>358</v>
      </c>
      <c r="C364" s="231"/>
      <c r="D364" s="290" t="str">
        <f t="shared" si="23"/>
        <v/>
      </c>
      <c r="E364" s="291">
        <f>IF(D364="",0,+COUNTIF('賃上げ後(2か月目)(様式3-8) '!$D$7:$D$1006,D364))</f>
        <v>0</v>
      </c>
      <c r="F364" s="205"/>
      <c r="G364" s="295" t="str">
        <f t="shared" si="24"/>
        <v/>
      </c>
      <c r="H364" s="202"/>
      <c r="I364" s="202"/>
      <c r="J364" s="203"/>
      <c r="K364" s="203"/>
      <c r="L364" s="203"/>
      <c r="M364" s="203"/>
      <c r="N364" s="203"/>
      <c r="O364" s="203"/>
      <c r="P364" s="203"/>
      <c r="Q364" s="203"/>
      <c r="R364" s="204"/>
      <c r="S364" s="298" t="str">
        <f t="shared" si="22"/>
        <v/>
      </c>
      <c r="T364" s="299" t="str">
        <f t="shared" si="25"/>
        <v/>
      </c>
      <c r="U364" s="282"/>
    </row>
    <row r="365" spans="2:21" ht="24.75" customHeight="1">
      <c r="B365" s="176">
        <v>359</v>
      </c>
      <c r="C365" s="231"/>
      <c r="D365" s="290" t="str">
        <f t="shared" si="23"/>
        <v/>
      </c>
      <c r="E365" s="291">
        <f>IF(D365="",0,+COUNTIF('賃上げ後(2か月目)(様式3-8) '!$D$7:$D$1006,D365))</f>
        <v>0</v>
      </c>
      <c r="F365" s="205"/>
      <c r="G365" s="295" t="str">
        <f t="shared" si="24"/>
        <v/>
      </c>
      <c r="H365" s="202"/>
      <c r="I365" s="202"/>
      <c r="J365" s="203"/>
      <c r="K365" s="203"/>
      <c r="L365" s="203"/>
      <c r="M365" s="203"/>
      <c r="N365" s="203"/>
      <c r="O365" s="203"/>
      <c r="P365" s="203"/>
      <c r="Q365" s="203"/>
      <c r="R365" s="204"/>
      <c r="S365" s="298" t="str">
        <f t="shared" si="22"/>
        <v/>
      </c>
      <c r="T365" s="299" t="str">
        <f t="shared" si="25"/>
        <v/>
      </c>
      <c r="U365" s="282"/>
    </row>
    <row r="366" spans="2:21" ht="24.75" customHeight="1">
      <c r="B366" s="176">
        <v>360</v>
      </c>
      <c r="C366" s="231"/>
      <c r="D366" s="290" t="str">
        <f t="shared" si="23"/>
        <v/>
      </c>
      <c r="E366" s="291">
        <f>IF(D366="",0,+COUNTIF('賃上げ後(2か月目)(様式3-8) '!$D$7:$D$1006,D366))</f>
        <v>0</v>
      </c>
      <c r="F366" s="205"/>
      <c r="G366" s="295" t="str">
        <f t="shared" si="24"/>
        <v/>
      </c>
      <c r="H366" s="202"/>
      <c r="I366" s="202"/>
      <c r="J366" s="203"/>
      <c r="K366" s="203"/>
      <c r="L366" s="203"/>
      <c r="M366" s="203"/>
      <c r="N366" s="203"/>
      <c r="O366" s="203"/>
      <c r="P366" s="203"/>
      <c r="Q366" s="203"/>
      <c r="R366" s="204"/>
      <c r="S366" s="298" t="str">
        <f t="shared" si="22"/>
        <v/>
      </c>
      <c r="T366" s="299" t="str">
        <f t="shared" si="25"/>
        <v/>
      </c>
      <c r="U366" s="282"/>
    </row>
    <row r="367" spans="2:21" ht="24.75" customHeight="1">
      <c r="B367" s="176">
        <v>361</v>
      </c>
      <c r="C367" s="231"/>
      <c r="D367" s="290" t="str">
        <f t="shared" si="23"/>
        <v/>
      </c>
      <c r="E367" s="291">
        <f>IF(D367="",0,+COUNTIF('賃上げ後(2か月目)(様式3-8) '!$D$7:$D$1006,D367))</f>
        <v>0</v>
      </c>
      <c r="F367" s="205"/>
      <c r="G367" s="295" t="str">
        <f t="shared" si="24"/>
        <v/>
      </c>
      <c r="H367" s="202"/>
      <c r="I367" s="202"/>
      <c r="J367" s="203"/>
      <c r="K367" s="203"/>
      <c r="L367" s="203"/>
      <c r="M367" s="203"/>
      <c r="N367" s="203"/>
      <c r="O367" s="203"/>
      <c r="P367" s="203"/>
      <c r="Q367" s="203"/>
      <c r="R367" s="204"/>
      <c r="S367" s="298" t="str">
        <f t="shared" si="22"/>
        <v/>
      </c>
      <c r="T367" s="299" t="str">
        <f t="shared" si="25"/>
        <v/>
      </c>
      <c r="U367" s="282"/>
    </row>
    <row r="368" spans="2:21" ht="24.75" customHeight="1">
      <c r="B368" s="176">
        <v>362</v>
      </c>
      <c r="C368" s="231"/>
      <c r="D368" s="290" t="str">
        <f t="shared" si="23"/>
        <v/>
      </c>
      <c r="E368" s="291">
        <f>IF(D368="",0,+COUNTIF('賃上げ後(2か月目)(様式3-8) '!$D$7:$D$1006,D368))</f>
        <v>0</v>
      </c>
      <c r="F368" s="205"/>
      <c r="G368" s="295" t="str">
        <f t="shared" si="24"/>
        <v/>
      </c>
      <c r="H368" s="202"/>
      <c r="I368" s="202"/>
      <c r="J368" s="203"/>
      <c r="K368" s="203"/>
      <c r="L368" s="203"/>
      <c r="M368" s="203"/>
      <c r="N368" s="203"/>
      <c r="O368" s="203"/>
      <c r="P368" s="203"/>
      <c r="Q368" s="203"/>
      <c r="R368" s="204"/>
      <c r="S368" s="298" t="str">
        <f t="shared" si="22"/>
        <v/>
      </c>
      <c r="T368" s="299" t="str">
        <f t="shared" si="25"/>
        <v/>
      </c>
      <c r="U368" s="282"/>
    </row>
    <row r="369" spans="2:21" ht="24.75" customHeight="1">
      <c r="B369" s="176">
        <v>363</v>
      </c>
      <c r="C369" s="231"/>
      <c r="D369" s="290" t="str">
        <f t="shared" si="23"/>
        <v/>
      </c>
      <c r="E369" s="291">
        <f>IF(D369="",0,+COUNTIF('賃上げ後(2か月目)(様式3-8) '!$D$7:$D$1006,D369))</f>
        <v>0</v>
      </c>
      <c r="F369" s="205"/>
      <c r="G369" s="295" t="str">
        <f t="shared" si="24"/>
        <v/>
      </c>
      <c r="H369" s="202"/>
      <c r="I369" s="202"/>
      <c r="J369" s="203"/>
      <c r="K369" s="203"/>
      <c r="L369" s="203"/>
      <c r="M369" s="203"/>
      <c r="N369" s="203"/>
      <c r="O369" s="203"/>
      <c r="P369" s="203"/>
      <c r="Q369" s="203"/>
      <c r="R369" s="204"/>
      <c r="S369" s="298" t="str">
        <f t="shared" si="22"/>
        <v/>
      </c>
      <c r="T369" s="299" t="str">
        <f t="shared" si="25"/>
        <v/>
      </c>
      <c r="U369" s="282"/>
    </row>
    <row r="370" spans="2:21" ht="24.75" customHeight="1">
      <c r="B370" s="176">
        <v>364</v>
      </c>
      <c r="C370" s="231"/>
      <c r="D370" s="290" t="str">
        <f t="shared" si="23"/>
        <v/>
      </c>
      <c r="E370" s="291">
        <f>IF(D370="",0,+COUNTIF('賃上げ後(2か月目)(様式3-8) '!$D$7:$D$1006,D370))</f>
        <v>0</v>
      </c>
      <c r="F370" s="205"/>
      <c r="G370" s="295" t="str">
        <f t="shared" si="24"/>
        <v/>
      </c>
      <c r="H370" s="202"/>
      <c r="I370" s="202"/>
      <c r="J370" s="203"/>
      <c r="K370" s="203"/>
      <c r="L370" s="203"/>
      <c r="M370" s="203"/>
      <c r="N370" s="203"/>
      <c r="O370" s="203"/>
      <c r="P370" s="203"/>
      <c r="Q370" s="203"/>
      <c r="R370" s="204"/>
      <c r="S370" s="298" t="str">
        <f t="shared" si="22"/>
        <v/>
      </c>
      <c r="T370" s="299" t="str">
        <f t="shared" si="25"/>
        <v/>
      </c>
      <c r="U370" s="282"/>
    </row>
    <row r="371" spans="2:21" ht="24.75" customHeight="1">
      <c r="B371" s="176">
        <v>365</v>
      </c>
      <c r="C371" s="231"/>
      <c r="D371" s="290" t="str">
        <f t="shared" si="23"/>
        <v/>
      </c>
      <c r="E371" s="291">
        <f>IF(D371="",0,+COUNTIF('賃上げ後(2か月目)(様式3-8) '!$D$7:$D$1006,D371))</f>
        <v>0</v>
      </c>
      <c r="F371" s="205"/>
      <c r="G371" s="295" t="str">
        <f t="shared" si="24"/>
        <v/>
      </c>
      <c r="H371" s="202"/>
      <c r="I371" s="202"/>
      <c r="J371" s="203"/>
      <c r="K371" s="203"/>
      <c r="L371" s="203"/>
      <c r="M371" s="203"/>
      <c r="N371" s="203"/>
      <c r="O371" s="203"/>
      <c r="P371" s="203"/>
      <c r="Q371" s="203"/>
      <c r="R371" s="204"/>
      <c r="S371" s="298" t="str">
        <f t="shared" si="22"/>
        <v/>
      </c>
      <c r="T371" s="299" t="str">
        <f t="shared" si="25"/>
        <v/>
      </c>
      <c r="U371" s="282"/>
    </row>
    <row r="372" spans="2:21" ht="24.75" customHeight="1">
      <c r="B372" s="176">
        <v>366</v>
      </c>
      <c r="C372" s="231"/>
      <c r="D372" s="290" t="str">
        <f t="shared" si="23"/>
        <v/>
      </c>
      <c r="E372" s="291">
        <f>IF(D372="",0,+COUNTIF('賃上げ後(2か月目)(様式3-8) '!$D$7:$D$1006,D372))</f>
        <v>0</v>
      </c>
      <c r="F372" s="205"/>
      <c r="G372" s="295" t="str">
        <f t="shared" si="24"/>
        <v/>
      </c>
      <c r="H372" s="202"/>
      <c r="I372" s="202"/>
      <c r="J372" s="203"/>
      <c r="K372" s="203"/>
      <c r="L372" s="203"/>
      <c r="M372" s="203"/>
      <c r="N372" s="203"/>
      <c r="O372" s="203"/>
      <c r="P372" s="203"/>
      <c r="Q372" s="203"/>
      <c r="R372" s="204"/>
      <c r="S372" s="298" t="str">
        <f t="shared" si="22"/>
        <v/>
      </c>
      <c r="T372" s="299" t="str">
        <f t="shared" si="25"/>
        <v/>
      </c>
      <c r="U372" s="282"/>
    </row>
    <row r="373" spans="2:21" ht="24.75" customHeight="1">
      <c r="B373" s="176">
        <v>367</v>
      </c>
      <c r="C373" s="231"/>
      <c r="D373" s="290" t="str">
        <f t="shared" si="23"/>
        <v/>
      </c>
      <c r="E373" s="291">
        <f>IF(D373="",0,+COUNTIF('賃上げ後(2か月目)(様式3-8) '!$D$7:$D$1006,D373))</f>
        <v>0</v>
      </c>
      <c r="F373" s="205"/>
      <c r="G373" s="295" t="str">
        <f t="shared" si="24"/>
        <v/>
      </c>
      <c r="H373" s="202"/>
      <c r="I373" s="202"/>
      <c r="J373" s="203"/>
      <c r="K373" s="203"/>
      <c r="L373" s="203"/>
      <c r="M373" s="203"/>
      <c r="N373" s="203"/>
      <c r="O373" s="203"/>
      <c r="P373" s="203"/>
      <c r="Q373" s="203"/>
      <c r="R373" s="204"/>
      <c r="S373" s="298" t="str">
        <f t="shared" si="22"/>
        <v/>
      </c>
      <c r="T373" s="299" t="str">
        <f t="shared" si="25"/>
        <v/>
      </c>
      <c r="U373" s="282"/>
    </row>
    <row r="374" spans="2:21" ht="24.75" customHeight="1">
      <c r="B374" s="176">
        <v>368</v>
      </c>
      <c r="C374" s="231"/>
      <c r="D374" s="290" t="str">
        <f t="shared" si="23"/>
        <v/>
      </c>
      <c r="E374" s="291">
        <f>IF(D374="",0,+COUNTIF('賃上げ後(2か月目)(様式3-8) '!$D$7:$D$1006,D374))</f>
        <v>0</v>
      </c>
      <c r="F374" s="205"/>
      <c r="G374" s="295" t="str">
        <f t="shared" si="24"/>
        <v/>
      </c>
      <c r="H374" s="202"/>
      <c r="I374" s="202"/>
      <c r="J374" s="203"/>
      <c r="K374" s="203"/>
      <c r="L374" s="203"/>
      <c r="M374" s="203"/>
      <c r="N374" s="203"/>
      <c r="O374" s="203"/>
      <c r="P374" s="203"/>
      <c r="Q374" s="203"/>
      <c r="R374" s="204"/>
      <c r="S374" s="298" t="str">
        <f t="shared" si="22"/>
        <v/>
      </c>
      <c r="T374" s="299" t="str">
        <f t="shared" si="25"/>
        <v/>
      </c>
      <c r="U374" s="282"/>
    </row>
    <row r="375" spans="2:21" ht="24.75" customHeight="1">
      <c r="B375" s="176">
        <v>369</v>
      </c>
      <c r="C375" s="231"/>
      <c r="D375" s="290" t="str">
        <f t="shared" si="23"/>
        <v/>
      </c>
      <c r="E375" s="291">
        <f>IF(D375="",0,+COUNTIF('賃上げ後(2か月目)(様式3-8) '!$D$7:$D$1006,D375))</f>
        <v>0</v>
      </c>
      <c r="F375" s="205"/>
      <c r="G375" s="295" t="str">
        <f t="shared" si="24"/>
        <v/>
      </c>
      <c r="H375" s="202"/>
      <c r="I375" s="202"/>
      <c r="J375" s="203"/>
      <c r="K375" s="203"/>
      <c r="L375" s="203"/>
      <c r="M375" s="203"/>
      <c r="N375" s="203"/>
      <c r="O375" s="203"/>
      <c r="P375" s="203"/>
      <c r="Q375" s="203"/>
      <c r="R375" s="204"/>
      <c r="S375" s="298" t="str">
        <f t="shared" si="22"/>
        <v/>
      </c>
      <c r="T375" s="299" t="str">
        <f t="shared" si="25"/>
        <v/>
      </c>
      <c r="U375" s="282"/>
    </row>
    <row r="376" spans="2:21" ht="24.75" customHeight="1">
      <c r="B376" s="176">
        <v>370</v>
      </c>
      <c r="C376" s="231"/>
      <c r="D376" s="290" t="str">
        <f t="shared" si="23"/>
        <v/>
      </c>
      <c r="E376" s="291">
        <f>IF(D376="",0,+COUNTIF('賃上げ後(2か月目)(様式3-8) '!$D$7:$D$1006,D376))</f>
        <v>0</v>
      </c>
      <c r="F376" s="205"/>
      <c r="G376" s="295" t="str">
        <f t="shared" si="24"/>
        <v/>
      </c>
      <c r="H376" s="202"/>
      <c r="I376" s="202"/>
      <c r="J376" s="203"/>
      <c r="K376" s="203"/>
      <c r="L376" s="203"/>
      <c r="M376" s="203"/>
      <c r="N376" s="203"/>
      <c r="O376" s="203"/>
      <c r="P376" s="203"/>
      <c r="Q376" s="203"/>
      <c r="R376" s="204"/>
      <c r="S376" s="298" t="str">
        <f t="shared" si="22"/>
        <v/>
      </c>
      <c r="T376" s="299" t="str">
        <f t="shared" si="25"/>
        <v/>
      </c>
      <c r="U376" s="282"/>
    </row>
    <row r="377" spans="2:21" ht="24.75" customHeight="1">
      <c r="B377" s="176">
        <v>371</v>
      </c>
      <c r="C377" s="231"/>
      <c r="D377" s="290" t="str">
        <f t="shared" si="23"/>
        <v/>
      </c>
      <c r="E377" s="291">
        <f>IF(D377="",0,+COUNTIF('賃上げ後(2か月目)(様式3-8) '!$D$7:$D$1006,D377))</f>
        <v>0</v>
      </c>
      <c r="F377" s="205"/>
      <c r="G377" s="295" t="str">
        <f t="shared" si="24"/>
        <v/>
      </c>
      <c r="H377" s="202"/>
      <c r="I377" s="202"/>
      <c r="J377" s="203"/>
      <c r="K377" s="203"/>
      <c r="L377" s="203"/>
      <c r="M377" s="203"/>
      <c r="N377" s="203"/>
      <c r="O377" s="203"/>
      <c r="P377" s="203"/>
      <c r="Q377" s="203"/>
      <c r="R377" s="204"/>
      <c r="S377" s="298" t="str">
        <f t="shared" si="22"/>
        <v/>
      </c>
      <c r="T377" s="299" t="str">
        <f t="shared" si="25"/>
        <v/>
      </c>
      <c r="U377" s="282"/>
    </row>
    <row r="378" spans="2:21" ht="24.75" customHeight="1">
      <c r="B378" s="176">
        <v>372</v>
      </c>
      <c r="C378" s="231"/>
      <c r="D378" s="290" t="str">
        <f t="shared" si="23"/>
        <v/>
      </c>
      <c r="E378" s="291">
        <f>IF(D378="",0,+COUNTIF('賃上げ後(2か月目)(様式3-8) '!$D$7:$D$1006,D378))</f>
        <v>0</v>
      </c>
      <c r="F378" s="205"/>
      <c r="G378" s="295" t="str">
        <f t="shared" si="24"/>
        <v/>
      </c>
      <c r="H378" s="202"/>
      <c r="I378" s="202"/>
      <c r="J378" s="203"/>
      <c r="K378" s="203"/>
      <c r="L378" s="203"/>
      <c r="M378" s="203"/>
      <c r="N378" s="203"/>
      <c r="O378" s="203"/>
      <c r="P378" s="203"/>
      <c r="Q378" s="203"/>
      <c r="R378" s="204"/>
      <c r="S378" s="298" t="str">
        <f t="shared" si="22"/>
        <v/>
      </c>
      <c r="T378" s="299" t="str">
        <f t="shared" si="25"/>
        <v/>
      </c>
      <c r="U378" s="282"/>
    </row>
    <row r="379" spans="2:21" ht="24.75" customHeight="1">
      <c r="B379" s="176">
        <v>373</v>
      </c>
      <c r="C379" s="231"/>
      <c r="D379" s="290" t="str">
        <f t="shared" si="23"/>
        <v/>
      </c>
      <c r="E379" s="291">
        <f>IF(D379="",0,+COUNTIF('賃上げ後(2か月目)(様式3-8) '!$D$7:$D$1006,D379))</f>
        <v>0</v>
      </c>
      <c r="F379" s="205"/>
      <c r="G379" s="295" t="str">
        <f t="shared" si="24"/>
        <v/>
      </c>
      <c r="H379" s="202"/>
      <c r="I379" s="202"/>
      <c r="J379" s="203"/>
      <c r="K379" s="203"/>
      <c r="L379" s="203"/>
      <c r="M379" s="203"/>
      <c r="N379" s="203"/>
      <c r="O379" s="203"/>
      <c r="P379" s="203"/>
      <c r="Q379" s="203"/>
      <c r="R379" s="204"/>
      <c r="S379" s="298" t="str">
        <f t="shared" si="22"/>
        <v/>
      </c>
      <c r="T379" s="299" t="str">
        <f t="shared" si="25"/>
        <v/>
      </c>
      <c r="U379" s="282"/>
    </row>
    <row r="380" spans="2:21" ht="24.75" customHeight="1">
      <c r="B380" s="176">
        <v>374</v>
      </c>
      <c r="C380" s="231"/>
      <c r="D380" s="290" t="str">
        <f t="shared" si="23"/>
        <v/>
      </c>
      <c r="E380" s="291">
        <f>IF(D380="",0,+COUNTIF('賃上げ後(2か月目)(様式3-8) '!$D$7:$D$1006,D380))</f>
        <v>0</v>
      </c>
      <c r="F380" s="205"/>
      <c r="G380" s="295" t="str">
        <f t="shared" si="24"/>
        <v/>
      </c>
      <c r="H380" s="202"/>
      <c r="I380" s="202"/>
      <c r="J380" s="203"/>
      <c r="K380" s="203"/>
      <c r="L380" s="203"/>
      <c r="M380" s="203"/>
      <c r="N380" s="203"/>
      <c r="O380" s="203"/>
      <c r="P380" s="203"/>
      <c r="Q380" s="203"/>
      <c r="R380" s="204"/>
      <c r="S380" s="298" t="str">
        <f t="shared" si="22"/>
        <v/>
      </c>
      <c r="T380" s="299" t="str">
        <f t="shared" si="25"/>
        <v/>
      </c>
      <c r="U380" s="282"/>
    </row>
    <row r="381" spans="2:21" ht="24.75" customHeight="1">
      <c r="B381" s="176">
        <v>375</v>
      </c>
      <c r="C381" s="231"/>
      <c r="D381" s="290" t="str">
        <f t="shared" si="23"/>
        <v/>
      </c>
      <c r="E381" s="291">
        <f>IF(D381="",0,+COUNTIF('賃上げ後(2か月目)(様式3-8) '!$D$7:$D$1006,D381))</f>
        <v>0</v>
      </c>
      <c r="F381" s="205"/>
      <c r="G381" s="295" t="str">
        <f t="shared" si="24"/>
        <v/>
      </c>
      <c r="H381" s="202"/>
      <c r="I381" s="202"/>
      <c r="J381" s="203"/>
      <c r="K381" s="203"/>
      <c r="L381" s="203"/>
      <c r="M381" s="203"/>
      <c r="N381" s="203"/>
      <c r="O381" s="203"/>
      <c r="P381" s="203"/>
      <c r="Q381" s="203"/>
      <c r="R381" s="204"/>
      <c r="S381" s="298" t="str">
        <f t="shared" si="22"/>
        <v/>
      </c>
      <c r="T381" s="299" t="str">
        <f t="shared" si="25"/>
        <v/>
      </c>
      <c r="U381" s="282"/>
    </row>
    <row r="382" spans="2:21" ht="24.75" customHeight="1">
      <c r="B382" s="176">
        <v>376</v>
      </c>
      <c r="C382" s="231"/>
      <c r="D382" s="290" t="str">
        <f t="shared" si="23"/>
        <v/>
      </c>
      <c r="E382" s="291">
        <f>IF(D382="",0,+COUNTIF('賃上げ後(2か月目)(様式3-8) '!$D$7:$D$1006,D382))</f>
        <v>0</v>
      </c>
      <c r="F382" s="205"/>
      <c r="G382" s="295" t="str">
        <f t="shared" si="24"/>
        <v/>
      </c>
      <c r="H382" s="202"/>
      <c r="I382" s="202"/>
      <c r="J382" s="203"/>
      <c r="K382" s="203"/>
      <c r="L382" s="203"/>
      <c r="M382" s="203"/>
      <c r="N382" s="203"/>
      <c r="O382" s="203"/>
      <c r="P382" s="203"/>
      <c r="Q382" s="203"/>
      <c r="R382" s="204"/>
      <c r="S382" s="298" t="str">
        <f t="shared" si="22"/>
        <v/>
      </c>
      <c r="T382" s="299" t="str">
        <f t="shared" si="25"/>
        <v/>
      </c>
      <c r="U382" s="282"/>
    </row>
    <row r="383" spans="2:21" ht="24.75" customHeight="1">
      <c r="B383" s="176">
        <v>377</v>
      </c>
      <c r="C383" s="231"/>
      <c r="D383" s="290" t="str">
        <f t="shared" si="23"/>
        <v/>
      </c>
      <c r="E383" s="291">
        <f>IF(D383="",0,+COUNTIF('賃上げ後(2か月目)(様式3-8) '!$D$7:$D$1006,D383))</f>
        <v>0</v>
      </c>
      <c r="F383" s="205"/>
      <c r="G383" s="295" t="str">
        <f t="shared" si="24"/>
        <v/>
      </c>
      <c r="H383" s="202"/>
      <c r="I383" s="202"/>
      <c r="J383" s="203"/>
      <c r="K383" s="203"/>
      <c r="L383" s="203"/>
      <c r="M383" s="203"/>
      <c r="N383" s="203"/>
      <c r="O383" s="203"/>
      <c r="P383" s="203"/>
      <c r="Q383" s="203"/>
      <c r="R383" s="204"/>
      <c r="S383" s="298" t="str">
        <f t="shared" si="22"/>
        <v/>
      </c>
      <c r="T383" s="299" t="str">
        <f t="shared" si="25"/>
        <v/>
      </c>
      <c r="U383" s="282"/>
    </row>
    <row r="384" spans="2:21" ht="24.75" customHeight="1">
      <c r="B384" s="176">
        <v>378</v>
      </c>
      <c r="C384" s="231"/>
      <c r="D384" s="290" t="str">
        <f t="shared" si="23"/>
        <v/>
      </c>
      <c r="E384" s="291">
        <f>IF(D384="",0,+COUNTIF('賃上げ後(2か月目)(様式3-8) '!$D$7:$D$1006,D384))</f>
        <v>0</v>
      </c>
      <c r="F384" s="205"/>
      <c r="G384" s="295" t="str">
        <f t="shared" si="24"/>
        <v/>
      </c>
      <c r="H384" s="202"/>
      <c r="I384" s="202"/>
      <c r="J384" s="203"/>
      <c r="K384" s="203"/>
      <c r="L384" s="203"/>
      <c r="M384" s="203"/>
      <c r="N384" s="203"/>
      <c r="O384" s="203"/>
      <c r="P384" s="203"/>
      <c r="Q384" s="203"/>
      <c r="R384" s="204"/>
      <c r="S384" s="298" t="str">
        <f t="shared" si="22"/>
        <v/>
      </c>
      <c r="T384" s="299" t="str">
        <f t="shared" si="25"/>
        <v/>
      </c>
      <c r="U384" s="282"/>
    </row>
    <row r="385" spans="2:21" ht="24.75" customHeight="1">
      <c r="B385" s="176">
        <v>379</v>
      </c>
      <c r="C385" s="231"/>
      <c r="D385" s="290" t="str">
        <f t="shared" si="23"/>
        <v/>
      </c>
      <c r="E385" s="291">
        <f>IF(D385="",0,+COUNTIF('賃上げ後(2か月目)(様式3-8) '!$D$7:$D$1006,D385))</f>
        <v>0</v>
      </c>
      <c r="F385" s="205"/>
      <c r="G385" s="295" t="str">
        <f t="shared" si="24"/>
        <v/>
      </c>
      <c r="H385" s="202"/>
      <c r="I385" s="202"/>
      <c r="J385" s="203"/>
      <c r="K385" s="203"/>
      <c r="L385" s="203"/>
      <c r="M385" s="203"/>
      <c r="N385" s="203"/>
      <c r="O385" s="203"/>
      <c r="P385" s="203"/>
      <c r="Q385" s="203"/>
      <c r="R385" s="204"/>
      <c r="S385" s="298" t="str">
        <f t="shared" si="22"/>
        <v/>
      </c>
      <c r="T385" s="299" t="str">
        <f t="shared" si="25"/>
        <v/>
      </c>
      <c r="U385" s="282"/>
    </row>
    <row r="386" spans="2:21" ht="24.75" customHeight="1">
      <c r="B386" s="176">
        <v>380</v>
      </c>
      <c r="C386" s="231"/>
      <c r="D386" s="290" t="str">
        <f t="shared" si="23"/>
        <v/>
      </c>
      <c r="E386" s="291">
        <f>IF(D386="",0,+COUNTIF('賃上げ後(2か月目)(様式3-8) '!$D$7:$D$1006,D386))</f>
        <v>0</v>
      </c>
      <c r="F386" s="205"/>
      <c r="G386" s="295" t="str">
        <f t="shared" si="24"/>
        <v/>
      </c>
      <c r="H386" s="202"/>
      <c r="I386" s="202"/>
      <c r="J386" s="203"/>
      <c r="K386" s="203"/>
      <c r="L386" s="203"/>
      <c r="M386" s="203"/>
      <c r="N386" s="203"/>
      <c r="O386" s="203"/>
      <c r="P386" s="203"/>
      <c r="Q386" s="203"/>
      <c r="R386" s="204"/>
      <c r="S386" s="298" t="str">
        <f t="shared" si="22"/>
        <v/>
      </c>
      <c r="T386" s="299" t="str">
        <f t="shared" si="25"/>
        <v/>
      </c>
      <c r="U386" s="282"/>
    </row>
    <row r="387" spans="2:21" ht="24.75" customHeight="1">
      <c r="B387" s="176">
        <v>381</v>
      </c>
      <c r="C387" s="231"/>
      <c r="D387" s="290" t="str">
        <f t="shared" si="23"/>
        <v/>
      </c>
      <c r="E387" s="291">
        <f>IF(D387="",0,+COUNTIF('賃上げ後(2か月目)(様式3-8) '!$D$7:$D$1006,D387))</f>
        <v>0</v>
      </c>
      <c r="F387" s="205"/>
      <c r="G387" s="295" t="str">
        <f t="shared" si="24"/>
        <v/>
      </c>
      <c r="H387" s="202"/>
      <c r="I387" s="202"/>
      <c r="J387" s="203"/>
      <c r="K387" s="203"/>
      <c r="L387" s="203"/>
      <c r="M387" s="203"/>
      <c r="N387" s="203"/>
      <c r="O387" s="203"/>
      <c r="P387" s="203"/>
      <c r="Q387" s="203"/>
      <c r="R387" s="204"/>
      <c r="S387" s="298" t="str">
        <f t="shared" si="22"/>
        <v/>
      </c>
      <c r="T387" s="299" t="str">
        <f t="shared" si="25"/>
        <v/>
      </c>
      <c r="U387" s="282"/>
    </row>
    <row r="388" spans="2:21" ht="24.75" customHeight="1">
      <c r="B388" s="176">
        <v>382</v>
      </c>
      <c r="C388" s="231"/>
      <c r="D388" s="290" t="str">
        <f t="shared" si="23"/>
        <v/>
      </c>
      <c r="E388" s="291">
        <f>IF(D388="",0,+COUNTIF('賃上げ後(2か月目)(様式3-8) '!$D$7:$D$1006,D388))</f>
        <v>0</v>
      </c>
      <c r="F388" s="205"/>
      <c r="G388" s="295" t="str">
        <f t="shared" si="24"/>
        <v/>
      </c>
      <c r="H388" s="202"/>
      <c r="I388" s="202"/>
      <c r="J388" s="203"/>
      <c r="K388" s="203"/>
      <c r="L388" s="203"/>
      <c r="M388" s="203"/>
      <c r="N388" s="203"/>
      <c r="O388" s="203"/>
      <c r="P388" s="203"/>
      <c r="Q388" s="203"/>
      <c r="R388" s="204"/>
      <c r="S388" s="298" t="str">
        <f t="shared" si="22"/>
        <v/>
      </c>
      <c r="T388" s="299" t="str">
        <f t="shared" si="25"/>
        <v/>
      </c>
      <c r="U388" s="282"/>
    </row>
    <row r="389" spans="2:21" ht="24.75" customHeight="1">
      <c r="B389" s="176">
        <v>383</v>
      </c>
      <c r="C389" s="231"/>
      <c r="D389" s="290" t="str">
        <f t="shared" si="23"/>
        <v/>
      </c>
      <c r="E389" s="291">
        <f>IF(D389="",0,+COUNTIF('賃上げ後(2か月目)(様式3-8) '!$D$7:$D$1006,D389))</f>
        <v>0</v>
      </c>
      <c r="F389" s="205"/>
      <c r="G389" s="295" t="str">
        <f t="shared" si="24"/>
        <v/>
      </c>
      <c r="H389" s="202"/>
      <c r="I389" s="202"/>
      <c r="J389" s="203"/>
      <c r="K389" s="203"/>
      <c r="L389" s="203"/>
      <c r="M389" s="203"/>
      <c r="N389" s="203"/>
      <c r="O389" s="203"/>
      <c r="P389" s="203"/>
      <c r="Q389" s="203"/>
      <c r="R389" s="204"/>
      <c r="S389" s="298" t="str">
        <f t="shared" si="22"/>
        <v/>
      </c>
      <c r="T389" s="299" t="str">
        <f t="shared" si="25"/>
        <v/>
      </c>
      <c r="U389" s="282"/>
    </row>
    <row r="390" spans="2:21" ht="24.75" customHeight="1">
      <c r="B390" s="176">
        <v>384</v>
      </c>
      <c r="C390" s="231"/>
      <c r="D390" s="290" t="str">
        <f t="shared" si="23"/>
        <v/>
      </c>
      <c r="E390" s="291">
        <f>IF(D390="",0,+COUNTIF('賃上げ後(2か月目)(様式3-8) '!$D$7:$D$1006,D390))</f>
        <v>0</v>
      </c>
      <c r="F390" s="205"/>
      <c r="G390" s="295" t="str">
        <f t="shared" si="24"/>
        <v/>
      </c>
      <c r="H390" s="202"/>
      <c r="I390" s="202"/>
      <c r="J390" s="203"/>
      <c r="K390" s="203"/>
      <c r="L390" s="203"/>
      <c r="M390" s="203"/>
      <c r="N390" s="203"/>
      <c r="O390" s="203"/>
      <c r="P390" s="203"/>
      <c r="Q390" s="203"/>
      <c r="R390" s="204"/>
      <c r="S390" s="298" t="str">
        <f t="shared" si="22"/>
        <v/>
      </c>
      <c r="T390" s="299" t="str">
        <f t="shared" si="25"/>
        <v/>
      </c>
      <c r="U390" s="282"/>
    </row>
    <row r="391" spans="2:21" ht="24.75" customHeight="1">
      <c r="B391" s="176">
        <v>385</v>
      </c>
      <c r="C391" s="231"/>
      <c r="D391" s="290" t="str">
        <f t="shared" si="23"/>
        <v/>
      </c>
      <c r="E391" s="291">
        <f>IF(D391="",0,+COUNTIF('賃上げ後(2か月目)(様式3-8) '!$D$7:$D$1006,D391))</f>
        <v>0</v>
      </c>
      <c r="F391" s="205"/>
      <c r="G391" s="295" t="str">
        <f t="shared" si="24"/>
        <v/>
      </c>
      <c r="H391" s="202"/>
      <c r="I391" s="202"/>
      <c r="J391" s="203"/>
      <c r="K391" s="203"/>
      <c r="L391" s="203"/>
      <c r="M391" s="203"/>
      <c r="N391" s="203"/>
      <c r="O391" s="203"/>
      <c r="P391" s="203"/>
      <c r="Q391" s="203"/>
      <c r="R391" s="204"/>
      <c r="S391" s="298" t="str">
        <f t="shared" si="22"/>
        <v/>
      </c>
      <c r="T391" s="299" t="str">
        <f t="shared" si="25"/>
        <v/>
      </c>
      <c r="U391" s="282"/>
    </row>
    <row r="392" spans="2:21" ht="24.75" customHeight="1">
      <c r="B392" s="176">
        <v>386</v>
      </c>
      <c r="C392" s="231"/>
      <c r="D392" s="290" t="str">
        <f t="shared" si="23"/>
        <v/>
      </c>
      <c r="E392" s="291">
        <f>IF(D392="",0,+COUNTIF('賃上げ後(2か月目)(様式3-8) '!$D$7:$D$1006,D392))</f>
        <v>0</v>
      </c>
      <c r="F392" s="205"/>
      <c r="G392" s="295" t="str">
        <f t="shared" si="24"/>
        <v/>
      </c>
      <c r="H392" s="202"/>
      <c r="I392" s="202"/>
      <c r="J392" s="203"/>
      <c r="K392" s="203"/>
      <c r="L392" s="203"/>
      <c r="M392" s="203"/>
      <c r="N392" s="203"/>
      <c r="O392" s="203"/>
      <c r="P392" s="203"/>
      <c r="Q392" s="203"/>
      <c r="R392" s="204"/>
      <c r="S392" s="298" t="str">
        <f t="shared" ref="S392:S455" si="26">IF(C392="","",+SUM(H392:R392))</f>
        <v/>
      </c>
      <c r="T392" s="299" t="str">
        <f t="shared" si="25"/>
        <v/>
      </c>
      <c r="U392" s="282"/>
    </row>
    <row r="393" spans="2:21" ht="24.75" customHeight="1">
      <c r="B393" s="176">
        <v>387</v>
      </c>
      <c r="C393" s="231"/>
      <c r="D393" s="290" t="str">
        <f t="shared" ref="D393:D456" si="27">SUBSTITUTE(SUBSTITUTE(C393,"　","")," ","")</f>
        <v/>
      </c>
      <c r="E393" s="291">
        <f>IF(D393="",0,+COUNTIF('賃上げ後(2か月目)(様式3-8) '!$D$7:$D$1006,D393))</f>
        <v>0</v>
      </c>
      <c r="F393" s="205"/>
      <c r="G393" s="295" t="str">
        <f t="shared" ref="G393:G456" si="28">IF(C393="","",+IF(OR(E393&lt;1,F393=""),"除外","対象"))</f>
        <v/>
      </c>
      <c r="H393" s="202"/>
      <c r="I393" s="202"/>
      <c r="J393" s="203"/>
      <c r="K393" s="203"/>
      <c r="L393" s="203"/>
      <c r="M393" s="203"/>
      <c r="N393" s="203"/>
      <c r="O393" s="203"/>
      <c r="P393" s="203"/>
      <c r="Q393" s="203"/>
      <c r="R393" s="204"/>
      <c r="S393" s="298" t="str">
        <f t="shared" si="26"/>
        <v/>
      </c>
      <c r="T393" s="299" t="str">
        <f t="shared" si="25"/>
        <v/>
      </c>
      <c r="U393" s="282"/>
    </row>
    <row r="394" spans="2:21" ht="24.75" customHeight="1">
      <c r="B394" s="176">
        <v>388</v>
      </c>
      <c r="C394" s="231"/>
      <c r="D394" s="290" t="str">
        <f t="shared" si="27"/>
        <v/>
      </c>
      <c r="E394" s="291">
        <f>IF(D394="",0,+COUNTIF('賃上げ後(2か月目)(様式3-8) '!$D$7:$D$1006,D394))</f>
        <v>0</v>
      </c>
      <c r="F394" s="205"/>
      <c r="G394" s="295" t="str">
        <f t="shared" si="28"/>
        <v/>
      </c>
      <c r="H394" s="202"/>
      <c r="I394" s="202"/>
      <c r="J394" s="203"/>
      <c r="K394" s="203"/>
      <c r="L394" s="203"/>
      <c r="M394" s="203"/>
      <c r="N394" s="203"/>
      <c r="O394" s="203"/>
      <c r="P394" s="203"/>
      <c r="Q394" s="203"/>
      <c r="R394" s="204"/>
      <c r="S394" s="298" t="str">
        <f t="shared" si="26"/>
        <v/>
      </c>
      <c r="T394" s="299" t="str">
        <f t="shared" si="25"/>
        <v/>
      </c>
      <c r="U394" s="282"/>
    </row>
    <row r="395" spans="2:21" ht="24.75" customHeight="1">
      <c r="B395" s="176">
        <v>389</v>
      </c>
      <c r="C395" s="231"/>
      <c r="D395" s="290" t="str">
        <f t="shared" si="27"/>
        <v/>
      </c>
      <c r="E395" s="291">
        <f>IF(D395="",0,+COUNTIF('賃上げ後(2か月目)(様式3-8) '!$D$7:$D$1006,D395))</f>
        <v>0</v>
      </c>
      <c r="F395" s="205"/>
      <c r="G395" s="295" t="str">
        <f t="shared" si="28"/>
        <v/>
      </c>
      <c r="H395" s="202"/>
      <c r="I395" s="202"/>
      <c r="J395" s="203"/>
      <c r="K395" s="203"/>
      <c r="L395" s="203"/>
      <c r="M395" s="203"/>
      <c r="N395" s="203"/>
      <c r="O395" s="203"/>
      <c r="P395" s="203"/>
      <c r="Q395" s="203"/>
      <c r="R395" s="204"/>
      <c r="S395" s="298" t="str">
        <f t="shared" si="26"/>
        <v/>
      </c>
      <c r="T395" s="299" t="str">
        <f t="shared" si="25"/>
        <v/>
      </c>
      <c r="U395" s="282"/>
    </row>
    <row r="396" spans="2:21" ht="24.75" customHeight="1">
      <c r="B396" s="176">
        <v>390</v>
      </c>
      <c r="C396" s="231"/>
      <c r="D396" s="290" t="str">
        <f t="shared" si="27"/>
        <v/>
      </c>
      <c r="E396" s="291">
        <f>IF(D396="",0,+COUNTIF('賃上げ後(2か月目)(様式3-8) '!$D$7:$D$1006,D396))</f>
        <v>0</v>
      </c>
      <c r="F396" s="205"/>
      <c r="G396" s="295" t="str">
        <f t="shared" si="28"/>
        <v/>
      </c>
      <c r="H396" s="202"/>
      <c r="I396" s="202"/>
      <c r="J396" s="203"/>
      <c r="K396" s="203"/>
      <c r="L396" s="203"/>
      <c r="M396" s="203"/>
      <c r="N396" s="203"/>
      <c r="O396" s="203"/>
      <c r="P396" s="203"/>
      <c r="Q396" s="203"/>
      <c r="R396" s="204"/>
      <c r="S396" s="298" t="str">
        <f t="shared" si="26"/>
        <v/>
      </c>
      <c r="T396" s="299" t="str">
        <f t="shared" si="25"/>
        <v/>
      </c>
      <c r="U396" s="282"/>
    </row>
    <row r="397" spans="2:21" ht="24.75" customHeight="1">
      <c r="B397" s="176">
        <v>391</v>
      </c>
      <c r="C397" s="231"/>
      <c r="D397" s="290" t="str">
        <f t="shared" si="27"/>
        <v/>
      </c>
      <c r="E397" s="291">
        <f>IF(D397="",0,+COUNTIF('賃上げ後(2か月目)(様式3-8) '!$D$7:$D$1006,D397))</f>
        <v>0</v>
      </c>
      <c r="F397" s="205"/>
      <c r="G397" s="295" t="str">
        <f t="shared" si="28"/>
        <v/>
      </c>
      <c r="H397" s="202"/>
      <c r="I397" s="202"/>
      <c r="J397" s="203"/>
      <c r="K397" s="203"/>
      <c r="L397" s="203"/>
      <c r="M397" s="203"/>
      <c r="N397" s="203"/>
      <c r="O397" s="203"/>
      <c r="P397" s="203"/>
      <c r="Q397" s="203"/>
      <c r="R397" s="204"/>
      <c r="S397" s="298" t="str">
        <f t="shared" si="26"/>
        <v/>
      </c>
      <c r="T397" s="299" t="str">
        <f t="shared" si="25"/>
        <v/>
      </c>
      <c r="U397" s="282"/>
    </row>
    <row r="398" spans="2:21" ht="24.75" customHeight="1">
      <c r="B398" s="176">
        <v>392</v>
      </c>
      <c r="C398" s="231"/>
      <c r="D398" s="290" t="str">
        <f t="shared" si="27"/>
        <v/>
      </c>
      <c r="E398" s="291">
        <f>IF(D398="",0,+COUNTIF('賃上げ後(2か月目)(様式3-8) '!$D$7:$D$1006,D398))</f>
        <v>0</v>
      </c>
      <c r="F398" s="205"/>
      <c r="G398" s="295" t="str">
        <f t="shared" si="28"/>
        <v/>
      </c>
      <c r="H398" s="202"/>
      <c r="I398" s="202"/>
      <c r="J398" s="203"/>
      <c r="K398" s="203"/>
      <c r="L398" s="203"/>
      <c r="M398" s="203"/>
      <c r="N398" s="203"/>
      <c r="O398" s="203"/>
      <c r="P398" s="203"/>
      <c r="Q398" s="203"/>
      <c r="R398" s="204"/>
      <c r="S398" s="298" t="str">
        <f t="shared" si="26"/>
        <v/>
      </c>
      <c r="T398" s="299" t="str">
        <f t="shared" ref="T398:T461" si="29">IF(C398="","",+IF(G398="対象",H398,0))</f>
        <v/>
      </c>
      <c r="U398" s="282"/>
    </row>
    <row r="399" spans="2:21" ht="24.75" customHeight="1">
      <c r="B399" s="176">
        <v>393</v>
      </c>
      <c r="C399" s="231"/>
      <c r="D399" s="290" t="str">
        <f t="shared" si="27"/>
        <v/>
      </c>
      <c r="E399" s="291">
        <f>IF(D399="",0,+COUNTIF('賃上げ後(2か月目)(様式3-8) '!$D$7:$D$1006,D399))</f>
        <v>0</v>
      </c>
      <c r="F399" s="205"/>
      <c r="G399" s="295" t="str">
        <f t="shared" si="28"/>
        <v/>
      </c>
      <c r="H399" s="202"/>
      <c r="I399" s="202"/>
      <c r="J399" s="203"/>
      <c r="K399" s="203"/>
      <c r="L399" s="203"/>
      <c r="M399" s="203"/>
      <c r="N399" s="203"/>
      <c r="O399" s="203"/>
      <c r="P399" s="203"/>
      <c r="Q399" s="203"/>
      <c r="R399" s="204"/>
      <c r="S399" s="298" t="str">
        <f t="shared" si="26"/>
        <v/>
      </c>
      <c r="T399" s="299" t="str">
        <f t="shared" si="29"/>
        <v/>
      </c>
      <c r="U399" s="282"/>
    </row>
    <row r="400" spans="2:21" ht="24.75" customHeight="1">
      <c r="B400" s="176">
        <v>394</v>
      </c>
      <c r="C400" s="231"/>
      <c r="D400" s="290" t="str">
        <f t="shared" si="27"/>
        <v/>
      </c>
      <c r="E400" s="291">
        <f>IF(D400="",0,+COUNTIF('賃上げ後(2か月目)(様式3-8) '!$D$7:$D$1006,D400))</f>
        <v>0</v>
      </c>
      <c r="F400" s="205"/>
      <c r="G400" s="295" t="str">
        <f t="shared" si="28"/>
        <v/>
      </c>
      <c r="H400" s="202"/>
      <c r="I400" s="202"/>
      <c r="J400" s="203"/>
      <c r="K400" s="203"/>
      <c r="L400" s="203"/>
      <c r="M400" s="203"/>
      <c r="N400" s="203"/>
      <c r="O400" s="203"/>
      <c r="P400" s="203"/>
      <c r="Q400" s="203"/>
      <c r="R400" s="204"/>
      <c r="S400" s="298" t="str">
        <f t="shared" si="26"/>
        <v/>
      </c>
      <c r="T400" s="299" t="str">
        <f t="shared" si="29"/>
        <v/>
      </c>
      <c r="U400" s="282"/>
    </row>
    <row r="401" spans="2:21" ht="24.75" customHeight="1">
      <c r="B401" s="176">
        <v>395</v>
      </c>
      <c r="C401" s="231"/>
      <c r="D401" s="290" t="str">
        <f t="shared" si="27"/>
        <v/>
      </c>
      <c r="E401" s="291">
        <f>IF(D401="",0,+COUNTIF('賃上げ後(2か月目)(様式3-8) '!$D$7:$D$1006,D401))</f>
        <v>0</v>
      </c>
      <c r="F401" s="205"/>
      <c r="G401" s="295" t="str">
        <f t="shared" si="28"/>
        <v/>
      </c>
      <c r="H401" s="202"/>
      <c r="I401" s="202"/>
      <c r="J401" s="203"/>
      <c r="K401" s="203"/>
      <c r="L401" s="203"/>
      <c r="M401" s="203"/>
      <c r="N401" s="203"/>
      <c r="O401" s="203"/>
      <c r="P401" s="203"/>
      <c r="Q401" s="203"/>
      <c r="R401" s="204"/>
      <c r="S401" s="298" t="str">
        <f t="shared" si="26"/>
        <v/>
      </c>
      <c r="T401" s="299" t="str">
        <f t="shared" si="29"/>
        <v/>
      </c>
      <c r="U401" s="282"/>
    </row>
    <row r="402" spans="2:21" ht="24.75" customHeight="1">
      <c r="B402" s="176">
        <v>396</v>
      </c>
      <c r="C402" s="231"/>
      <c r="D402" s="290" t="str">
        <f t="shared" si="27"/>
        <v/>
      </c>
      <c r="E402" s="291">
        <f>IF(D402="",0,+COUNTIF('賃上げ後(2か月目)(様式3-8) '!$D$7:$D$1006,D402))</f>
        <v>0</v>
      </c>
      <c r="F402" s="205"/>
      <c r="G402" s="295" t="str">
        <f t="shared" si="28"/>
        <v/>
      </c>
      <c r="H402" s="202"/>
      <c r="I402" s="202"/>
      <c r="J402" s="203"/>
      <c r="K402" s="203"/>
      <c r="L402" s="203"/>
      <c r="M402" s="203"/>
      <c r="N402" s="203"/>
      <c r="O402" s="203"/>
      <c r="P402" s="203"/>
      <c r="Q402" s="203"/>
      <c r="R402" s="204"/>
      <c r="S402" s="298" t="str">
        <f t="shared" si="26"/>
        <v/>
      </c>
      <c r="T402" s="299" t="str">
        <f t="shared" si="29"/>
        <v/>
      </c>
      <c r="U402" s="282"/>
    </row>
    <row r="403" spans="2:21" ht="24.75" customHeight="1">
      <c r="B403" s="176">
        <v>397</v>
      </c>
      <c r="C403" s="231"/>
      <c r="D403" s="290" t="str">
        <f t="shared" si="27"/>
        <v/>
      </c>
      <c r="E403" s="291">
        <f>IF(D403="",0,+COUNTIF('賃上げ後(2か月目)(様式3-8) '!$D$7:$D$1006,D403))</f>
        <v>0</v>
      </c>
      <c r="F403" s="205"/>
      <c r="G403" s="295" t="str">
        <f t="shared" si="28"/>
        <v/>
      </c>
      <c r="H403" s="202"/>
      <c r="I403" s="202"/>
      <c r="J403" s="203"/>
      <c r="K403" s="203"/>
      <c r="L403" s="203"/>
      <c r="M403" s="203"/>
      <c r="N403" s="203"/>
      <c r="O403" s="203"/>
      <c r="P403" s="203"/>
      <c r="Q403" s="203"/>
      <c r="R403" s="204"/>
      <c r="S403" s="298" t="str">
        <f t="shared" si="26"/>
        <v/>
      </c>
      <c r="T403" s="299" t="str">
        <f t="shared" si="29"/>
        <v/>
      </c>
      <c r="U403" s="282"/>
    </row>
    <row r="404" spans="2:21" ht="24.75" customHeight="1">
      <c r="B404" s="176">
        <v>398</v>
      </c>
      <c r="C404" s="231"/>
      <c r="D404" s="290" t="str">
        <f t="shared" si="27"/>
        <v/>
      </c>
      <c r="E404" s="291">
        <f>IF(D404="",0,+COUNTIF('賃上げ後(2か月目)(様式3-8) '!$D$7:$D$1006,D404))</f>
        <v>0</v>
      </c>
      <c r="F404" s="205"/>
      <c r="G404" s="295" t="str">
        <f t="shared" si="28"/>
        <v/>
      </c>
      <c r="H404" s="202"/>
      <c r="I404" s="202"/>
      <c r="J404" s="203"/>
      <c r="K404" s="203"/>
      <c r="L404" s="203"/>
      <c r="M404" s="203"/>
      <c r="N404" s="203"/>
      <c r="O404" s="203"/>
      <c r="P404" s="203"/>
      <c r="Q404" s="203"/>
      <c r="R404" s="204"/>
      <c r="S404" s="298" t="str">
        <f t="shared" si="26"/>
        <v/>
      </c>
      <c r="T404" s="299" t="str">
        <f t="shared" si="29"/>
        <v/>
      </c>
      <c r="U404" s="282"/>
    </row>
    <row r="405" spans="2:21" ht="24.75" customHeight="1">
      <c r="B405" s="176">
        <v>399</v>
      </c>
      <c r="C405" s="231"/>
      <c r="D405" s="290" t="str">
        <f t="shared" si="27"/>
        <v/>
      </c>
      <c r="E405" s="291">
        <f>IF(D405="",0,+COUNTIF('賃上げ後(2か月目)(様式3-8) '!$D$7:$D$1006,D405))</f>
        <v>0</v>
      </c>
      <c r="F405" s="205"/>
      <c r="G405" s="295" t="str">
        <f t="shared" si="28"/>
        <v/>
      </c>
      <c r="H405" s="202"/>
      <c r="I405" s="202"/>
      <c r="J405" s="203"/>
      <c r="K405" s="203"/>
      <c r="L405" s="203"/>
      <c r="M405" s="203"/>
      <c r="N405" s="203"/>
      <c r="O405" s="203"/>
      <c r="P405" s="203"/>
      <c r="Q405" s="203"/>
      <c r="R405" s="204"/>
      <c r="S405" s="298" t="str">
        <f t="shared" si="26"/>
        <v/>
      </c>
      <c r="T405" s="299" t="str">
        <f t="shared" si="29"/>
        <v/>
      </c>
      <c r="U405" s="282"/>
    </row>
    <row r="406" spans="2:21" ht="24.75" customHeight="1">
      <c r="B406" s="176">
        <v>400</v>
      </c>
      <c r="C406" s="231"/>
      <c r="D406" s="290" t="str">
        <f t="shared" si="27"/>
        <v/>
      </c>
      <c r="E406" s="291">
        <f>IF(D406="",0,+COUNTIF('賃上げ後(2か月目)(様式3-8) '!$D$7:$D$1006,D406))</f>
        <v>0</v>
      </c>
      <c r="F406" s="205"/>
      <c r="G406" s="295" t="str">
        <f t="shared" si="28"/>
        <v/>
      </c>
      <c r="H406" s="202"/>
      <c r="I406" s="202"/>
      <c r="J406" s="203"/>
      <c r="K406" s="203"/>
      <c r="L406" s="203"/>
      <c r="M406" s="203"/>
      <c r="N406" s="203"/>
      <c r="O406" s="203"/>
      <c r="P406" s="203"/>
      <c r="Q406" s="203"/>
      <c r="R406" s="204"/>
      <c r="S406" s="298" t="str">
        <f t="shared" si="26"/>
        <v/>
      </c>
      <c r="T406" s="299" t="str">
        <f t="shared" si="29"/>
        <v/>
      </c>
      <c r="U406" s="282"/>
    </row>
    <row r="407" spans="2:21" ht="24.75" customHeight="1">
      <c r="B407" s="176">
        <v>401</v>
      </c>
      <c r="C407" s="231"/>
      <c r="D407" s="290" t="str">
        <f t="shared" si="27"/>
        <v/>
      </c>
      <c r="E407" s="291">
        <f>IF(D407="",0,+COUNTIF('賃上げ後(2か月目)(様式3-8) '!$D$7:$D$1006,D407))</f>
        <v>0</v>
      </c>
      <c r="F407" s="205"/>
      <c r="G407" s="295" t="str">
        <f t="shared" si="28"/>
        <v/>
      </c>
      <c r="H407" s="202"/>
      <c r="I407" s="202"/>
      <c r="J407" s="203"/>
      <c r="K407" s="203"/>
      <c r="L407" s="203"/>
      <c r="M407" s="203"/>
      <c r="N407" s="203"/>
      <c r="O407" s="203"/>
      <c r="P407" s="203"/>
      <c r="Q407" s="203"/>
      <c r="R407" s="204"/>
      <c r="S407" s="298" t="str">
        <f t="shared" si="26"/>
        <v/>
      </c>
      <c r="T407" s="299" t="str">
        <f t="shared" si="29"/>
        <v/>
      </c>
      <c r="U407" s="282"/>
    </row>
    <row r="408" spans="2:21" ht="24.75" customHeight="1">
      <c r="B408" s="176">
        <v>402</v>
      </c>
      <c r="C408" s="231"/>
      <c r="D408" s="290" t="str">
        <f t="shared" si="27"/>
        <v/>
      </c>
      <c r="E408" s="291">
        <f>IF(D408="",0,+COUNTIF('賃上げ後(2か月目)(様式3-8) '!$D$7:$D$1006,D408))</f>
        <v>0</v>
      </c>
      <c r="F408" s="205"/>
      <c r="G408" s="295" t="str">
        <f t="shared" si="28"/>
        <v/>
      </c>
      <c r="H408" s="202"/>
      <c r="I408" s="202"/>
      <c r="J408" s="203"/>
      <c r="K408" s="203"/>
      <c r="L408" s="203"/>
      <c r="M408" s="203"/>
      <c r="N408" s="203"/>
      <c r="O408" s="203"/>
      <c r="P408" s="203"/>
      <c r="Q408" s="203"/>
      <c r="R408" s="204"/>
      <c r="S408" s="298" t="str">
        <f t="shared" si="26"/>
        <v/>
      </c>
      <c r="T408" s="299" t="str">
        <f t="shared" si="29"/>
        <v/>
      </c>
      <c r="U408" s="282"/>
    </row>
    <row r="409" spans="2:21" ht="24.75" customHeight="1">
      <c r="B409" s="176">
        <v>403</v>
      </c>
      <c r="C409" s="231"/>
      <c r="D409" s="290" t="str">
        <f t="shared" si="27"/>
        <v/>
      </c>
      <c r="E409" s="291">
        <f>IF(D409="",0,+COUNTIF('賃上げ後(2か月目)(様式3-8) '!$D$7:$D$1006,D409))</f>
        <v>0</v>
      </c>
      <c r="F409" s="205"/>
      <c r="G409" s="295" t="str">
        <f t="shared" si="28"/>
        <v/>
      </c>
      <c r="H409" s="202"/>
      <c r="I409" s="202"/>
      <c r="J409" s="203"/>
      <c r="K409" s="203"/>
      <c r="L409" s="203"/>
      <c r="M409" s="203"/>
      <c r="N409" s="203"/>
      <c r="O409" s="203"/>
      <c r="P409" s="203"/>
      <c r="Q409" s="203"/>
      <c r="R409" s="204"/>
      <c r="S409" s="298" t="str">
        <f t="shared" si="26"/>
        <v/>
      </c>
      <c r="T409" s="299" t="str">
        <f t="shared" si="29"/>
        <v/>
      </c>
      <c r="U409" s="282"/>
    </row>
    <row r="410" spans="2:21" ht="24.75" customHeight="1">
      <c r="B410" s="176">
        <v>404</v>
      </c>
      <c r="C410" s="231"/>
      <c r="D410" s="290" t="str">
        <f t="shared" si="27"/>
        <v/>
      </c>
      <c r="E410" s="291">
        <f>IF(D410="",0,+COUNTIF('賃上げ後(2か月目)(様式3-8) '!$D$7:$D$1006,D410))</f>
        <v>0</v>
      </c>
      <c r="F410" s="205"/>
      <c r="G410" s="295" t="str">
        <f t="shared" si="28"/>
        <v/>
      </c>
      <c r="H410" s="202"/>
      <c r="I410" s="202"/>
      <c r="J410" s="203"/>
      <c r="K410" s="203"/>
      <c r="L410" s="203"/>
      <c r="M410" s="203"/>
      <c r="N410" s="203"/>
      <c r="O410" s="203"/>
      <c r="P410" s="203"/>
      <c r="Q410" s="203"/>
      <c r="R410" s="204"/>
      <c r="S410" s="298" t="str">
        <f t="shared" si="26"/>
        <v/>
      </c>
      <c r="T410" s="299" t="str">
        <f t="shared" si="29"/>
        <v/>
      </c>
      <c r="U410" s="282"/>
    </row>
    <row r="411" spans="2:21" ht="24.75" customHeight="1">
      <c r="B411" s="176">
        <v>405</v>
      </c>
      <c r="C411" s="231"/>
      <c r="D411" s="290" t="str">
        <f t="shared" si="27"/>
        <v/>
      </c>
      <c r="E411" s="291">
        <f>IF(D411="",0,+COUNTIF('賃上げ後(2か月目)(様式3-8) '!$D$7:$D$1006,D411))</f>
        <v>0</v>
      </c>
      <c r="F411" s="205"/>
      <c r="G411" s="295" t="str">
        <f t="shared" si="28"/>
        <v/>
      </c>
      <c r="H411" s="202"/>
      <c r="I411" s="202"/>
      <c r="J411" s="203"/>
      <c r="K411" s="203"/>
      <c r="L411" s="203"/>
      <c r="M411" s="203"/>
      <c r="N411" s="203"/>
      <c r="O411" s="203"/>
      <c r="P411" s="203"/>
      <c r="Q411" s="203"/>
      <c r="R411" s="204"/>
      <c r="S411" s="298" t="str">
        <f t="shared" si="26"/>
        <v/>
      </c>
      <c r="T411" s="299" t="str">
        <f t="shared" si="29"/>
        <v/>
      </c>
      <c r="U411" s="282"/>
    </row>
    <row r="412" spans="2:21" ht="24.75" customHeight="1">
      <c r="B412" s="176">
        <v>406</v>
      </c>
      <c r="C412" s="231"/>
      <c r="D412" s="290" t="str">
        <f t="shared" si="27"/>
        <v/>
      </c>
      <c r="E412" s="291">
        <f>IF(D412="",0,+COUNTIF('賃上げ後(2か月目)(様式3-8) '!$D$7:$D$1006,D412))</f>
        <v>0</v>
      </c>
      <c r="F412" s="205"/>
      <c r="G412" s="295" t="str">
        <f t="shared" si="28"/>
        <v/>
      </c>
      <c r="H412" s="202"/>
      <c r="I412" s="202"/>
      <c r="J412" s="203"/>
      <c r="K412" s="203"/>
      <c r="L412" s="203"/>
      <c r="M412" s="203"/>
      <c r="N412" s="203"/>
      <c r="O412" s="203"/>
      <c r="P412" s="203"/>
      <c r="Q412" s="203"/>
      <c r="R412" s="204"/>
      <c r="S412" s="298" t="str">
        <f t="shared" si="26"/>
        <v/>
      </c>
      <c r="T412" s="299" t="str">
        <f t="shared" si="29"/>
        <v/>
      </c>
      <c r="U412" s="282"/>
    </row>
    <row r="413" spans="2:21" ht="24.75" customHeight="1">
      <c r="B413" s="176">
        <v>407</v>
      </c>
      <c r="C413" s="231"/>
      <c r="D413" s="290" t="str">
        <f t="shared" si="27"/>
        <v/>
      </c>
      <c r="E413" s="291">
        <f>IF(D413="",0,+COUNTIF('賃上げ後(2か月目)(様式3-8) '!$D$7:$D$1006,D413))</f>
        <v>0</v>
      </c>
      <c r="F413" s="205"/>
      <c r="G413" s="295" t="str">
        <f t="shared" si="28"/>
        <v/>
      </c>
      <c r="H413" s="202"/>
      <c r="I413" s="202"/>
      <c r="J413" s="203"/>
      <c r="K413" s="203"/>
      <c r="L413" s="203"/>
      <c r="M413" s="203"/>
      <c r="N413" s="203"/>
      <c r="O413" s="203"/>
      <c r="P413" s="203"/>
      <c r="Q413" s="203"/>
      <c r="R413" s="204"/>
      <c r="S413" s="298" t="str">
        <f t="shared" si="26"/>
        <v/>
      </c>
      <c r="T413" s="299" t="str">
        <f t="shared" si="29"/>
        <v/>
      </c>
      <c r="U413" s="282"/>
    </row>
    <row r="414" spans="2:21" ht="24.75" customHeight="1">
      <c r="B414" s="176">
        <v>408</v>
      </c>
      <c r="C414" s="231"/>
      <c r="D414" s="290" t="str">
        <f t="shared" si="27"/>
        <v/>
      </c>
      <c r="E414" s="291">
        <f>IF(D414="",0,+COUNTIF('賃上げ後(2か月目)(様式3-8) '!$D$7:$D$1006,D414))</f>
        <v>0</v>
      </c>
      <c r="F414" s="205"/>
      <c r="G414" s="295" t="str">
        <f t="shared" si="28"/>
        <v/>
      </c>
      <c r="H414" s="202"/>
      <c r="I414" s="202"/>
      <c r="J414" s="203"/>
      <c r="K414" s="203"/>
      <c r="L414" s="203"/>
      <c r="M414" s="203"/>
      <c r="N414" s="203"/>
      <c r="O414" s="203"/>
      <c r="P414" s="203"/>
      <c r="Q414" s="203"/>
      <c r="R414" s="204"/>
      <c r="S414" s="298" t="str">
        <f t="shared" si="26"/>
        <v/>
      </c>
      <c r="T414" s="299" t="str">
        <f t="shared" si="29"/>
        <v/>
      </c>
      <c r="U414" s="282"/>
    </row>
    <row r="415" spans="2:21" ht="24.75" customHeight="1">
      <c r="B415" s="176">
        <v>409</v>
      </c>
      <c r="C415" s="231"/>
      <c r="D415" s="290" t="str">
        <f t="shared" si="27"/>
        <v/>
      </c>
      <c r="E415" s="291">
        <f>IF(D415="",0,+COUNTIF('賃上げ後(2か月目)(様式3-8) '!$D$7:$D$1006,D415))</f>
        <v>0</v>
      </c>
      <c r="F415" s="205"/>
      <c r="G415" s="295" t="str">
        <f t="shared" si="28"/>
        <v/>
      </c>
      <c r="H415" s="202"/>
      <c r="I415" s="202"/>
      <c r="J415" s="203"/>
      <c r="K415" s="203"/>
      <c r="L415" s="203"/>
      <c r="M415" s="203"/>
      <c r="N415" s="203"/>
      <c r="O415" s="203"/>
      <c r="P415" s="203"/>
      <c r="Q415" s="203"/>
      <c r="R415" s="204"/>
      <c r="S415" s="298" t="str">
        <f t="shared" si="26"/>
        <v/>
      </c>
      <c r="T415" s="299" t="str">
        <f t="shared" si="29"/>
        <v/>
      </c>
      <c r="U415" s="282"/>
    </row>
    <row r="416" spans="2:21" ht="24.75" customHeight="1">
      <c r="B416" s="176">
        <v>410</v>
      </c>
      <c r="C416" s="231"/>
      <c r="D416" s="290" t="str">
        <f t="shared" si="27"/>
        <v/>
      </c>
      <c r="E416" s="291">
        <f>IF(D416="",0,+COUNTIF('賃上げ後(2か月目)(様式3-8) '!$D$7:$D$1006,D416))</f>
        <v>0</v>
      </c>
      <c r="F416" s="205"/>
      <c r="G416" s="295" t="str">
        <f t="shared" si="28"/>
        <v/>
      </c>
      <c r="H416" s="202"/>
      <c r="I416" s="202"/>
      <c r="J416" s="203"/>
      <c r="K416" s="203"/>
      <c r="L416" s="203"/>
      <c r="M416" s="203"/>
      <c r="N416" s="203"/>
      <c r="O416" s="203"/>
      <c r="P416" s="203"/>
      <c r="Q416" s="203"/>
      <c r="R416" s="204"/>
      <c r="S416" s="298" t="str">
        <f t="shared" si="26"/>
        <v/>
      </c>
      <c r="T416" s="299" t="str">
        <f t="shared" si="29"/>
        <v/>
      </c>
      <c r="U416" s="282"/>
    </row>
    <row r="417" spans="2:21" ht="24.75" customHeight="1">
      <c r="B417" s="176">
        <v>411</v>
      </c>
      <c r="C417" s="231"/>
      <c r="D417" s="290" t="str">
        <f t="shared" si="27"/>
        <v/>
      </c>
      <c r="E417" s="291">
        <f>IF(D417="",0,+COUNTIF('賃上げ後(2か月目)(様式3-8) '!$D$7:$D$1006,D417))</f>
        <v>0</v>
      </c>
      <c r="F417" s="205"/>
      <c r="G417" s="295" t="str">
        <f t="shared" si="28"/>
        <v/>
      </c>
      <c r="H417" s="202"/>
      <c r="I417" s="202"/>
      <c r="J417" s="203"/>
      <c r="K417" s="203"/>
      <c r="L417" s="203"/>
      <c r="M417" s="203"/>
      <c r="N417" s="203"/>
      <c r="O417" s="203"/>
      <c r="P417" s="203"/>
      <c r="Q417" s="203"/>
      <c r="R417" s="204"/>
      <c r="S417" s="298" t="str">
        <f t="shared" si="26"/>
        <v/>
      </c>
      <c r="T417" s="299" t="str">
        <f t="shared" si="29"/>
        <v/>
      </c>
      <c r="U417" s="282"/>
    </row>
    <row r="418" spans="2:21" ht="24.75" customHeight="1">
      <c r="B418" s="176">
        <v>412</v>
      </c>
      <c r="C418" s="231"/>
      <c r="D418" s="290" t="str">
        <f t="shared" si="27"/>
        <v/>
      </c>
      <c r="E418" s="291">
        <f>IF(D418="",0,+COUNTIF('賃上げ後(2か月目)(様式3-8) '!$D$7:$D$1006,D418))</f>
        <v>0</v>
      </c>
      <c r="F418" s="205"/>
      <c r="G418" s="295" t="str">
        <f t="shared" si="28"/>
        <v/>
      </c>
      <c r="H418" s="202"/>
      <c r="I418" s="202"/>
      <c r="J418" s="203"/>
      <c r="K418" s="203"/>
      <c r="L418" s="203"/>
      <c r="M418" s="203"/>
      <c r="N418" s="203"/>
      <c r="O418" s="203"/>
      <c r="P418" s="203"/>
      <c r="Q418" s="203"/>
      <c r="R418" s="204"/>
      <c r="S418" s="298" t="str">
        <f t="shared" si="26"/>
        <v/>
      </c>
      <c r="T418" s="299" t="str">
        <f t="shared" si="29"/>
        <v/>
      </c>
      <c r="U418" s="282"/>
    </row>
    <row r="419" spans="2:21" ht="24.75" customHeight="1">
      <c r="B419" s="176">
        <v>413</v>
      </c>
      <c r="C419" s="231"/>
      <c r="D419" s="290" t="str">
        <f t="shared" si="27"/>
        <v/>
      </c>
      <c r="E419" s="291">
        <f>IF(D419="",0,+COUNTIF('賃上げ後(2か月目)(様式3-8) '!$D$7:$D$1006,D419))</f>
        <v>0</v>
      </c>
      <c r="F419" s="205"/>
      <c r="G419" s="295" t="str">
        <f t="shared" si="28"/>
        <v/>
      </c>
      <c r="H419" s="202"/>
      <c r="I419" s="202"/>
      <c r="J419" s="203"/>
      <c r="K419" s="203"/>
      <c r="L419" s="203"/>
      <c r="M419" s="203"/>
      <c r="N419" s="203"/>
      <c r="O419" s="203"/>
      <c r="P419" s="203"/>
      <c r="Q419" s="203"/>
      <c r="R419" s="204"/>
      <c r="S419" s="298" t="str">
        <f t="shared" si="26"/>
        <v/>
      </c>
      <c r="T419" s="299" t="str">
        <f t="shared" si="29"/>
        <v/>
      </c>
      <c r="U419" s="282"/>
    </row>
    <row r="420" spans="2:21" ht="24.75" customHeight="1">
      <c r="B420" s="176">
        <v>414</v>
      </c>
      <c r="C420" s="231"/>
      <c r="D420" s="290" t="str">
        <f t="shared" si="27"/>
        <v/>
      </c>
      <c r="E420" s="291">
        <f>IF(D420="",0,+COUNTIF('賃上げ後(2か月目)(様式3-8) '!$D$7:$D$1006,D420))</f>
        <v>0</v>
      </c>
      <c r="F420" s="205"/>
      <c r="G420" s="295" t="str">
        <f t="shared" si="28"/>
        <v/>
      </c>
      <c r="H420" s="202"/>
      <c r="I420" s="202"/>
      <c r="J420" s="203"/>
      <c r="K420" s="203"/>
      <c r="L420" s="203"/>
      <c r="M420" s="203"/>
      <c r="N420" s="203"/>
      <c r="O420" s="203"/>
      <c r="P420" s="203"/>
      <c r="Q420" s="203"/>
      <c r="R420" s="204"/>
      <c r="S420" s="298" t="str">
        <f t="shared" si="26"/>
        <v/>
      </c>
      <c r="T420" s="299" t="str">
        <f t="shared" si="29"/>
        <v/>
      </c>
      <c r="U420" s="282"/>
    </row>
    <row r="421" spans="2:21" ht="24.75" customHeight="1">
      <c r="B421" s="176">
        <v>415</v>
      </c>
      <c r="C421" s="231"/>
      <c r="D421" s="290" t="str">
        <f t="shared" si="27"/>
        <v/>
      </c>
      <c r="E421" s="291">
        <f>IF(D421="",0,+COUNTIF('賃上げ後(2か月目)(様式3-8) '!$D$7:$D$1006,D421))</f>
        <v>0</v>
      </c>
      <c r="F421" s="205"/>
      <c r="G421" s="295" t="str">
        <f t="shared" si="28"/>
        <v/>
      </c>
      <c r="H421" s="202"/>
      <c r="I421" s="202"/>
      <c r="J421" s="203"/>
      <c r="K421" s="203"/>
      <c r="L421" s="203"/>
      <c r="M421" s="203"/>
      <c r="N421" s="203"/>
      <c r="O421" s="203"/>
      <c r="P421" s="203"/>
      <c r="Q421" s="203"/>
      <c r="R421" s="204"/>
      <c r="S421" s="298" t="str">
        <f t="shared" si="26"/>
        <v/>
      </c>
      <c r="T421" s="299" t="str">
        <f t="shared" si="29"/>
        <v/>
      </c>
      <c r="U421" s="282"/>
    </row>
    <row r="422" spans="2:21" ht="24.75" customHeight="1">
      <c r="B422" s="176">
        <v>416</v>
      </c>
      <c r="C422" s="231"/>
      <c r="D422" s="290" t="str">
        <f t="shared" si="27"/>
        <v/>
      </c>
      <c r="E422" s="291">
        <f>IF(D422="",0,+COUNTIF('賃上げ後(2か月目)(様式3-8) '!$D$7:$D$1006,D422))</f>
        <v>0</v>
      </c>
      <c r="F422" s="205"/>
      <c r="G422" s="295" t="str">
        <f t="shared" si="28"/>
        <v/>
      </c>
      <c r="H422" s="202"/>
      <c r="I422" s="202"/>
      <c r="J422" s="203"/>
      <c r="K422" s="203"/>
      <c r="L422" s="203"/>
      <c r="M422" s="203"/>
      <c r="N422" s="203"/>
      <c r="O422" s="203"/>
      <c r="P422" s="203"/>
      <c r="Q422" s="203"/>
      <c r="R422" s="204"/>
      <c r="S422" s="298" t="str">
        <f t="shared" si="26"/>
        <v/>
      </c>
      <c r="T422" s="299" t="str">
        <f t="shared" si="29"/>
        <v/>
      </c>
      <c r="U422" s="282"/>
    </row>
    <row r="423" spans="2:21" ht="24.75" customHeight="1">
      <c r="B423" s="176">
        <v>417</v>
      </c>
      <c r="C423" s="231"/>
      <c r="D423" s="290" t="str">
        <f t="shared" si="27"/>
        <v/>
      </c>
      <c r="E423" s="291">
        <f>IF(D423="",0,+COUNTIF('賃上げ後(2か月目)(様式3-8) '!$D$7:$D$1006,D423))</f>
        <v>0</v>
      </c>
      <c r="F423" s="205"/>
      <c r="G423" s="295" t="str">
        <f t="shared" si="28"/>
        <v/>
      </c>
      <c r="H423" s="202"/>
      <c r="I423" s="202"/>
      <c r="J423" s="203"/>
      <c r="K423" s="203"/>
      <c r="L423" s="203"/>
      <c r="M423" s="203"/>
      <c r="N423" s="203"/>
      <c r="O423" s="203"/>
      <c r="P423" s="203"/>
      <c r="Q423" s="203"/>
      <c r="R423" s="204"/>
      <c r="S423" s="298" t="str">
        <f t="shared" si="26"/>
        <v/>
      </c>
      <c r="T423" s="299" t="str">
        <f t="shared" si="29"/>
        <v/>
      </c>
      <c r="U423" s="282"/>
    </row>
    <row r="424" spans="2:21" ht="24.75" customHeight="1">
      <c r="B424" s="176">
        <v>418</v>
      </c>
      <c r="C424" s="231"/>
      <c r="D424" s="290" t="str">
        <f t="shared" si="27"/>
        <v/>
      </c>
      <c r="E424" s="291">
        <f>IF(D424="",0,+COUNTIF('賃上げ後(2か月目)(様式3-8) '!$D$7:$D$1006,D424))</f>
        <v>0</v>
      </c>
      <c r="F424" s="205"/>
      <c r="G424" s="295" t="str">
        <f t="shared" si="28"/>
        <v/>
      </c>
      <c r="H424" s="202"/>
      <c r="I424" s="202"/>
      <c r="J424" s="203"/>
      <c r="K424" s="203"/>
      <c r="L424" s="203"/>
      <c r="M424" s="203"/>
      <c r="N424" s="203"/>
      <c r="O424" s="203"/>
      <c r="P424" s="203"/>
      <c r="Q424" s="203"/>
      <c r="R424" s="204"/>
      <c r="S424" s="298" t="str">
        <f t="shared" si="26"/>
        <v/>
      </c>
      <c r="T424" s="299" t="str">
        <f t="shared" si="29"/>
        <v/>
      </c>
      <c r="U424" s="282"/>
    </row>
    <row r="425" spans="2:21" ht="24.75" customHeight="1">
      <c r="B425" s="176">
        <v>419</v>
      </c>
      <c r="C425" s="231"/>
      <c r="D425" s="290" t="str">
        <f t="shared" si="27"/>
        <v/>
      </c>
      <c r="E425" s="291">
        <f>IF(D425="",0,+COUNTIF('賃上げ後(2か月目)(様式3-8) '!$D$7:$D$1006,D425))</f>
        <v>0</v>
      </c>
      <c r="F425" s="205"/>
      <c r="G425" s="295" t="str">
        <f t="shared" si="28"/>
        <v/>
      </c>
      <c r="H425" s="202"/>
      <c r="I425" s="202"/>
      <c r="J425" s="203"/>
      <c r="K425" s="203"/>
      <c r="L425" s="203"/>
      <c r="M425" s="203"/>
      <c r="N425" s="203"/>
      <c r="O425" s="203"/>
      <c r="P425" s="203"/>
      <c r="Q425" s="203"/>
      <c r="R425" s="204"/>
      <c r="S425" s="298" t="str">
        <f t="shared" si="26"/>
        <v/>
      </c>
      <c r="T425" s="299" t="str">
        <f t="shared" si="29"/>
        <v/>
      </c>
      <c r="U425" s="282"/>
    </row>
    <row r="426" spans="2:21" ht="24.75" customHeight="1">
      <c r="B426" s="176">
        <v>420</v>
      </c>
      <c r="C426" s="231"/>
      <c r="D426" s="290" t="str">
        <f t="shared" si="27"/>
        <v/>
      </c>
      <c r="E426" s="291">
        <f>IF(D426="",0,+COUNTIF('賃上げ後(2か月目)(様式3-8) '!$D$7:$D$1006,D426))</f>
        <v>0</v>
      </c>
      <c r="F426" s="205"/>
      <c r="G426" s="295" t="str">
        <f t="shared" si="28"/>
        <v/>
      </c>
      <c r="H426" s="202"/>
      <c r="I426" s="202"/>
      <c r="J426" s="203"/>
      <c r="K426" s="203"/>
      <c r="L426" s="203"/>
      <c r="M426" s="203"/>
      <c r="N426" s="203"/>
      <c r="O426" s="203"/>
      <c r="P426" s="203"/>
      <c r="Q426" s="203"/>
      <c r="R426" s="204"/>
      <c r="S426" s="298" t="str">
        <f t="shared" si="26"/>
        <v/>
      </c>
      <c r="T426" s="299" t="str">
        <f t="shared" si="29"/>
        <v/>
      </c>
      <c r="U426" s="282"/>
    </row>
    <row r="427" spans="2:21" ht="24.75" customHeight="1">
      <c r="B427" s="176">
        <v>421</v>
      </c>
      <c r="C427" s="231"/>
      <c r="D427" s="290" t="str">
        <f t="shared" si="27"/>
        <v/>
      </c>
      <c r="E427" s="291">
        <f>IF(D427="",0,+COUNTIF('賃上げ後(2か月目)(様式3-8) '!$D$7:$D$1006,D427))</f>
        <v>0</v>
      </c>
      <c r="F427" s="205"/>
      <c r="G427" s="295" t="str">
        <f t="shared" si="28"/>
        <v/>
      </c>
      <c r="H427" s="202"/>
      <c r="I427" s="202"/>
      <c r="J427" s="203"/>
      <c r="K427" s="203"/>
      <c r="L427" s="203"/>
      <c r="M427" s="203"/>
      <c r="N427" s="203"/>
      <c r="O427" s="203"/>
      <c r="P427" s="203"/>
      <c r="Q427" s="203"/>
      <c r="R427" s="204"/>
      <c r="S427" s="298" t="str">
        <f t="shared" si="26"/>
        <v/>
      </c>
      <c r="T427" s="299" t="str">
        <f t="shared" si="29"/>
        <v/>
      </c>
      <c r="U427" s="282"/>
    </row>
    <row r="428" spans="2:21" ht="24.75" customHeight="1">
      <c r="B428" s="176">
        <v>422</v>
      </c>
      <c r="C428" s="231"/>
      <c r="D428" s="290" t="str">
        <f t="shared" si="27"/>
        <v/>
      </c>
      <c r="E428" s="291">
        <f>IF(D428="",0,+COUNTIF('賃上げ後(2か月目)(様式3-8) '!$D$7:$D$1006,D428))</f>
        <v>0</v>
      </c>
      <c r="F428" s="205"/>
      <c r="G428" s="295" t="str">
        <f t="shared" si="28"/>
        <v/>
      </c>
      <c r="H428" s="202"/>
      <c r="I428" s="202"/>
      <c r="J428" s="203"/>
      <c r="K428" s="203"/>
      <c r="L428" s="203"/>
      <c r="M428" s="203"/>
      <c r="N428" s="203"/>
      <c r="O428" s="203"/>
      <c r="P428" s="203"/>
      <c r="Q428" s="203"/>
      <c r="R428" s="204"/>
      <c r="S428" s="298" t="str">
        <f t="shared" si="26"/>
        <v/>
      </c>
      <c r="T428" s="299" t="str">
        <f t="shared" si="29"/>
        <v/>
      </c>
      <c r="U428" s="282"/>
    </row>
    <row r="429" spans="2:21" ht="24.75" customHeight="1">
      <c r="B429" s="176">
        <v>423</v>
      </c>
      <c r="C429" s="231"/>
      <c r="D429" s="290" t="str">
        <f t="shared" si="27"/>
        <v/>
      </c>
      <c r="E429" s="291">
        <f>IF(D429="",0,+COUNTIF('賃上げ後(2か月目)(様式3-8) '!$D$7:$D$1006,D429))</f>
        <v>0</v>
      </c>
      <c r="F429" s="205"/>
      <c r="G429" s="295" t="str">
        <f t="shared" si="28"/>
        <v/>
      </c>
      <c r="H429" s="202"/>
      <c r="I429" s="202"/>
      <c r="J429" s="203"/>
      <c r="K429" s="203"/>
      <c r="L429" s="203"/>
      <c r="M429" s="203"/>
      <c r="N429" s="203"/>
      <c r="O429" s="203"/>
      <c r="P429" s="203"/>
      <c r="Q429" s="203"/>
      <c r="R429" s="204"/>
      <c r="S429" s="298" t="str">
        <f t="shared" si="26"/>
        <v/>
      </c>
      <c r="T429" s="299" t="str">
        <f t="shared" si="29"/>
        <v/>
      </c>
      <c r="U429" s="282"/>
    </row>
    <row r="430" spans="2:21" ht="24.75" customHeight="1">
      <c r="B430" s="176">
        <v>424</v>
      </c>
      <c r="C430" s="231"/>
      <c r="D430" s="290" t="str">
        <f t="shared" si="27"/>
        <v/>
      </c>
      <c r="E430" s="291">
        <f>IF(D430="",0,+COUNTIF('賃上げ後(2か月目)(様式3-8) '!$D$7:$D$1006,D430))</f>
        <v>0</v>
      </c>
      <c r="F430" s="205"/>
      <c r="G430" s="295" t="str">
        <f t="shared" si="28"/>
        <v/>
      </c>
      <c r="H430" s="202"/>
      <c r="I430" s="202"/>
      <c r="J430" s="203"/>
      <c r="K430" s="203"/>
      <c r="L430" s="203"/>
      <c r="M430" s="203"/>
      <c r="N430" s="203"/>
      <c r="O430" s="203"/>
      <c r="P430" s="203"/>
      <c r="Q430" s="203"/>
      <c r="R430" s="204"/>
      <c r="S430" s="298" t="str">
        <f t="shared" si="26"/>
        <v/>
      </c>
      <c r="T430" s="299" t="str">
        <f t="shared" si="29"/>
        <v/>
      </c>
      <c r="U430" s="282"/>
    </row>
    <row r="431" spans="2:21" ht="24.75" customHeight="1">
      <c r="B431" s="176">
        <v>425</v>
      </c>
      <c r="C431" s="231"/>
      <c r="D431" s="290" t="str">
        <f t="shared" si="27"/>
        <v/>
      </c>
      <c r="E431" s="291">
        <f>IF(D431="",0,+COUNTIF('賃上げ後(2か月目)(様式3-8) '!$D$7:$D$1006,D431))</f>
        <v>0</v>
      </c>
      <c r="F431" s="205"/>
      <c r="G431" s="295" t="str">
        <f t="shared" si="28"/>
        <v/>
      </c>
      <c r="H431" s="202"/>
      <c r="I431" s="202"/>
      <c r="J431" s="203"/>
      <c r="K431" s="203"/>
      <c r="L431" s="203"/>
      <c r="M431" s="203"/>
      <c r="N431" s="203"/>
      <c r="O431" s="203"/>
      <c r="P431" s="203"/>
      <c r="Q431" s="203"/>
      <c r="R431" s="204"/>
      <c r="S431" s="298" t="str">
        <f t="shared" si="26"/>
        <v/>
      </c>
      <c r="T431" s="299" t="str">
        <f t="shared" si="29"/>
        <v/>
      </c>
      <c r="U431" s="282"/>
    </row>
    <row r="432" spans="2:21" ht="24.75" customHeight="1">
      <c r="B432" s="176">
        <v>426</v>
      </c>
      <c r="C432" s="231"/>
      <c r="D432" s="290" t="str">
        <f t="shared" si="27"/>
        <v/>
      </c>
      <c r="E432" s="291">
        <f>IF(D432="",0,+COUNTIF('賃上げ後(2か月目)(様式3-8) '!$D$7:$D$1006,D432))</f>
        <v>0</v>
      </c>
      <c r="F432" s="205"/>
      <c r="G432" s="295" t="str">
        <f t="shared" si="28"/>
        <v/>
      </c>
      <c r="H432" s="202"/>
      <c r="I432" s="202"/>
      <c r="J432" s="203"/>
      <c r="K432" s="203"/>
      <c r="L432" s="203"/>
      <c r="M432" s="203"/>
      <c r="N432" s="203"/>
      <c r="O432" s="203"/>
      <c r="P432" s="203"/>
      <c r="Q432" s="203"/>
      <c r="R432" s="204"/>
      <c r="S432" s="298" t="str">
        <f t="shared" si="26"/>
        <v/>
      </c>
      <c r="T432" s="299" t="str">
        <f t="shared" si="29"/>
        <v/>
      </c>
      <c r="U432" s="282"/>
    </row>
    <row r="433" spans="2:21" ht="24.75" customHeight="1">
      <c r="B433" s="176">
        <v>427</v>
      </c>
      <c r="C433" s="231"/>
      <c r="D433" s="290" t="str">
        <f t="shared" si="27"/>
        <v/>
      </c>
      <c r="E433" s="291">
        <f>IF(D433="",0,+COUNTIF('賃上げ後(2か月目)(様式3-8) '!$D$7:$D$1006,D433))</f>
        <v>0</v>
      </c>
      <c r="F433" s="205"/>
      <c r="G433" s="295" t="str">
        <f t="shared" si="28"/>
        <v/>
      </c>
      <c r="H433" s="202"/>
      <c r="I433" s="202"/>
      <c r="J433" s="203"/>
      <c r="K433" s="203"/>
      <c r="L433" s="203"/>
      <c r="M433" s="203"/>
      <c r="N433" s="203"/>
      <c r="O433" s="203"/>
      <c r="P433" s="203"/>
      <c r="Q433" s="203"/>
      <c r="R433" s="204"/>
      <c r="S433" s="298" t="str">
        <f t="shared" si="26"/>
        <v/>
      </c>
      <c r="T433" s="299" t="str">
        <f t="shared" si="29"/>
        <v/>
      </c>
      <c r="U433" s="282"/>
    </row>
    <row r="434" spans="2:21" ht="24.75" customHeight="1">
      <c r="B434" s="176">
        <v>428</v>
      </c>
      <c r="C434" s="231"/>
      <c r="D434" s="290" t="str">
        <f t="shared" si="27"/>
        <v/>
      </c>
      <c r="E434" s="291">
        <f>IF(D434="",0,+COUNTIF('賃上げ後(2か月目)(様式3-8) '!$D$7:$D$1006,D434))</f>
        <v>0</v>
      </c>
      <c r="F434" s="205"/>
      <c r="G434" s="295" t="str">
        <f t="shared" si="28"/>
        <v/>
      </c>
      <c r="H434" s="202"/>
      <c r="I434" s="202"/>
      <c r="J434" s="203"/>
      <c r="K434" s="203"/>
      <c r="L434" s="203"/>
      <c r="M434" s="203"/>
      <c r="N434" s="203"/>
      <c r="O434" s="203"/>
      <c r="P434" s="203"/>
      <c r="Q434" s="203"/>
      <c r="R434" s="204"/>
      <c r="S434" s="298" t="str">
        <f t="shared" si="26"/>
        <v/>
      </c>
      <c r="T434" s="299" t="str">
        <f t="shared" si="29"/>
        <v/>
      </c>
      <c r="U434" s="282"/>
    </row>
    <row r="435" spans="2:21" ht="24.75" customHeight="1">
      <c r="B435" s="176">
        <v>429</v>
      </c>
      <c r="C435" s="231"/>
      <c r="D435" s="290" t="str">
        <f t="shared" si="27"/>
        <v/>
      </c>
      <c r="E435" s="291">
        <f>IF(D435="",0,+COUNTIF('賃上げ後(2か月目)(様式3-8) '!$D$7:$D$1006,D435))</f>
        <v>0</v>
      </c>
      <c r="F435" s="205"/>
      <c r="G435" s="295" t="str">
        <f t="shared" si="28"/>
        <v/>
      </c>
      <c r="H435" s="202"/>
      <c r="I435" s="202"/>
      <c r="J435" s="203"/>
      <c r="K435" s="203"/>
      <c r="L435" s="203"/>
      <c r="M435" s="203"/>
      <c r="N435" s="203"/>
      <c r="O435" s="203"/>
      <c r="P435" s="203"/>
      <c r="Q435" s="203"/>
      <c r="R435" s="204"/>
      <c r="S435" s="298" t="str">
        <f t="shared" si="26"/>
        <v/>
      </c>
      <c r="T435" s="299" t="str">
        <f t="shared" si="29"/>
        <v/>
      </c>
      <c r="U435" s="282"/>
    </row>
    <row r="436" spans="2:21" ht="24.75" customHeight="1">
      <c r="B436" s="176">
        <v>430</v>
      </c>
      <c r="C436" s="231"/>
      <c r="D436" s="290" t="str">
        <f t="shared" si="27"/>
        <v/>
      </c>
      <c r="E436" s="291">
        <f>IF(D436="",0,+COUNTIF('賃上げ後(2か月目)(様式3-8) '!$D$7:$D$1006,D436))</f>
        <v>0</v>
      </c>
      <c r="F436" s="205"/>
      <c r="G436" s="295" t="str">
        <f t="shared" si="28"/>
        <v/>
      </c>
      <c r="H436" s="202"/>
      <c r="I436" s="202"/>
      <c r="J436" s="203"/>
      <c r="K436" s="203"/>
      <c r="L436" s="203"/>
      <c r="M436" s="203"/>
      <c r="N436" s="203"/>
      <c r="O436" s="203"/>
      <c r="P436" s="203"/>
      <c r="Q436" s="203"/>
      <c r="R436" s="204"/>
      <c r="S436" s="298" t="str">
        <f t="shared" si="26"/>
        <v/>
      </c>
      <c r="T436" s="299" t="str">
        <f t="shared" si="29"/>
        <v/>
      </c>
      <c r="U436" s="282"/>
    </row>
    <row r="437" spans="2:21" ht="24.75" customHeight="1">
      <c r="B437" s="176">
        <v>431</v>
      </c>
      <c r="C437" s="231"/>
      <c r="D437" s="290" t="str">
        <f t="shared" si="27"/>
        <v/>
      </c>
      <c r="E437" s="291">
        <f>IF(D437="",0,+COUNTIF('賃上げ後(2か月目)(様式3-8) '!$D$7:$D$1006,D437))</f>
        <v>0</v>
      </c>
      <c r="F437" s="205"/>
      <c r="G437" s="295" t="str">
        <f t="shared" si="28"/>
        <v/>
      </c>
      <c r="H437" s="202"/>
      <c r="I437" s="202"/>
      <c r="J437" s="203"/>
      <c r="K437" s="203"/>
      <c r="L437" s="203"/>
      <c r="M437" s="203"/>
      <c r="N437" s="203"/>
      <c r="O437" s="203"/>
      <c r="P437" s="203"/>
      <c r="Q437" s="203"/>
      <c r="R437" s="204"/>
      <c r="S437" s="298" t="str">
        <f t="shared" si="26"/>
        <v/>
      </c>
      <c r="T437" s="299" t="str">
        <f t="shared" si="29"/>
        <v/>
      </c>
      <c r="U437" s="282"/>
    </row>
    <row r="438" spans="2:21" ht="24.75" customHeight="1">
      <c r="B438" s="176">
        <v>432</v>
      </c>
      <c r="C438" s="231"/>
      <c r="D438" s="290" t="str">
        <f t="shared" si="27"/>
        <v/>
      </c>
      <c r="E438" s="291">
        <f>IF(D438="",0,+COUNTIF('賃上げ後(2か月目)(様式3-8) '!$D$7:$D$1006,D438))</f>
        <v>0</v>
      </c>
      <c r="F438" s="205"/>
      <c r="G438" s="295" t="str">
        <f t="shared" si="28"/>
        <v/>
      </c>
      <c r="H438" s="202"/>
      <c r="I438" s="202"/>
      <c r="J438" s="203"/>
      <c r="K438" s="203"/>
      <c r="L438" s="203"/>
      <c r="M438" s="203"/>
      <c r="N438" s="203"/>
      <c r="O438" s="203"/>
      <c r="P438" s="203"/>
      <c r="Q438" s="203"/>
      <c r="R438" s="204"/>
      <c r="S438" s="298" t="str">
        <f t="shared" si="26"/>
        <v/>
      </c>
      <c r="T438" s="299" t="str">
        <f t="shared" si="29"/>
        <v/>
      </c>
      <c r="U438" s="282"/>
    </row>
    <row r="439" spans="2:21" ht="24.75" customHeight="1">
      <c r="B439" s="176">
        <v>433</v>
      </c>
      <c r="C439" s="231"/>
      <c r="D439" s="290" t="str">
        <f t="shared" si="27"/>
        <v/>
      </c>
      <c r="E439" s="291">
        <f>IF(D439="",0,+COUNTIF('賃上げ後(2か月目)(様式3-8) '!$D$7:$D$1006,D439))</f>
        <v>0</v>
      </c>
      <c r="F439" s="205"/>
      <c r="G439" s="295" t="str">
        <f t="shared" si="28"/>
        <v/>
      </c>
      <c r="H439" s="202"/>
      <c r="I439" s="202"/>
      <c r="J439" s="203"/>
      <c r="K439" s="203"/>
      <c r="L439" s="203"/>
      <c r="M439" s="203"/>
      <c r="N439" s="203"/>
      <c r="O439" s="203"/>
      <c r="P439" s="203"/>
      <c r="Q439" s="203"/>
      <c r="R439" s="204"/>
      <c r="S439" s="298" t="str">
        <f t="shared" si="26"/>
        <v/>
      </c>
      <c r="T439" s="299" t="str">
        <f t="shared" si="29"/>
        <v/>
      </c>
      <c r="U439" s="282"/>
    </row>
    <row r="440" spans="2:21" ht="24.75" customHeight="1">
      <c r="B440" s="176">
        <v>434</v>
      </c>
      <c r="C440" s="231"/>
      <c r="D440" s="290" t="str">
        <f t="shared" si="27"/>
        <v/>
      </c>
      <c r="E440" s="291">
        <f>IF(D440="",0,+COUNTIF('賃上げ後(2か月目)(様式3-8) '!$D$7:$D$1006,D440))</f>
        <v>0</v>
      </c>
      <c r="F440" s="205"/>
      <c r="G440" s="295" t="str">
        <f t="shared" si="28"/>
        <v/>
      </c>
      <c r="H440" s="202"/>
      <c r="I440" s="202"/>
      <c r="J440" s="203"/>
      <c r="K440" s="203"/>
      <c r="L440" s="203"/>
      <c r="M440" s="203"/>
      <c r="N440" s="203"/>
      <c r="O440" s="203"/>
      <c r="P440" s="203"/>
      <c r="Q440" s="203"/>
      <c r="R440" s="204"/>
      <c r="S440" s="298" t="str">
        <f t="shared" si="26"/>
        <v/>
      </c>
      <c r="T440" s="299" t="str">
        <f t="shared" si="29"/>
        <v/>
      </c>
      <c r="U440" s="282"/>
    </row>
    <row r="441" spans="2:21" ht="24.75" customHeight="1">
      <c r="B441" s="176">
        <v>435</v>
      </c>
      <c r="C441" s="231"/>
      <c r="D441" s="290" t="str">
        <f t="shared" si="27"/>
        <v/>
      </c>
      <c r="E441" s="291">
        <f>IF(D441="",0,+COUNTIF('賃上げ後(2か月目)(様式3-8) '!$D$7:$D$1006,D441))</f>
        <v>0</v>
      </c>
      <c r="F441" s="205"/>
      <c r="G441" s="295" t="str">
        <f t="shared" si="28"/>
        <v/>
      </c>
      <c r="H441" s="202"/>
      <c r="I441" s="202"/>
      <c r="J441" s="203"/>
      <c r="K441" s="203"/>
      <c r="L441" s="203"/>
      <c r="M441" s="203"/>
      <c r="N441" s="203"/>
      <c r="O441" s="203"/>
      <c r="P441" s="203"/>
      <c r="Q441" s="203"/>
      <c r="R441" s="204"/>
      <c r="S441" s="298" t="str">
        <f t="shared" si="26"/>
        <v/>
      </c>
      <c r="T441" s="299" t="str">
        <f t="shared" si="29"/>
        <v/>
      </c>
      <c r="U441" s="282"/>
    </row>
    <row r="442" spans="2:21" ht="24.75" customHeight="1">
      <c r="B442" s="176">
        <v>436</v>
      </c>
      <c r="C442" s="231"/>
      <c r="D442" s="290" t="str">
        <f t="shared" si="27"/>
        <v/>
      </c>
      <c r="E442" s="291">
        <f>IF(D442="",0,+COUNTIF('賃上げ後(2か月目)(様式3-8) '!$D$7:$D$1006,D442))</f>
        <v>0</v>
      </c>
      <c r="F442" s="205"/>
      <c r="G442" s="295" t="str">
        <f t="shared" si="28"/>
        <v/>
      </c>
      <c r="H442" s="202"/>
      <c r="I442" s="202"/>
      <c r="J442" s="203"/>
      <c r="K442" s="203"/>
      <c r="L442" s="203"/>
      <c r="M442" s="203"/>
      <c r="N442" s="203"/>
      <c r="O442" s="203"/>
      <c r="P442" s="203"/>
      <c r="Q442" s="203"/>
      <c r="R442" s="204"/>
      <c r="S442" s="298" t="str">
        <f t="shared" si="26"/>
        <v/>
      </c>
      <c r="T442" s="299" t="str">
        <f t="shared" si="29"/>
        <v/>
      </c>
      <c r="U442" s="282"/>
    </row>
    <row r="443" spans="2:21" ht="24.75" customHeight="1">
      <c r="B443" s="176">
        <v>437</v>
      </c>
      <c r="C443" s="231"/>
      <c r="D443" s="290" t="str">
        <f t="shared" si="27"/>
        <v/>
      </c>
      <c r="E443" s="291">
        <f>IF(D443="",0,+COUNTIF('賃上げ後(2か月目)(様式3-8) '!$D$7:$D$1006,D443))</f>
        <v>0</v>
      </c>
      <c r="F443" s="205"/>
      <c r="G443" s="295" t="str">
        <f t="shared" si="28"/>
        <v/>
      </c>
      <c r="H443" s="202"/>
      <c r="I443" s="202"/>
      <c r="J443" s="203"/>
      <c r="K443" s="203"/>
      <c r="L443" s="203"/>
      <c r="M443" s="203"/>
      <c r="N443" s="203"/>
      <c r="O443" s="203"/>
      <c r="P443" s="203"/>
      <c r="Q443" s="203"/>
      <c r="R443" s="204"/>
      <c r="S443" s="298" t="str">
        <f t="shared" si="26"/>
        <v/>
      </c>
      <c r="T443" s="299" t="str">
        <f t="shared" si="29"/>
        <v/>
      </c>
      <c r="U443" s="282"/>
    </row>
    <row r="444" spans="2:21" ht="24.75" customHeight="1">
      <c r="B444" s="176">
        <v>438</v>
      </c>
      <c r="C444" s="231"/>
      <c r="D444" s="290" t="str">
        <f t="shared" si="27"/>
        <v/>
      </c>
      <c r="E444" s="291">
        <f>IF(D444="",0,+COUNTIF('賃上げ後(2か月目)(様式3-8) '!$D$7:$D$1006,D444))</f>
        <v>0</v>
      </c>
      <c r="F444" s="205"/>
      <c r="G444" s="295" t="str">
        <f t="shared" si="28"/>
        <v/>
      </c>
      <c r="H444" s="202"/>
      <c r="I444" s="202"/>
      <c r="J444" s="203"/>
      <c r="K444" s="203"/>
      <c r="L444" s="203"/>
      <c r="M444" s="203"/>
      <c r="N444" s="203"/>
      <c r="O444" s="203"/>
      <c r="P444" s="203"/>
      <c r="Q444" s="203"/>
      <c r="R444" s="204"/>
      <c r="S444" s="298" t="str">
        <f t="shared" si="26"/>
        <v/>
      </c>
      <c r="T444" s="299" t="str">
        <f t="shared" si="29"/>
        <v/>
      </c>
      <c r="U444" s="282"/>
    </row>
    <row r="445" spans="2:21" ht="24.75" customHeight="1">
      <c r="B445" s="176">
        <v>439</v>
      </c>
      <c r="C445" s="231"/>
      <c r="D445" s="290" t="str">
        <f t="shared" si="27"/>
        <v/>
      </c>
      <c r="E445" s="291">
        <f>IF(D445="",0,+COUNTIF('賃上げ後(2か月目)(様式3-8) '!$D$7:$D$1006,D445))</f>
        <v>0</v>
      </c>
      <c r="F445" s="205"/>
      <c r="G445" s="295" t="str">
        <f t="shared" si="28"/>
        <v/>
      </c>
      <c r="H445" s="202"/>
      <c r="I445" s="202"/>
      <c r="J445" s="203"/>
      <c r="K445" s="203"/>
      <c r="L445" s="203"/>
      <c r="M445" s="203"/>
      <c r="N445" s="203"/>
      <c r="O445" s="203"/>
      <c r="P445" s="203"/>
      <c r="Q445" s="203"/>
      <c r="R445" s="204"/>
      <c r="S445" s="298" t="str">
        <f t="shared" si="26"/>
        <v/>
      </c>
      <c r="T445" s="299" t="str">
        <f t="shared" si="29"/>
        <v/>
      </c>
      <c r="U445" s="282"/>
    </row>
    <row r="446" spans="2:21" ht="24.75" customHeight="1">
      <c r="B446" s="176">
        <v>440</v>
      </c>
      <c r="C446" s="231"/>
      <c r="D446" s="290" t="str">
        <f t="shared" si="27"/>
        <v/>
      </c>
      <c r="E446" s="291">
        <f>IF(D446="",0,+COUNTIF('賃上げ後(2か月目)(様式3-8) '!$D$7:$D$1006,D446))</f>
        <v>0</v>
      </c>
      <c r="F446" s="205"/>
      <c r="G446" s="295" t="str">
        <f t="shared" si="28"/>
        <v/>
      </c>
      <c r="H446" s="202"/>
      <c r="I446" s="202"/>
      <c r="J446" s="203"/>
      <c r="K446" s="203"/>
      <c r="L446" s="203"/>
      <c r="M446" s="203"/>
      <c r="N446" s="203"/>
      <c r="O446" s="203"/>
      <c r="P446" s="203"/>
      <c r="Q446" s="203"/>
      <c r="R446" s="204"/>
      <c r="S446" s="298" t="str">
        <f t="shared" si="26"/>
        <v/>
      </c>
      <c r="T446" s="299" t="str">
        <f t="shared" si="29"/>
        <v/>
      </c>
      <c r="U446" s="282"/>
    </row>
    <row r="447" spans="2:21" ht="24.75" customHeight="1">
      <c r="B447" s="176">
        <v>441</v>
      </c>
      <c r="C447" s="231"/>
      <c r="D447" s="290" t="str">
        <f t="shared" si="27"/>
        <v/>
      </c>
      <c r="E447" s="291">
        <f>IF(D447="",0,+COUNTIF('賃上げ後(2か月目)(様式3-8) '!$D$7:$D$1006,D447))</f>
        <v>0</v>
      </c>
      <c r="F447" s="205"/>
      <c r="G447" s="295" t="str">
        <f t="shared" si="28"/>
        <v/>
      </c>
      <c r="H447" s="202"/>
      <c r="I447" s="202"/>
      <c r="J447" s="203"/>
      <c r="K447" s="203"/>
      <c r="L447" s="203"/>
      <c r="M447" s="203"/>
      <c r="N447" s="203"/>
      <c r="O447" s="203"/>
      <c r="P447" s="203"/>
      <c r="Q447" s="203"/>
      <c r="R447" s="204"/>
      <c r="S447" s="298" t="str">
        <f t="shared" si="26"/>
        <v/>
      </c>
      <c r="T447" s="299" t="str">
        <f t="shared" si="29"/>
        <v/>
      </c>
      <c r="U447" s="282"/>
    </row>
    <row r="448" spans="2:21" ht="24.75" customHeight="1">
      <c r="B448" s="176">
        <v>442</v>
      </c>
      <c r="C448" s="231"/>
      <c r="D448" s="290" t="str">
        <f t="shared" si="27"/>
        <v/>
      </c>
      <c r="E448" s="291">
        <f>IF(D448="",0,+COUNTIF('賃上げ後(2か月目)(様式3-8) '!$D$7:$D$1006,D448))</f>
        <v>0</v>
      </c>
      <c r="F448" s="205"/>
      <c r="G448" s="295" t="str">
        <f t="shared" si="28"/>
        <v/>
      </c>
      <c r="H448" s="202"/>
      <c r="I448" s="202"/>
      <c r="J448" s="203"/>
      <c r="K448" s="203"/>
      <c r="L448" s="203"/>
      <c r="M448" s="203"/>
      <c r="N448" s="203"/>
      <c r="O448" s="203"/>
      <c r="P448" s="203"/>
      <c r="Q448" s="203"/>
      <c r="R448" s="204"/>
      <c r="S448" s="298" t="str">
        <f t="shared" si="26"/>
        <v/>
      </c>
      <c r="T448" s="299" t="str">
        <f t="shared" si="29"/>
        <v/>
      </c>
      <c r="U448" s="282"/>
    </row>
    <row r="449" spans="2:21" ht="24.75" customHeight="1">
      <c r="B449" s="176">
        <v>443</v>
      </c>
      <c r="C449" s="231"/>
      <c r="D449" s="290" t="str">
        <f t="shared" si="27"/>
        <v/>
      </c>
      <c r="E449" s="291">
        <f>IF(D449="",0,+COUNTIF('賃上げ後(2か月目)(様式3-8) '!$D$7:$D$1006,D449))</f>
        <v>0</v>
      </c>
      <c r="F449" s="205"/>
      <c r="G449" s="295" t="str">
        <f t="shared" si="28"/>
        <v/>
      </c>
      <c r="H449" s="202"/>
      <c r="I449" s="202"/>
      <c r="J449" s="203"/>
      <c r="K449" s="203"/>
      <c r="L449" s="203"/>
      <c r="M449" s="203"/>
      <c r="N449" s="203"/>
      <c r="O449" s="203"/>
      <c r="P449" s="203"/>
      <c r="Q449" s="203"/>
      <c r="R449" s="204"/>
      <c r="S449" s="298" t="str">
        <f t="shared" si="26"/>
        <v/>
      </c>
      <c r="T449" s="299" t="str">
        <f t="shared" si="29"/>
        <v/>
      </c>
      <c r="U449" s="282"/>
    </row>
    <row r="450" spans="2:21" ht="24.75" customHeight="1">
      <c r="B450" s="176">
        <v>444</v>
      </c>
      <c r="C450" s="231"/>
      <c r="D450" s="290" t="str">
        <f t="shared" si="27"/>
        <v/>
      </c>
      <c r="E450" s="291">
        <f>IF(D450="",0,+COUNTIF('賃上げ後(2か月目)(様式3-8) '!$D$7:$D$1006,D450))</f>
        <v>0</v>
      </c>
      <c r="F450" s="205"/>
      <c r="G450" s="295" t="str">
        <f t="shared" si="28"/>
        <v/>
      </c>
      <c r="H450" s="202"/>
      <c r="I450" s="202"/>
      <c r="J450" s="203"/>
      <c r="K450" s="203"/>
      <c r="L450" s="203"/>
      <c r="M450" s="203"/>
      <c r="N450" s="203"/>
      <c r="O450" s="203"/>
      <c r="P450" s="203"/>
      <c r="Q450" s="203"/>
      <c r="R450" s="204"/>
      <c r="S450" s="298" t="str">
        <f t="shared" si="26"/>
        <v/>
      </c>
      <c r="T450" s="299" t="str">
        <f t="shared" si="29"/>
        <v/>
      </c>
      <c r="U450" s="282"/>
    </row>
    <row r="451" spans="2:21" ht="24.75" customHeight="1">
      <c r="B451" s="176">
        <v>445</v>
      </c>
      <c r="C451" s="231"/>
      <c r="D451" s="290" t="str">
        <f t="shared" si="27"/>
        <v/>
      </c>
      <c r="E451" s="291">
        <f>IF(D451="",0,+COUNTIF('賃上げ後(2か月目)(様式3-8) '!$D$7:$D$1006,D451))</f>
        <v>0</v>
      </c>
      <c r="F451" s="205"/>
      <c r="G451" s="295" t="str">
        <f t="shared" si="28"/>
        <v/>
      </c>
      <c r="H451" s="202"/>
      <c r="I451" s="202"/>
      <c r="J451" s="203"/>
      <c r="K451" s="203"/>
      <c r="L451" s="203"/>
      <c r="M451" s="203"/>
      <c r="N451" s="203"/>
      <c r="O451" s="203"/>
      <c r="P451" s="203"/>
      <c r="Q451" s="203"/>
      <c r="R451" s="204"/>
      <c r="S451" s="298" t="str">
        <f t="shared" si="26"/>
        <v/>
      </c>
      <c r="T451" s="299" t="str">
        <f t="shared" si="29"/>
        <v/>
      </c>
      <c r="U451" s="282"/>
    </row>
    <row r="452" spans="2:21" ht="24.75" customHeight="1">
      <c r="B452" s="176">
        <v>446</v>
      </c>
      <c r="C452" s="231"/>
      <c r="D452" s="290" t="str">
        <f t="shared" si="27"/>
        <v/>
      </c>
      <c r="E452" s="291">
        <f>IF(D452="",0,+COUNTIF('賃上げ後(2か月目)(様式3-8) '!$D$7:$D$1006,D452))</f>
        <v>0</v>
      </c>
      <c r="F452" s="205"/>
      <c r="G452" s="295" t="str">
        <f t="shared" si="28"/>
        <v/>
      </c>
      <c r="H452" s="202"/>
      <c r="I452" s="202"/>
      <c r="J452" s="203"/>
      <c r="K452" s="203"/>
      <c r="L452" s="203"/>
      <c r="M452" s="203"/>
      <c r="N452" s="203"/>
      <c r="O452" s="203"/>
      <c r="P452" s="203"/>
      <c r="Q452" s="203"/>
      <c r="R452" s="204"/>
      <c r="S452" s="298" t="str">
        <f t="shared" si="26"/>
        <v/>
      </c>
      <c r="T452" s="299" t="str">
        <f t="shared" si="29"/>
        <v/>
      </c>
      <c r="U452" s="282"/>
    </row>
    <row r="453" spans="2:21" ht="24.75" customHeight="1">
      <c r="B453" s="176">
        <v>447</v>
      </c>
      <c r="C453" s="231"/>
      <c r="D453" s="290" t="str">
        <f t="shared" si="27"/>
        <v/>
      </c>
      <c r="E453" s="291">
        <f>IF(D453="",0,+COUNTIF('賃上げ後(2か月目)(様式3-8) '!$D$7:$D$1006,D453))</f>
        <v>0</v>
      </c>
      <c r="F453" s="205"/>
      <c r="G453" s="295" t="str">
        <f t="shared" si="28"/>
        <v/>
      </c>
      <c r="H453" s="202"/>
      <c r="I453" s="202"/>
      <c r="J453" s="203"/>
      <c r="K453" s="203"/>
      <c r="L453" s="203"/>
      <c r="M453" s="203"/>
      <c r="N453" s="203"/>
      <c r="O453" s="203"/>
      <c r="P453" s="203"/>
      <c r="Q453" s="203"/>
      <c r="R453" s="204"/>
      <c r="S453" s="298" t="str">
        <f t="shared" si="26"/>
        <v/>
      </c>
      <c r="T453" s="299" t="str">
        <f t="shared" si="29"/>
        <v/>
      </c>
      <c r="U453" s="282"/>
    </row>
    <row r="454" spans="2:21" ht="24.75" customHeight="1">
      <c r="B454" s="176">
        <v>448</v>
      </c>
      <c r="C454" s="231"/>
      <c r="D454" s="290" t="str">
        <f t="shared" si="27"/>
        <v/>
      </c>
      <c r="E454" s="291">
        <f>IF(D454="",0,+COUNTIF('賃上げ後(2か月目)(様式3-8) '!$D$7:$D$1006,D454))</f>
        <v>0</v>
      </c>
      <c r="F454" s="205"/>
      <c r="G454" s="295" t="str">
        <f t="shared" si="28"/>
        <v/>
      </c>
      <c r="H454" s="202"/>
      <c r="I454" s="202"/>
      <c r="J454" s="203"/>
      <c r="K454" s="203"/>
      <c r="L454" s="203"/>
      <c r="M454" s="203"/>
      <c r="N454" s="203"/>
      <c r="O454" s="203"/>
      <c r="P454" s="203"/>
      <c r="Q454" s="203"/>
      <c r="R454" s="204"/>
      <c r="S454" s="298" t="str">
        <f t="shared" si="26"/>
        <v/>
      </c>
      <c r="T454" s="299" t="str">
        <f t="shared" si="29"/>
        <v/>
      </c>
      <c r="U454" s="282"/>
    </row>
    <row r="455" spans="2:21" ht="24.75" customHeight="1">
      <c r="B455" s="176">
        <v>449</v>
      </c>
      <c r="C455" s="231"/>
      <c r="D455" s="290" t="str">
        <f t="shared" si="27"/>
        <v/>
      </c>
      <c r="E455" s="291">
        <f>IF(D455="",0,+COUNTIF('賃上げ後(2か月目)(様式3-8) '!$D$7:$D$1006,D455))</f>
        <v>0</v>
      </c>
      <c r="F455" s="205"/>
      <c r="G455" s="295" t="str">
        <f t="shared" si="28"/>
        <v/>
      </c>
      <c r="H455" s="202"/>
      <c r="I455" s="202"/>
      <c r="J455" s="203"/>
      <c r="K455" s="203"/>
      <c r="L455" s="203"/>
      <c r="M455" s="203"/>
      <c r="N455" s="203"/>
      <c r="O455" s="203"/>
      <c r="P455" s="203"/>
      <c r="Q455" s="203"/>
      <c r="R455" s="204"/>
      <c r="S455" s="298" t="str">
        <f t="shared" si="26"/>
        <v/>
      </c>
      <c r="T455" s="299" t="str">
        <f t="shared" si="29"/>
        <v/>
      </c>
      <c r="U455" s="282"/>
    </row>
    <row r="456" spans="2:21" ht="24.75" customHeight="1">
      <c r="B456" s="176">
        <v>450</v>
      </c>
      <c r="C456" s="231"/>
      <c r="D456" s="290" t="str">
        <f t="shared" si="27"/>
        <v/>
      </c>
      <c r="E456" s="291">
        <f>IF(D456="",0,+COUNTIF('賃上げ後(2か月目)(様式3-8) '!$D$7:$D$1006,D456))</f>
        <v>0</v>
      </c>
      <c r="F456" s="205"/>
      <c r="G456" s="295" t="str">
        <f t="shared" si="28"/>
        <v/>
      </c>
      <c r="H456" s="202"/>
      <c r="I456" s="202"/>
      <c r="J456" s="203"/>
      <c r="K456" s="203"/>
      <c r="L456" s="203"/>
      <c r="M456" s="203"/>
      <c r="N456" s="203"/>
      <c r="O456" s="203"/>
      <c r="P456" s="203"/>
      <c r="Q456" s="203"/>
      <c r="R456" s="204"/>
      <c r="S456" s="298" t="str">
        <f t="shared" ref="S456:S519" si="30">IF(C456="","",+SUM(H456:R456))</f>
        <v/>
      </c>
      <c r="T456" s="299" t="str">
        <f t="shared" si="29"/>
        <v/>
      </c>
      <c r="U456" s="282"/>
    </row>
    <row r="457" spans="2:21" ht="24.75" customHeight="1">
      <c r="B457" s="176">
        <v>451</v>
      </c>
      <c r="C457" s="231"/>
      <c r="D457" s="290" t="str">
        <f t="shared" ref="D457:D520" si="31">SUBSTITUTE(SUBSTITUTE(C457,"　","")," ","")</f>
        <v/>
      </c>
      <c r="E457" s="291">
        <f>IF(D457="",0,+COUNTIF('賃上げ後(2か月目)(様式3-8) '!$D$7:$D$1006,D457))</f>
        <v>0</v>
      </c>
      <c r="F457" s="205"/>
      <c r="G457" s="295" t="str">
        <f t="shared" ref="G457:G520" si="32">IF(C457="","",+IF(OR(E457&lt;1,F457=""),"除外","対象"))</f>
        <v/>
      </c>
      <c r="H457" s="202"/>
      <c r="I457" s="202"/>
      <c r="J457" s="203"/>
      <c r="K457" s="203"/>
      <c r="L457" s="203"/>
      <c r="M457" s="203"/>
      <c r="N457" s="203"/>
      <c r="O457" s="203"/>
      <c r="P457" s="203"/>
      <c r="Q457" s="203"/>
      <c r="R457" s="204"/>
      <c r="S457" s="298" t="str">
        <f t="shared" si="30"/>
        <v/>
      </c>
      <c r="T457" s="299" t="str">
        <f t="shared" si="29"/>
        <v/>
      </c>
      <c r="U457" s="282"/>
    </row>
    <row r="458" spans="2:21" ht="24.75" customHeight="1">
      <c r="B458" s="176">
        <v>452</v>
      </c>
      <c r="C458" s="231"/>
      <c r="D458" s="290" t="str">
        <f t="shared" si="31"/>
        <v/>
      </c>
      <c r="E458" s="291">
        <f>IF(D458="",0,+COUNTIF('賃上げ後(2か月目)(様式3-8) '!$D$7:$D$1006,D458))</f>
        <v>0</v>
      </c>
      <c r="F458" s="205"/>
      <c r="G458" s="295" t="str">
        <f t="shared" si="32"/>
        <v/>
      </c>
      <c r="H458" s="202"/>
      <c r="I458" s="202"/>
      <c r="J458" s="203"/>
      <c r="K458" s="203"/>
      <c r="L458" s="203"/>
      <c r="M458" s="203"/>
      <c r="N458" s="203"/>
      <c r="O458" s="203"/>
      <c r="P458" s="203"/>
      <c r="Q458" s="203"/>
      <c r="R458" s="204"/>
      <c r="S458" s="298" t="str">
        <f t="shared" si="30"/>
        <v/>
      </c>
      <c r="T458" s="299" t="str">
        <f t="shared" si="29"/>
        <v/>
      </c>
      <c r="U458" s="282"/>
    </row>
    <row r="459" spans="2:21" ht="24.75" customHeight="1">
      <c r="B459" s="176">
        <v>453</v>
      </c>
      <c r="C459" s="231"/>
      <c r="D459" s="290" t="str">
        <f t="shared" si="31"/>
        <v/>
      </c>
      <c r="E459" s="291">
        <f>IF(D459="",0,+COUNTIF('賃上げ後(2か月目)(様式3-8) '!$D$7:$D$1006,D459))</f>
        <v>0</v>
      </c>
      <c r="F459" s="205"/>
      <c r="G459" s="295" t="str">
        <f t="shared" si="32"/>
        <v/>
      </c>
      <c r="H459" s="202"/>
      <c r="I459" s="202"/>
      <c r="J459" s="203"/>
      <c r="K459" s="203"/>
      <c r="L459" s="203"/>
      <c r="M459" s="203"/>
      <c r="N459" s="203"/>
      <c r="O459" s="203"/>
      <c r="P459" s="203"/>
      <c r="Q459" s="203"/>
      <c r="R459" s="204"/>
      <c r="S459" s="298" t="str">
        <f t="shared" si="30"/>
        <v/>
      </c>
      <c r="T459" s="299" t="str">
        <f t="shared" si="29"/>
        <v/>
      </c>
      <c r="U459" s="282"/>
    </row>
    <row r="460" spans="2:21" ht="24.75" customHeight="1">
      <c r="B460" s="176">
        <v>454</v>
      </c>
      <c r="C460" s="231"/>
      <c r="D460" s="290" t="str">
        <f t="shared" si="31"/>
        <v/>
      </c>
      <c r="E460" s="291">
        <f>IF(D460="",0,+COUNTIF('賃上げ後(2か月目)(様式3-8) '!$D$7:$D$1006,D460))</f>
        <v>0</v>
      </c>
      <c r="F460" s="205"/>
      <c r="G460" s="295" t="str">
        <f t="shared" si="32"/>
        <v/>
      </c>
      <c r="H460" s="202"/>
      <c r="I460" s="202"/>
      <c r="J460" s="203"/>
      <c r="K460" s="203"/>
      <c r="L460" s="203"/>
      <c r="M460" s="203"/>
      <c r="N460" s="203"/>
      <c r="O460" s="203"/>
      <c r="P460" s="203"/>
      <c r="Q460" s="203"/>
      <c r="R460" s="204"/>
      <c r="S460" s="298" t="str">
        <f t="shared" si="30"/>
        <v/>
      </c>
      <c r="T460" s="299" t="str">
        <f t="shared" si="29"/>
        <v/>
      </c>
      <c r="U460" s="282"/>
    </row>
    <row r="461" spans="2:21" ht="24.75" customHeight="1">
      <c r="B461" s="176">
        <v>455</v>
      </c>
      <c r="C461" s="231"/>
      <c r="D461" s="290" t="str">
        <f t="shared" si="31"/>
        <v/>
      </c>
      <c r="E461" s="291">
        <f>IF(D461="",0,+COUNTIF('賃上げ後(2か月目)(様式3-8) '!$D$7:$D$1006,D461))</f>
        <v>0</v>
      </c>
      <c r="F461" s="205"/>
      <c r="G461" s="295" t="str">
        <f t="shared" si="32"/>
        <v/>
      </c>
      <c r="H461" s="202"/>
      <c r="I461" s="202"/>
      <c r="J461" s="203"/>
      <c r="K461" s="203"/>
      <c r="L461" s="203"/>
      <c r="M461" s="203"/>
      <c r="N461" s="203"/>
      <c r="O461" s="203"/>
      <c r="P461" s="203"/>
      <c r="Q461" s="203"/>
      <c r="R461" s="204"/>
      <c r="S461" s="298" t="str">
        <f t="shared" si="30"/>
        <v/>
      </c>
      <c r="T461" s="299" t="str">
        <f t="shared" si="29"/>
        <v/>
      </c>
      <c r="U461" s="282"/>
    </row>
    <row r="462" spans="2:21" ht="24.75" customHeight="1">
      <c r="B462" s="176">
        <v>456</v>
      </c>
      <c r="C462" s="231"/>
      <c r="D462" s="290" t="str">
        <f t="shared" si="31"/>
        <v/>
      </c>
      <c r="E462" s="291">
        <f>IF(D462="",0,+COUNTIF('賃上げ後(2か月目)(様式3-8) '!$D$7:$D$1006,D462))</f>
        <v>0</v>
      </c>
      <c r="F462" s="205"/>
      <c r="G462" s="295" t="str">
        <f t="shared" si="32"/>
        <v/>
      </c>
      <c r="H462" s="202"/>
      <c r="I462" s="202"/>
      <c r="J462" s="203"/>
      <c r="K462" s="203"/>
      <c r="L462" s="203"/>
      <c r="M462" s="203"/>
      <c r="N462" s="203"/>
      <c r="O462" s="203"/>
      <c r="P462" s="203"/>
      <c r="Q462" s="203"/>
      <c r="R462" s="204"/>
      <c r="S462" s="298" t="str">
        <f t="shared" si="30"/>
        <v/>
      </c>
      <c r="T462" s="299" t="str">
        <f t="shared" ref="T462:T525" si="33">IF(C462="","",+IF(G462="対象",H462,0))</f>
        <v/>
      </c>
      <c r="U462" s="282"/>
    </row>
    <row r="463" spans="2:21" ht="24.75" customHeight="1">
      <c r="B463" s="176">
        <v>457</v>
      </c>
      <c r="C463" s="231"/>
      <c r="D463" s="290" t="str">
        <f t="shared" si="31"/>
        <v/>
      </c>
      <c r="E463" s="291">
        <f>IF(D463="",0,+COUNTIF('賃上げ後(2か月目)(様式3-8) '!$D$7:$D$1006,D463))</f>
        <v>0</v>
      </c>
      <c r="F463" s="205"/>
      <c r="G463" s="295" t="str">
        <f t="shared" si="32"/>
        <v/>
      </c>
      <c r="H463" s="202"/>
      <c r="I463" s="202"/>
      <c r="J463" s="203"/>
      <c r="K463" s="203"/>
      <c r="L463" s="203"/>
      <c r="M463" s="203"/>
      <c r="N463" s="203"/>
      <c r="O463" s="203"/>
      <c r="P463" s="203"/>
      <c r="Q463" s="203"/>
      <c r="R463" s="204"/>
      <c r="S463" s="298" t="str">
        <f t="shared" si="30"/>
        <v/>
      </c>
      <c r="T463" s="299" t="str">
        <f t="shared" si="33"/>
        <v/>
      </c>
      <c r="U463" s="282"/>
    </row>
    <row r="464" spans="2:21" ht="24.75" customHeight="1">
      <c r="B464" s="176">
        <v>458</v>
      </c>
      <c r="C464" s="231"/>
      <c r="D464" s="290" t="str">
        <f t="shared" si="31"/>
        <v/>
      </c>
      <c r="E464" s="291">
        <f>IF(D464="",0,+COUNTIF('賃上げ後(2か月目)(様式3-8) '!$D$7:$D$1006,D464))</f>
        <v>0</v>
      </c>
      <c r="F464" s="205"/>
      <c r="G464" s="295" t="str">
        <f t="shared" si="32"/>
        <v/>
      </c>
      <c r="H464" s="202"/>
      <c r="I464" s="202"/>
      <c r="J464" s="203"/>
      <c r="K464" s="203"/>
      <c r="L464" s="203"/>
      <c r="M464" s="203"/>
      <c r="N464" s="203"/>
      <c r="O464" s="203"/>
      <c r="P464" s="203"/>
      <c r="Q464" s="203"/>
      <c r="R464" s="204"/>
      <c r="S464" s="298" t="str">
        <f t="shared" si="30"/>
        <v/>
      </c>
      <c r="T464" s="299" t="str">
        <f t="shared" si="33"/>
        <v/>
      </c>
      <c r="U464" s="282"/>
    </row>
    <row r="465" spans="2:21" ht="24.75" customHeight="1">
      <c r="B465" s="176">
        <v>459</v>
      </c>
      <c r="C465" s="231"/>
      <c r="D465" s="290" t="str">
        <f t="shared" si="31"/>
        <v/>
      </c>
      <c r="E465" s="291">
        <f>IF(D465="",0,+COUNTIF('賃上げ後(2か月目)(様式3-8) '!$D$7:$D$1006,D465))</f>
        <v>0</v>
      </c>
      <c r="F465" s="205"/>
      <c r="G465" s="295" t="str">
        <f t="shared" si="32"/>
        <v/>
      </c>
      <c r="H465" s="202"/>
      <c r="I465" s="202"/>
      <c r="J465" s="203"/>
      <c r="K465" s="203"/>
      <c r="L465" s="203"/>
      <c r="M465" s="203"/>
      <c r="N465" s="203"/>
      <c r="O465" s="203"/>
      <c r="P465" s="203"/>
      <c r="Q465" s="203"/>
      <c r="R465" s="204"/>
      <c r="S465" s="298" t="str">
        <f t="shared" si="30"/>
        <v/>
      </c>
      <c r="T465" s="299" t="str">
        <f t="shared" si="33"/>
        <v/>
      </c>
      <c r="U465" s="282"/>
    </row>
    <row r="466" spans="2:21" ht="24.75" customHeight="1">
      <c r="B466" s="176">
        <v>460</v>
      </c>
      <c r="C466" s="231"/>
      <c r="D466" s="290" t="str">
        <f t="shared" si="31"/>
        <v/>
      </c>
      <c r="E466" s="291">
        <f>IF(D466="",0,+COUNTIF('賃上げ後(2か月目)(様式3-8) '!$D$7:$D$1006,D466))</f>
        <v>0</v>
      </c>
      <c r="F466" s="205"/>
      <c r="G466" s="295" t="str">
        <f t="shared" si="32"/>
        <v/>
      </c>
      <c r="H466" s="202"/>
      <c r="I466" s="202"/>
      <c r="J466" s="203"/>
      <c r="K466" s="203"/>
      <c r="L466" s="203"/>
      <c r="M466" s="203"/>
      <c r="N466" s="203"/>
      <c r="O466" s="203"/>
      <c r="P466" s="203"/>
      <c r="Q466" s="203"/>
      <c r="R466" s="204"/>
      <c r="S466" s="298" t="str">
        <f t="shared" si="30"/>
        <v/>
      </c>
      <c r="T466" s="299" t="str">
        <f t="shared" si="33"/>
        <v/>
      </c>
      <c r="U466" s="282"/>
    </row>
    <row r="467" spans="2:21" ht="24.75" customHeight="1">
      <c r="B467" s="176">
        <v>461</v>
      </c>
      <c r="C467" s="231"/>
      <c r="D467" s="290" t="str">
        <f t="shared" si="31"/>
        <v/>
      </c>
      <c r="E467" s="291">
        <f>IF(D467="",0,+COUNTIF('賃上げ後(2か月目)(様式3-8) '!$D$7:$D$1006,D467))</f>
        <v>0</v>
      </c>
      <c r="F467" s="205"/>
      <c r="G467" s="295" t="str">
        <f t="shared" si="32"/>
        <v/>
      </c>
      <c r="H467" s="202"/>
      <c r="I467" s="202"/>
      <c r="J467" s="203"/>
      <c r="K467" s="203"/>
      <c r="L467" s="203"/>
      <c r="M467" s="203"/>
      <c r="N467" s="203"/>
      <c r="O467" s="203"/>
      <c r="P467" s="203"/>
      <c r="Q467" s="203"/>
      <c r="R467" s="204"/>
      <c r="S467" s="298" t="str">
        <f t="shared" si="30"/>
        <v/>
      </c>
      <c r="T467" s="299" t="str">
        <f t="shared" si="33"/>
        <v/>
      </c>
      <c r="U467" s="282"/>
    </row>
    <row r="468" spans="2:21" ht="24.75" customHeight="1">
      <c r="B468" s="176">
        <v>462</v>
      </c>
      <c r="C468" s="231"/>
      <c r="D468" s="290" t="str">
        <f t="shared" si="31"/>
        <v/>
      </c>
      <c r="E468" s="291">
        <f>IF(D468="",0,+COUNTIF('賃上げ後(2か月目)(様式3-8) '!$D$7:$D$1006,D468))</f>
        <v>0</v>
      </c>
      <c r="F468" s="205"/>
      <c r="G468" s="295" t="str">
        <f t="shared" si="32"/>
        <v/>
      </c>
      <c r="H468" s="202"/>
      <c r="I468" s="202"/>
      <c r="J468" s="203"/>
      <c r="K468" s="203"/>
      <c r="L468" s="203"/>
      <c r="M468" s="203"/>
      <c r="N468" s="203"/>
      <c r="O468" s="203"/>
      <c r="P468" s="203"/>
      <c r="Q468" s="203"/>
      <c r="R468" s="204"/>
      <c r="S468" s="298" t="str">
        <f t="shared" si="30"/>
        <v/>
      </c>
      <c r="T468" s="299" t="str">
        <f t="shared" si="33"/>
        <v/>
      </c>
      <c r="U468" s="282"/>
    </row>
    <row r="469" spans="2:21" ht="24.75" customHeight="1">
      <c r="B469" s="176">
        <v>463</v>
      </c>
      <c r="C469" s="231"/>
      <c r="D469" s="290" t="str">
        <f t="shared" si="31"/>
        <v/>
      </c>
      <c r="E469" s="291">
        <f>IF(D469="",0,+COUNTIF('賃上げ後(2か月目)(様式3-8) '!$D$7:$D$1006,D469))</f>
        <v>0</v>
      </c>
      <c r="F469" s="205"/>
      <c r="G469" s="295" t="str">
        <f t="shared" si="32"/>
        <v/>
      </c>
      <c r="H469" s="202"/>
      <c r="I469" s="202"/>
      <c r="J469" s="203"/>
      <c r="K469" s="203"/>
      <c r="L469" s="203"/>
      <c r="M469" s="203"/>
      <c r="N469" s="203"/>
      <c r="O469" s="203"/>
      <c r="P469" s="203"/>
      <c r="Q469" s="203"/>
      <c r="R469" s="204"/>
      <c r="S469" s="298" t="str">
        <f t="shared" si="30"/>
        <v/>
      </c>
      <c r="T469" s="299" t="str">
        <f t="shared" si="33"/>
        <v/>
      </c>
      <c r="U469" s="282"/>
    </row>
    <row r="470" spans="2:21" ht="24.75" customHeight="1">
      <c r="B470" s="176">
        <v>464</v>
      </c>
      <c r="C470" s="231"/>
      <c r="D470" s="290" t="str">
        <f t="shared" si="31"/>
        <v/>
      </c>
      <c r="E470" s="291">
        <f>IF(D470="",0,+COUNTIF('賃上げ後(2か月目)(様式3-8) '!$D$7:$D$1006,D470))</f>
        <v>0</v>
      </c>
      <c r="F470" s="205"/>
      <c r="G470" s="295" t="str">
        <f t="shared" si="32"/>
        <v/>
      </c>
      <c r="H470" s="202"/>
      <c r="I470" s="202"/>
      <c r="J470" s="203"/>
      <c r="K470" s="203"/>
      <c r="L470" s="203"/>
      <c r="M470" s="203"/>
      <c r="N470" s="203"/>
      <c r="O470" s="203"/>
      <c r="P470" s="203"/>
      <c r="Q470" s="203"/>
      <c r="R470" s="204"/>
      <c r="S470" s="298" t="str">
        <f t="shared" si="30"/>
        <v/>
      </c>
      <c r="T470" s="299" t="str">
        <f t="shared" si="33"/>
        <v/>
      </c>
      <c r="U470" s="282"/>
    </row>
    <row r="471" spans="2:21" ht="24.75" customHeight="1">
      <c r="B471" s="176">
        <v>465</v>
      </c>
      <c r="C471" s="231"/>
      <c r="D471" s="290" t="str">
        <f t="shared" si="31"/>
        <v/>
      </c>
      <c r="E471" s="291">
        <f>IF(D471="",0,+COUNTIF('賃上げ後(2か月目)(様式3-8) '!$D$7:$D$1006,D471))</f>
        <v>0</v>
      </c>
      <c r="F471" s="205"/>
      <c r="G471" s="295" t="str">
        <f t="shared" si="32"/>
        <v/>
      </c>
      <c r="H471" s="202"/>
      <c r="I471" s="202"/>
      <c r="J471" s="203"/>
      <c r="K471" s="203"/>
      <c r="L471" s="203"/>
      <c r="M471" s="203"/>
      <c r="N471" s="203"/>
      <c r="O471" s="203"/>
      <c r="P471" s="203"/>
      <c r="Q471" s="203"/>
      <c r="R471" s="204"/>
      <c r="S471" s="298" t="str">
        <f t="shared" si="30"/>
        <v/>
      </c>
      <c r="T471" s="299" t="str">
        <f t="shared" si="33"/>
        <v/>
      </c>
      <c r="U471" s="282"/>
    </row>
    <row r="472" spans="2:21" ht="24.75" customHeight="1">
      <c r="B472" s="176">
        <v>466</v>
      </c>
      <c r="C472" s="231"/>
      <c r="D472" s="290" t="str">
        <f t="shared" si="31"/>
        <v/>
      </c>
      <c r="E472" s="291">
        <f>IF(D472="",0,+COUNTIF('賃上げ後(2か月目)(様式3-8) '!$D$7:$D$1006,D472))</f>
        <v>0</v>
      </c>
      <c r="F472" s="205"/>
      <c r="G472" s="295" t="str">
        <f t="shared" si="32"/>
        <v/>
      </c>
      <c r="H472" s="202"/>
      <c r="I472" s="202"/>
      <c r="J472" s="203"/>
      <c r="K472" s="203"/>
      <c r="L472" s="203"/>
      <c r="M472" s="203"/>
      <c r="N472" s="203"/>
      <c r="O472" s="203"/>
      <c r="P472" s="203"/>
      <c r="Q472" s="203"/>
      <c r="R472" s="204"/>
      <c r="S472" s="298" t="str">
        <f t="shared" si="30"/>
        <v/>
      </c>
      <c r="T472" s="299" t="str">
        <f t="shared" si="33"/>
        <v/>
      </c>
      <c r="U472" s="282"/>
    </row>
    <row r="473" spans="2:21" ht="24.75" customHeight="1">
      <c r="B473" s="176">
        <v>467</v>
      </c>
      <c r="C473" s="231"/>
      <c r="D473" s="290" t="str">
        <f t="shared" si="31"/>
        <v/>
      </c>
      <c r="E473" s="291">
        <f>IF(D473="",0,+COUNTIF('賃上げ後(2か月目)(様式3-8) '!$D$7:$D$1006,D473))</f>
        <v>0</v>
      </c>
      <c r="F473" s="205"/>
      <c r="G473" s="295" t="str">
        <f t="shared" si="32"/>
        <v/>
      </c>
      <c r="H473" s="202"/>
      <c r="I473" s="202"/>
      <c r="J473" s="203"/>
      <c r="K473" s="203"/>
      <c r="L473" s="203"/>
      <c r="M473" s="203"/>
      <c r="N473" s="203"/>
      <c r="O473" s="203"/>
      <c r="P473" s="203"/>
      <c r="Q473" s="203"/>
      <c r="R473" s="204"/>
      <c r="S473" s="298" t="str">
        <f t="shared" si="30"/>
        <v/>
      </c>
      <c r="T473" s="299" t="str">
        <f t="shared" si="33"/>
        <v/>
      </c>
      <c r="U473" s="282"/>
    </row>
    <row r="474" spans="2:21" ht="24.75" customHeight="1">
      <c r="B474" s="176">
        <v>468</v>
      </c>
      <c r="C474" s="231"/>
      <c r="D474" s="290" t="str">
        <f t="shared" si="31"/>
        <v/>
      </c>
      <c r="E474" s="291">
        <f>IF(D474="",0,+COUNTIF('賃上げ後(2か月目)(様式3-8) '!$D$7:$D$1006,D474))</f>
        <v>0</v>
      </c>
      <c r="F474" s="205"/>
      <c r="G474" s="295" t="str">
        <f t="shared" si="32"/>
        <v/>
      </c>
      <c r="H474" s="202"/>
      <c r="I474" s="202"/>
      <c r="J474" s="203"/>
      <c r="K474" s="203"/>
      <c r="L474" s="203"/>
      <c r="M474" s="203"/>
      <c r="N474" s="203"/>
      <c r="O474" s="203"/>
      <c r="P474" s="203"/>
      <c r="Q474" s="203"/>
      <c r="R474" s="204"/>
      <c r="S474" s="298" t="str">
        <f t="shared" si="30"/>
        <v/>
      </c>
      <c r="T474" s="299" t="str">
        <f t="shared" si="33"/>
        <v/>
      </c>
      <c r="U474" s="282"/>
    </row>
    <row r="475" spans="2:21" ht="24.75" customHeight="1">
      <c r="B475" s="176">
        <v>469</v>
      </c>
      <c r="C475" s="231"/>
      <c r="D475" s="290" t="str">
        <f t="shared" si="31"/>
        <v/>
      </c>
      <c r="E475" s="291">
        <f>IF(D475="",0,+COUNTIF('賃上げ後(2か月目)(様式3-8) '!$D$7:$D$1006,D475))</f>
        <v>0</v>
      </c>
      <c r="F475" s="205"/>
      <c r="G475" s="295" t="str">
        <f t="shared" si="32"/>
        <v/>
      </c>
      <c r="H475" s="202"/>
      <c r="I475" s="202"/>
      <c r="J475" s="203"/>
      <c r="K475" s="203"/>
      <c r="L475" s="203"/>
      <c r="M475" s="203"/>
      <c r="N475" s="203"/>
      <c r="O475" s="203"/>
      <c r="P475" s="203"/>
      <c r="Q475" s="203"/>
      <c r="R475" s="204"/>
      <c r="S475" s="298" t="str">
        <f t="shared" si="30"/>
        <v/>
      </c>
      <c r="T475" s="299" t="str">
        <f t="shared" si="33"/>
        <v/>
      </c>
      <c r="U475" s="282"/>
    </row>
    <row r="476" spans="2:21" ht="24.75" customHeight="1">
      <c r="B476" s="176">
        <v>470</v>
      </c>
      <c r="C476" s="231"/>
      <c r="D476" s="290" t="str">
        <f t="shared" si="31"/>
        <v/>
      </c>
      <c r="E476" s="291">
        <f>IF(D476="",0,+COUNTIF('賃上げ後(2か月目)(様式3-8) '!$D$7:$D$1006,D476))</f>
        <v>0</v>
      </c>
      <c r="F476" s="205"/>
      <c r="G476" s="295" t="str">
        <f t="shared" si="32"/>
        <v/>
      </c>
      <c r="H476" s="202"/>
      <c r="I476" s="202"/>
      <c r="J476" s="203"/>
      <c r="K476" s="203"/>
      <c r="L476" s="203"/>
      <c r="M476" s="203"/>
      <c r="N476" s="203"/>
      <c r="O476" s="203"/>
      <c r="P476" s="203"/>
      <c r="Q476" s="203"/>
      <c r="R476" s="204"/>
      <c r="S476" s="298" t="str">
        <f t="shared" si="30"/>
        <v/>
      </c>
      <c r="T476" s="299" t="str">
        <f t="shared" si="33"/>
        <v/>
      </c>
      <c r="U476" s="282"/>
    </row>
    <row r="477" spans="2:21" ht="24.75" customHeight="1">
      <c r="B477" s="176">
        <v>471</v>
      </c>
      <c r="C477" s="231"/>
      <c r="D477" s="290" t="str">
        <f t="shared" si="31"/>
        <v/>
      </c>
      <c r="E477" s="291">
        <f>IF(D477="",0,+COUNTIF('賃上げ後(2か月目)(様式3-8) '!$D$7:$D$1006,D477))</f>
        <v>0</v>
      </c>
      <c r="F477" s="205"/>
      <c r="G477" s="295" t="str">
        <f t="shared" si="32"/>
        <v/>
      </c>
      <c r="H477" s="202"/>
      <c r="I477" s="202"/>
      <c r="J477" s="203"/>
      <c r="K477" s="203"/>
      <c r="L477" s="203"/>
      <c r="M477" s="203"/>
      <c r="N477" s="203"/>
      <c r="O477" s="203"/>
      <c r="P477" s="203"/>
      <c r="Q477" s="203"/>
      <c r="R477" s="204"/>
      <c r="S477" s="298" t="str">
        <f t="shared" si="30"/>
        <v/>
      </c>
      <c r="T477" s="299" t="str">
        <f t="shared" si="33"/>
        <v/>
      </c>
      <c r="U477" s="282"/>
    </row>
    <row r="478" spans="2:21" ht="24.75" customHeight="1">
      <c r="B478" s="176">
        <v>472</v>
      </c>
      <c r="C478" s="231"/>
      <c r="D478" s="290" t="str">
        <f t="shared" si="31"/>
        <v/>
      </c>
      <c r="E478" s="291">
        <f>IF(D478="",0,+COUNTIF('賃上げ後(2か月目)(様式3-8) '!$D$7:$D$1006,D478))</f>
        <v>0</v>
      </c>
      <c r="F478" s="205"/>
      <c r="G478" s="295" t="str">
        <f t="shared" si="32"/>
        <v/>
      </c>
      <c r="H478" s="202"/>
      <c r="I478" s="202"/>
      <c r="J478" s="203"/>
      <c r="K478" s="203"/>
      <c r="L478" s="203"/>
      <c r="M478" s="203"/>
      <c r="N478" s="203"/>
      <c r="O478" s="203"/>
      <c r="P478" s="203"/>
      <c r="Q478" s="203"/>
      <c r="R478" s="204"/>
      <c r="S478" s="298" t="str">
        <f t="shared" si="30"/>
        <v/>
      </c>
      <c r="T478" s="299" t="str">
        <f t="shared" si="33"/>
        <v/>
      </c>
      <c r="U478" s="282"/>
    </row>
    <row r="479" spans="2:21" ht="24.75" customHeight="1">
      <c r="B479" s="176">
        <v>473</v>
      </c>
      <c r="C479" s="231"/>
      <c r="D479" s="290" t="str">
        <f t="shared" si="31"/>
        <v/>
      </c>
      <c r="E479" s="291">
        <f>IF(D479="",0,+COUNTIF('賃上げ後(2か月目)(様式3-8) '!$D$7:$D$1006,D479))</f>
        <v>0</v>
      </c>
      <c r="F479" s="205"/>
      <c r="G479" s="295" t="str">
        <f t="shared" si="32"/>
        <v/>
      </c>
      <c r="H479" s="202"/>
      <c r="I479" s="202"/>
      <c r="J479" s="203"/>
      <c r="K479" s="203"/>
      <c r="L479" s="203"/>
      <c r="M479" s="203"/>
      <c r="N479" s="203"/>
      <c r="O479" s="203"/>
      <c r="P479" s="203"/>
      <c r="Q479" s="203"/>
      <c r="R479" s="204"/>
      <c r="S479" s="298" t="str">
        <f t="shared" si="30"/>
        <v/>
      </c>
      <c r="T479" s="299" t="str">
        <f t="shared" si="33"/>
        <v/>
      </c>
      <c r="U479" s="282"/>
    </row>
    <row r="480" spans="2:21" ht="24.75" customHeight="1">
      <c r="B480" s="176">
        <v>474</v>
      </c>
      <c r="C480" s="231"/>
      <c r="D480" s="290" t="str">
        <f t="shared" si="31"/>
        <v/>
      </c>
      <c r="E480" s="291">
        <f>IF(D480="",0,+COUNTIF('賃上げ後(2か月目)(様式3-8) '!$D$7:$D$1006,D480))</f>
        <v>0</v>
      </c>
      <c r="F480" s="205"/>
      <c r="G480" s="295" t="str">
        <f t="shared" si="32"/>
        <v/>
      </c>
      <c r="H480" s="202"/>
      <c r="I480" s="202"/>
      <c r="J480" s="203"/>
      <c r="K480" s="203"/>
      <c r="L480" s="203"/>
      <c r="M480" s="203"/>
      <c r="N480" s="203"/>
      <c r="O480" s="203"/>
      <c r="P480" s="203"/>
      <c r="Q480" s="203"/>
      <c r="R480" s="204"/>
      <c r="S480" s="298" t="str">
        <f t="shared" si="30"/>
        <v/>
      </c>
      <c r="T480" s="299" t="str">
        <f t="shared" si="33"/>
        <v/>
      </c>
      <c r="U480" s="282"/>
    </row>
    <row r="481" spans="2:21" ht="24.75" customHeight="1">
      <c r="B481" s="176">
        <v>475</v>
      </c>
      <c r="C481" s="231"/>
      <c r="D481" s="290" t="str">
        <f t="shared" si="31"/>
        <v/>
      </c>
      <c r="E481" s="291">
        <f>IF(D481="",0,+COUNTIF('賃上げ後(2か月目)(様式3-8) '!$D$7:$D$1006,D481))</f>
        <v>0</v>
      </c>
      <c r="F481" s="205"/>
      <c r="G481" s="295" t="str">
        <f t="shared" si="32"/>
        <v/>
      </c>
      <c r="H481" s="202"/>
      <c r="I481" s="202"/>
      <c r="J481" s="203"/>
      <c r="K481" s="203"/>
      <c r="L481" s="203"/>
      <c r="M481" s="203"/>
      <c r="N481" s="203"/>
      <c r="O481" s="203"/>
      <c r="P481" s="203"/>
      <c r="Q481" s="203"/>
      <c r="R481" s="204"/>
      <c r="S481" s="298" t="str">
        <f t="shared" si="30"/>
        <v/>
      </c>
      <c r="T481" s="299" t="str">
        <f t="shared" si="33"/>
        <v/>
      </c>
      <c r="U481" s="282"/>
    </row>
    <row r="482" spans="2:21" ht="24.75" customHeight="1">
      <c r="B482" s="176">
        <v>476</v>
      </c>
      <c r="C482" s="231"/>
      <c r="D482" s="290" t="str">
        <f t="shared" si="31"/>
        <v/>
      </c>
      <c r="E482" s="291">
        <f>IF(D482="",0,+COUNTIF('賃上げ後(2か月目)(様式3-8) '!$D$7:$D$1006,D482))</f>
        <v>0</v>
      </c>
      <c r="F482" s="205"/>
      <c r="G482" s="295" t="str">
        <f t="shared" si="32"/>
        <v/>
      </c>
      <c r="H482" s="202"/>
      <c r="I482" s="202"/>
      <c r="J482" s="203"/>
      <c r="K482" s="203"/>
      <c r="L482" s="203"/>
      <c r="M482" s="203"/>
      <c r="N482" s="203"/>
      <c r="O482" s="203"/>
      <c r="P482" s="203"/>
      <c r="Q482" s="203"/>
      <c r="R482" s="204"/>
      <c r="S482" s="298" t="str">
        <f t="shared" si="30"/>
        <v/>
      </c>
      <c r="T482" s="299" t="str">
        <f t="shared" si="33"/>
        <v/>
      </c>
      <c r="U482" s="282"/>
    </row>
    <row r="483" spans="2:21" ht="24.75" customHeight="1">
      <c r="B483" s="176">
        <v>477</v>
      </c>
      <c r="C483" s="231"/>
      <c r="D483" s="290" t="str">
        <f t="shared" si="31"/>
        <v/>
      </c>
      <c r="E483" s="291">
        <f>IF(D483="",0,+COUNTIF('賃上げ後(2か月目)(様式3-8) '!$D$7:$D$1006,D483))</f>
        <v>0</v>
      </c>
      <c r="F483" s="205"/>
      <c r="G483" s="295" t="str">
        <f t="shared" si="32"/>
        <v/>
      </c>
      <c r="H483" s="202"/>
      <c r="I483" s="202"/>
      <c r="J483" s="203"/>
      <c r="K483" s="203"/>
      <c r="L483" s="203"/>
      <c r="M483" s="203"/>
      <c r="N483" s="203"/>
      <c r="O483" s="203"/>
      <c r="P483" s="203"/>
      <c r="Q483" s="203"/>
      <c r="R483" s="204"/>
      <c r="S483" s="298" t="str">
        <f t="shared" si="30"/>
        <v/>
      </c>
      <c r="T483" s="299" t="str">
        <f t="shared" si="33"/>
        <v/>
      </c>
      <c r="U483" s="282"/>
    </row>
    <row r="484" spans="2:21" ht="24.75" customHeight="1">
      <c r="B484" s="176">
        <v>478</v>
      </c>
      <c r="C484" s="231"/>
      <c r="D484" s="290" t="str">
        <f t="shared" si="31"/>
        <v/>
      </c>
      <c r="E484" s="291">
        <f>IF(D484="",0,+COUNTIF('賃上げ後(2か月目)(様式3-8) '!$D$7:$D$1006,D484))</f>
        <v>0</v>
      </c>
      <c r="F484" s="205"/>
      <c r="G484" s="295" t="str">
        <f t="shared" si="32"/>
        <v/>
      </c>
      <c r="H484" s="202"/>
      <c r="I484" s="202"/>
      <c r="J484" s="203"/>
      <c r="K484" s="203"/>
      <c r="L484" s="203"/>
      <c r="M484" s="203"/>
      <c r="N484" s="203"/>
      <c r="O484" s="203"/>
      <c r="P484" s="203"/>
      <c r="Q484" s="203"/>
      <c r="R484" s="204"/>
      <c r="S484" s="298" t="str">
        <f t="shared" si="30"/>
        <v/>
      </c>
      <c r="T484" s="299" t="str">
        <f t="shared" si="33"/>
        <v/>
      </c>
      <c r="U484" s="282"/>
    </row>
    <row r="485" spans="2:21" ht="24.75" customHeight="1">
      <c r="B485" s="176">
        <v>479</v>
      </c>
      <c r="C485" s="231"/>
      <c r="D485" s="290" t="str">
        <f t="shared" si="31"/>
        <v/>
      </c>
      <c r="E485" s="291">
        <f>IF(D485="",0,+COUNTIF('賃上げ後(2か月目)(様式3-8) '!$D$7:$D$1006,D485))</f>
        <v>0</v>
      </c>
      <c r="F485" s="205"/>
      <c r="G485" s="295" t="str">
        <f t="shared" si="32"/>
        <v/>
      </c>
      <c r="H485" s="202"/>
      <c r="I485" s="202"/>
      <c r="J485" s="203"/>
      <c r="K485" s="203"/>
      <c r="L485" s="203"/>
      <c r="M485" s="203"/>
      <c r="N485" s="203"/>
      <c r="O485" s="203"/>
      <c r="P485" s="203"/>
      <c r="Q485" s="203"/>
      <c r="R485" s="204"/>
      <c r="S485" s="298" t="str">
        <f t="shared" si="30"/>
        <v/>
      </c>
      <c r="T485" s="299" t="str">
        <f t="shared" si="33"/>
        <v/>
      </c>
      <c r="U485" s="282"/>
    </row>
    <row r="486" spans="2:21" ht="24.75" customHeight="1">
      <c r="B486" s="176">
        <v>480</v>
      </c>
      <c r="C486" s="231"/>
      <c r="D486" s="290" t="str">
        <f t="shared" si="31"/>
        <v/>
      </c>
      <c r="E486" s="291">
        <f>IF(D486="",0,+COUNTIF('賃上げ後(2か月目)(様式3-8) '!$D$7:$D$1006,D486))</f>
        <v>0</v>
      </c>
      <c r="F486" s="205"/>
      <c r="G486" s="295" t="str">
        <f t="shared" si="32"/>
        <v/>
      </c>
      <c r="H486" s="202"/>
      <c r="I486" s="202"/>
      <c r="J486" s="203"/>
      <c r="K486" s="203"/>
      <c r="L486" s="203"/>
      <c r="M486" s="203"/>
      <c r="N486" s="203"/>
      <c r="O486" s="203"/>
      <c r="P486" s="203"/>
      <c r="Q486" s="203"/>
      <c r="R486" s="204"/>
      <c r="S486" s="298" t="str">
        <f t="shared" si="30"/>
        <v/>
      </c>
      <c r="T486" s="299" t="str">
        <f t="shared" si="33"/>
        <v/>
      </c>
      <c r="U486" s="282"/>
    </row>
    <row r="487" spans="2:21" ht="24.75" customHeight="1">
      <c r="B487" s="176">
        <v>481</v>
      </c>
      <c r="C487" s="231"/>
      <c r="D487" s="290" t="str">
        <f t="shared" si="31"/>
        <v/>
      </c>
      <c r="E487" s="291">
        <f>IF(D487="",0,+COUNTIF('賃上げ後(2か月目)(様式3-8) '!$D$7:$D$1006,D487))</f>
        <v>0</v>
      </c>
      <c r="F487" s="205"/>
      <c r="G487" s="295" t="str">
        <f t="shared" si="32"/>
        <v/>
      </c>
      <c r="H487" s="202"/>
      <c r="I487" s="202"/>
      <c r="J487" s="203"/>
      <c r="K487" s="203"/>
      <c r="L487" s="203"/>
      <c r="M487" s="203"/>
      <c r="N487" s="203"/>
      <c r="O487" s="203"/>
      <c r="P487" s="203"/>
      <c r="Q487" s="203"/>
      <c r="R487" s="204"/>
      <c r="S487" s="298" t="str">
        <f t="shared" si="30"/>
        <v/>
      </c>
      <c r="T487" s="299" t="str">
        <f t="shared" si="33"/>
        <v/>
      </c>
      <c r="U487" s="282"/>
    </row>
    <row r="488" spans="2:21" ht="24.75" customHeight="1">
      <c r="B488" s="176">
        <v>482</v>
      </c>
      <c r="C488" s="231"/>
      <c r="D488" s="290" t="str">
        <f t="shared" si="31"/>
        <v/>
      </c>
      <c r="E488" s="291">
        <f>IF(D488="",0,+COUNTIF('賃上げ後(2か月目)(様式3-8) '!$D$7:$D$1006,D488))</f>
        <v>0</v>
      </c>
      <c r="F488" s="205"/>
      <c r="G488" s="295" t="str">
        <f t="shared" si="32"/>
        <v/>
      </c>
      <c r="H488" s="202"/>
      <c r="I488" s="202"/>
      <c r="J488" s="203"/>
      <c r="K488" s="203"/>
      <c r="L488" s="203"/>
      <c r="M488" s="203"/>
      <c r="N488" s="203"/>
      <c r="O488" s="203"/>
      <c r="P488" s="203"/>
      <c r="Q488" s="203"/>
      <c r="R488" s="204"/>
      <c r="S488" s="298" t="str">
        <f t="shared" si="30"/>
        <v/>
      </c>
      <c r="T488" s="299" t="str">
        <f t="shared" si="33"/>
        <v/>
      </c>
      <c r="U488" s="282"/>
    </row>
    <row r="489" spans="2:21" ht="24.75" customHeight="1">
      <c r="B489" s="176">
        <v>483</v>
      </c>
      <c r="C489" s="231"/>
      <c r="D489" s="290" t="str">
        <f t="shared" si="31"/>
        <v/>
      </c>
      <c r="E489" s="291">
        <f>IF(D489="",0,+COUNTIF('賃上げ後(2か月目)(様式3-8) '!$D$7:$D$1006,D489))</f>
        <v>0</v>
      </c>
      <c r="F489" s="205"/>
      <c r="G489" s="295" t="str">
        <f t="shared" si="32"/>
        <v/>
      </c>
      <c r="H489" s="202"/>
      <c r="I489" s="202"/>
      <c r="J489" s="203"/>
      <c r="K489" s="203"/>
      <c r="L489" s="203"/>
      <c r="M489" s="203"/>
      <c r="N489" s="203"/>
      <c r="O489" s="203"/>
      <c r="P489" s="203"/>
      <c r="Q489" s="203"/>
      <c r="R489" s="204"/>
      <c r="S489" s="298" t="str">
        <f t="shared" si="30"/>
        <v/>
      </c>
      <c r="T489" s="299" t="str">
        <f t="shared" si="33"/>
        <v/>
      </c>
      <c r="U489" s="282"/>
    </row>
    <row r="490" spans="2:21" ht="24.75" customHeight="1">
      <c r="B490" s="176">
        <v>484</v>
      </c>
      <c r="C490" s="231"/>
      <c r="D490" s="290" t="str">
        <f t="shared" si="31"/>
        <v/>
      </c>
      <c r="E490" s="291">
        <f>IF(D490="",0,+COUNTIF('賃上げ後(2か月目)(様式3-8) '!$D$7:$D$1006,D490))</f>
        <v>0</v>
      </c>
      <c r="F490" s="205"/>
      <c r="G490" s="295" t="str">
        <f t="shared" si="32"/>
        <v/>
      </c>
      <c r="H490" s="202"/>
      <c r="I490" s="202"/>
      <c r="J490" s="203"/>
      <c r="K490" s="203"/>
      <c r="L490" s="203"/>
      <c r="M490" s="203"/>
      <c r="N490" s="203"/>
      <c r="O490" s="203"/>
      <c r="P490" s="203"/>
      <c r="Q490" s="203"/>
      <c r="R490" s="204"/>
      <c r="S490" s="298" t="str">
        <f t="shared" si="30"/>
        <v/>
      </c>
      <c r="T490" s="299" t="str">
        <f t="shared" si="33"/>
        <v/>
      </c>
      <c r="U490" s="282"/>
    </row>
    <row r="491" spans="2:21" ht="24.75" customHeight="1">
      <c r="B491" s="176">
        <v>485</v>
      </c>
      <c r="C491" s="231"/>
      <c r="D491" s="290" t="str">
        <f t="shared" si="31"/>
        <v/>
      </c>
      <c r="E491" s="291">
        <f>IF(D491="",0,+COUNTIF('賃上げ後(2か月目)(様式3-8) '!$D$7:$D$1006,D491))</f>
        <v>0</v>
      </c>
      <c r="F491" s="205"/>
      <c r="G491" s="295" t="str">
        <f t="shared" si="32"/>
        <v/>
      </c>
      <c r="H491" s="202"/>
      <c r="I491" s="202"/>
      <c r="J491" s="203"/>
      <c r="K491" s="203"/>
      <c r="L491" s="203"/>
      <c r="M491" s="203"/>
      <c r="N491" s="203"/>
      <c r="O491" s="203"/>
      <c r="P491" s="203"/>
      <c r="Q491" s="203"/>
      <c r="R491" s="204"/>
      <c r="S491" s="298" t="str">
        <f t="shared" si="30"/>
        <v/>
      </c>
      <c r="T491" s="299" t="str">
        <f t="shared" si="33"/>
        <v/>
      </c>
      <c r="U491" s="282"/>
    </row>
    <row r="492" spans="2:21" ht="24.75" customHeight="1">
      <c r="B492" s="176">
        <v>486</v>
      </c>
      <c r="C492" s="231"/>
      <c r="D492" s="290" t="str">
        <f t="shared" si="31"/>
        <v/>
      </c>
      <c r="E492" s="291">
        <f>IF(D492="",0,+COUNTIF('賃上げ後(2か月目)(様式3-8) '!$D$7:$D$1006,D492))</f>
        <v>0</v>
      </c>
      <c r="F492" s="205"/>
      <c r="G492" s="295" t="str">
        <f t="shared" si="32"/>
        <v/>
      </c>
      <c r="H492" s="202"/>
      <c r="I492" s="202"/>
      <c r="J492" s="203"/>
      <c r="K492" s="203"/>
      <c r="L492" s="203"/>
      <c r="M492" s="203"/>
      <c r="N492" s="203"/>
      <c r="O492" s="203"/>
      <c r="P492" s="203"/>
      <c r="Q492" s="203"/>
      <c r="R492" s="204"/>
      <c r="S492" s="298" t="str">
        <f t="shared" si="30"/>
        <v/>
      </c>
      <c r="T492" s="299" t="str">
        <f t="shared" si="33"/>
        <v/>
      </c>
      <c r="U492" s="282"/>
    </row>
    <row r="493" spans="2:21" ht="24.75" customHeight="1">
      <c r="B493" s="176">
        <v>487</v>
      </c>
      <c r="C493" s="231"/>
      <c r="D493" s="290" t="str">
        <f t="shared" si="31"/>
        <v/>
      </c>
      <c r="E493" s="291">
        <f>IF(D493="",0,+COUNTIF('賃上げ後(2か月目)(様式3-8) '!$D$7:$D$1006,D493))</f>
        <v>0</v>
      </c>
      <c r="F493" s="205"/>
      <c r="G493" s="295" t="str">
        <f t="shared" si="32"/>
        <v/>
      </c>
      <c r="H493" s="202"/>
      <c r="I493" s="202"/>
      <c r="J493" s="203"/>
      <c r="K493" s="203"/>
      <c r="L493" s="203"/>
      <c r="M493" s="203"/>
      <c r="N493" s="203"/>
      <c r="O493" s="203"/>
      <c r="P493" s="203"/>
      <c r="Q493" s="203"/>
      <c r="R493" s="204"/>
      <c r="S493" s="298" t="str">
        <f t="shared" si="30"/>
        <v/>
      </c>
      <c r="T493" s="299" t="str">
        <f t="shared" si="33"/>
        <v/>
      </c>
      <c r="U493" s="282"/>
    </row>
    <row r="494" spans="2:21" ht="24.75" customHeight="1">
      <c r="B494" s="176">
        <v>488</v>
      </c>
      <c r="C494" s="231"/>
      <c r="D494" s="290" t="str">
        <f t="shared" si="31"/>
        <v/>
      </c>
      <c r="E494" s="291">
        <f>IF(D494="",0,+COUNTIF('賃上げ後(2か月目)(様式3-8) '!$D$7:$D$1006,D494))</f>
        <v>0</v>
      </c>
      <c r="F494" s="205"/>
      <c r="G494" s="295" t="str">
        <f t="shared" si="32"/>
        <v/>
      </c>
      <c r="H494" s="202"/>
      <c r="I494" s="202"/>
      <c r="J494" s="203"/>
      <c r="K494" s="203"/>
      <c r="L494" s="203"/>
      <c r="M494" s="203"/>
      <c r="N494" s="203"/>
      <c r="O494" s="203"/>
      <c r="P494" s="203"/>
      <c r="Q494" s="203"/>
      <c r="R494" s="204"/>
      <c r="S494" s="298" t="str">
        <f t="shared" si="30"/>
        <v/>
      </c>
      <c r="T494" s="299" t="str">
        <f t="shared" si="33"/>
        <v/>
      </c>
      <c r="U494" s="282"/>
    </row>
    <row r="495" spans="2:21" ht="24.75" customHeight="1">
      <c r="B495" s="176">
        <v>489</v>
      </c>
      <c r="C495" s="231"/>
      <c r="D495" s="290" t="str">
        <f t="shared" si="31"/>
        <v/>
      </c>
      <c r="E495" s="291">
        <f>IF(D495="",0,+COUNTIF('賃上げ後(2か月目)(様式3-8) '!$D$7:$D$1006,D495))</f>
        <v>0</v>
      </c>
      <c r="F495" s="205"/>
      <c r="G495" s="295" t="str">
        <f t="shared" si="32"/>
        <v/>
      </c>
      <c r="H495" s="202"/>
      <c r="I495" s="202"/>
      <c r="J495" s="203"/>
      <c r="K495" s="203"/>
      <c r="L495" s="203"/>
      <c r="M495" s="203"/>
      <c r="N495" s="203"/>
      <c r="O495" s="203"/>
      <c r="P495" s="203"/>
      <c r="Q495" s="203"/>
      <c r="R495" s="204"/>
      <c r="S495" s="298" t="str">
        <f t="shared" si="30"/>
        <v/>
      </c>
      <c r="T495" s="299" t="str">
        <f t="shared" si="33"/>
        <v/>
      </c>
      <c r="U495" s="282"/>
    </row>
    <row r="496" spans="2:21" ht="24.75" customHeight="1">
      <c r="B496" s="176">
        <v>490</v>
      </c>
      <c r="C496" s="231"/>
      <c r="D496" s="290" t="str">
        <f t="shared" si="31"/>
        <v/>
      </c>
      <c r="E496" s="291">
        <f>IF(D496="",0,+COUNTIF('賃上げ後(2か月目)(様式3-8) '!$D$7:$D$1006,D496))</f>
        <v>0</v>
      </c>
      <c r="F496" s="205"/>
      <c r="G496" s="295" t="str">
        <f t="shared" si="32"/>
        <v/>
      </c>
      <c r="H496" s="202"/>
      <c r="I496" s="202"/>
      <c r="J496" s="203"/>
      <c r="K496" s="203"/>
      <c r="L496" s="203"/>
      <c r="M496" s="203"/>
      <c r="N496" s="203"/>
      <c r="O496" s="203"/>
      <c r="P496" s="203"/>
      <c r="Q496" s="203"/>
      <c r="R496" s="204"/>
      <c r="S496" s="298" t="str">
        <f t="shared" si="30"/>
        <v/>
      </c>
      <c r="T496" s="299" t="str">
        <f t="shared" si="33"/>
        <v/>
      </c>
      <c r="U496" s="282"/>
    </row>
    <row r="497" spans="2:21" ht="24.75" customHeight="1">
      <c r="B497" s="176">
        <v>491</v>
      </c>
      <c r="C497" s="231"/>
      <c r="D497" s="290" t="str">
        <f t="shared" si="31"/>
        <v/>
      </c>
      <c r="E497" s="291">
        <f>IF(D497="",0,+COUNTIF('賃上げ後(2か月目)(様式3-8) '!$D$7:$D$1006,D497))</f>
        <v>0</v>
      </c>
      <c r="F497" s="205"/>
      <c r="G497" s="295" t="str">
        <f t="shared" si="32"/>
        <v/>
      </c>
      <c r="H497" s="202"/>
      <c r="I497" s="202"/>
      <c r="J497" s="203"/>
      <c r="K497" s="203"/>
      <c r="L497" s="203"/>
      <c r="M497" s="203"/>
      <c r="N497" s="203"/>
      <c r="O497" s="203"/>
      <c r="P497" s="203"/>
      <c r="Q497" s="203"/>
      <c r="R497" s="204"/>
      <c r="S497" s="298" t="str">
        <f t="shared" si="30"/>
        <v/>
      </c>
      <c r="T497" s="299" t="str">
        <f t="shared" si="33"/>
        <v/>
      </c>
      <c r="U497" s="282"/>
    </row>
    <row r="498" spans="2:21" ht="24.75" customHeight="1">
      <c r="B498" s="176">
        <v>492</v>
      </c>
      <c r="C498" s="231"/>
      <c r="D498" s="290" t="str">
        <f t="shared" si="31"/>
        <v/>
      </c>
      <c r="E498" s="291">
        <f>IF(D498="",0,+COUNTIF('賃上げ後(2か月目)(様式3-8) '!$D$7:$D$1006,D498))</f>
        <v>0</v>
      </c>
      <c r="F498" s="205"/>
      <c r="G498" s="295" t="str">
        <f t="shared" si="32"/>
        <v/>
      </c>
      <c r="H498" s="202"/>
      <c r="I498" s="202"/>
      <c r="J498" s="203"/>
      <c r="K498" s="203"/>
      <c r="L498" s="203"/>
      <c r="M498" s="203"/>
      <c r="N498" s="203"/>
      <c r="O498" s="203"/>
      <c r="P498" s="203"/>
      <c r="Q498" s="203"/>
      <c r="R498" s="204"/>
      <c r="S498" s="298" t="str">
        <f t="shared" si="30"/>
        <v/>
      </c>
      <c r="T498" s="299" t="str">
        <f t="shared" si="33"/>
        <v/>
      </c>
      <c r="U498" s="282"/>
    </row>
    <row r="499" spans="2:21" ht="24.75" customHeight="1">
      <c r="B499" s="176">
        <v>493</v>
      </c>
      <c r="C499" s="231"/>
      <c r="D499" s="290" t="str">
        <f t="shared" si="31"/>
        <v/>
      </c>
      <c r="E499" s="291">
        <f>IF(D499="",0,+COUNTIF('賃上げ後(2か月目)(様式3-8) '!$D$7:$D$1006,D499))</f>
        <v>0</v>
      </c>
      <c r="F499" s="205"/>
      <c r="G499" s="295" t="str">
        <f t="shared" si="32"/>
        <v/>
      </c>
      <c r="H499" s="202"/>
      <c r="I499" s="202"/>
      <c r="J499" s="203"/>
      <c r="K499" s="203"/>
      <c r="L499" s="203"/>
      <c r="M499" s="203"/>
      <c r="N499" s="203"/>
      <c r="O499" s="203"/>
      <c r="P499" s="203"/>
      <c r="Q499" s="203"/>
      <c r="R499" s="204"/>
      <c r="S499" s="298" t="str">
        <f t="shared" si="30"/>
        <v/>
      </c>
      <c r="T499" s="299" t="str">
        <f t="shared" si="33"/>
        <v/>
      </c>
      <c r="U499" s="282"/>
    </row>
    <row r="500" spans="2:21" ht="24.75" customHeight="1">
      <c r="B500" s="176">
        <v>494</v>
      </c>
      <c r="C500" s="231"/>
      <c r="D500" s="290" t="str">
        <f t="shared" si="31"/>
        <v/>
      </c>
      <c r="E500" s="291">
        <f>IF(D500="",0,+COUNTIF('賃上げ後(2か月目)(様式3-8) '!$D$7:$D$1006,D500))</f>
        <v>0</v>
      </c>
      <c r="F500" s="205"/>
      <c r="G500" s="295" t="str">
        <f t="shared" si="32"/>
        <v/>
      </c>
      <c r="H500" s="202"/>
      <c r="I500" s="202"/>
      <c r="J500" s="203"/>
      <c r="K500" s="203"/>
      <c r="L500" s="203"/>
      <c r="M500" s="203"/>
      <c r="N500" s="203"/>
      <c r="O500" s="203"/>
      <c r="P500" s="203"/>
      <c r="Q500" s="203"/>
      <c r="R500" s="204"/>
      <c r="S500" s="298" t="str">
        <f t="shared" si="30"/>
        <v/>
      </c>
      <c r="T500" s="299" t="str">
        <f t="shared" si="33"/>
        <v/>
      </c>
      <c r="U500" s="282"/>
    </row>
    <row r="501" spans="2:21" ht="24.75" customHeight="1">
      <c r="B501" s="176">
        <v>495</v>
      </c>
      <c r="C501" s="231"/>
      <c r="D501" s="290" t="str">
        <f t="shared" si="31"/>
        <v/>
      </c>
      <c r="E501" s="291">
        <f>IF(D501="",0,+COUNTIF('賃上げ後(2か月目)(様式3-8) '!$D$7:$D$1006,D501))</f>
        <v>0</v>
      </c>
      <c r="F501" s="205"/>
      <c r="G501" s="295" t="str">
        <f t="shared" si="32"/>
        <v/>
      </c>
      <c r="H501" s="202"/>
      <c r="I501" s="202"/>
      <c r="J501" s="203"/>
      <c r="K501" s="203"/>
      <c r="L501" s="203"/>
      <c r="M501" s="203"/>
      <c r="N501" s="203"/>
      <c r="O501" s="203"/>
      <c r="P501" s="203"/>
      <c r="Q501" s="203"/>
      <c r="R501" s="204"/>
      <c r="S501" s="298" t="str">
        <f t="shared" si="30"/>
        <v/>
      </c>
      <c r="T501" s="299" t="str">
        <f t="shared" si="33"/>
        <v/>
      </c>
      <c r="U501" s="282"/>
    </row>
    <row r="502" spans="2:21" ht="24.75" customHeight="1">
      <c r="B502" s="176">
        <v>496</v>
      </c>
      <c r="C502" s="231"/>
      <c r="D502" s="290" t="str">
        <f t="shared" si="31"/>
        <v/>
      </c>
      <c r="E502" s="291">
        <f>IF(D502="",0,+COUNTIF('賃上げ後(2か月目)(様式3-8) '!$D$7:$D$1006,D502))</f>
        <v>0</v>
      </c>
      <c r="F502" s="205"/>
      <c r="G502" s="295" t="str">
        <f t="shared" si="32"/>
        <v/>
      </c>
      <c r="H502" s="202"/>
      <c r="I502" s="202"/>
      <c r="J502" s="203"/>
      <c r="K502" s="203"/>
      <c r="L502" s="203"/>
      <c r="M502" s="203"/>
      <c r="N502" s="203"/>
      <c r="O502" s="203"/>
      <c r="P502" s="203"/>
      <c r="Q502" s="203"/>
      <c r="R502" s="204"/>
      <c r="S502" s="298" t="str">
        <f t="shared" si="30"/>
        <v/>
      </c>
      <c r="T502" s="299" t="str">
        <f t="shared" si="33"/>
        <v/>
      </c>
      <c r="U502" s="282"/>
    </row>
    <row r="503" spans="2:21" ht="24.75" customHeight="1">
      <c r="B503" s="176">
        <v>497</v>
      </c>
      <c r="C503" s="231"/>
      <c r="D503" s="290" t="str">
        <f t="shared" si="31"/>
        <v/>
      </c>
      <c r="E503" s="291">
        <f>IF(D503="",0,+COUNTIF('賃上げ後(2か月目)(様式3-8) '!$D$7:$D$1006,D503))</f>
        <v>0</v>
      </c>
      <c r="F503" s="205"/>
      <c r="G503" s="295" t="str">
        <f t="shared" si="32"/>
        <v/>
      </c>
      <c r="H503" s="202"/>
      <c r="I503" s="202"/>
      <c r="J503" s="203"/>
      <c r="K503" s="203"/>
      <c r="L503" s="203"/>
      <c r="M503" s="203"/>
      <c r="N503" s="203"/>
      <c r="O503" s="203"/>
      <c r="P503" s="203"/>
      <c r="Q503" s="203"/>
      <c r="R503" s="204"/>
      <c r="S503" s="298" t="str">
        <f t="shared" si="30"/>
        <v/>
      </c>
      <c r="T503" s="299" t="str">
        <f t="shared" si="33"/>
        <v/>
      </c>
      <c r="U503" s="282"/>
    </row>
    <row r="504" spans="2:21" ht="24.75" customHeight="1">
      <c r="B504" s="176">
        <v>498</v>
      </c>
      <c r="C504" s="231"/>
      <c r="D504" s="290" t="str">
        <f t="shared" si="31"/>
        <v/>
      </c>
      <c r="E504" s="291">
        <f>IF(D504="",0,+COUNTIF('賃上げ後(2か月目)(様式3-8) '!$D$7:$D$1006,D504))</f>
        <v>0</v>
      </c>
      <c r="F504" s="205"/>
      <c r="G504" s="295" t="str">
        <f t="shared" si="32"/>
        <v/>
      </c>
      <c r="H504" s="202"/>
      <c r="I504" s="202"/>
      <c r="J504" s="203"/>
      <c r="K504" s="203"/>
      <c r="L504" s="203"/>
      <c r="M504" s="203"/>
      <c r="N504" s="203"/>
      <c r="O504" s="203"/>
      <c r="P504" s="203"/>
      <c r="Q504" s="203"/>
      <c r="R504" s="204"/>
      <c r="S504" s="298" t="str">
        <f t="shared" si="30"/>
        <v/>
      </c>
      <c r="T504" s="299" t="str">
        <f t="shared" si="33"/>
        <v/>
      </c>
      <c r="U504" s="282"/>
    </row>
    <row r="505" spans="2:21" ht="24.75" customHeight="1">
      <c r="B505" s="176">
        <v>499</v>
      </c>
      <c r="C505" s="231"/>
      <c r="D505" s="290" t="str">
        <f t="shared" si="31"/>
        <v/>
      </c>
      <c r="E505" s="291">
        <f>IF(D505="",0,+COUNTIF('賃上げ後(2か月目)(様式3-8) '!$D$7:$D$1006,D505))</f>
        <v>0</v>
      </c>
      <c r="F505" s="205"/>
      <c r="G505" s="295" t="str">
        <f t="shared" si="32"/>
        <v/>
      </c>
      <c r="H505" s="202"/>
      <c r="I505" s="202"/>
      <c r="J505" s="203"/>
      <c r="K505" s="203"/>
      <c r="L505" s="203"/>
      <c r="M505" s="203"/>
      <c r="N505" s="203"/>
      <c r="O505" s="203"/>
      <c r="P505" s="203"/>
      <c r="Q505" s="203"/>
      <c r="R505" s="204"/>
      <c r="S505" s="298" t="str">
        <f t="shared" si="30"/>
        <v/>
      </c>
      <c r="T505" s="299" t="str">
        <f t="shared" si="33"/>
        <v/>
      </c>
      <c r="U505" s="282"/>
    </row>
    <row r="506" spans="2:21" ht="24.75" customHeight="1">
      <c r="B506" s="176">
        <v>500</v>
      </c>
      <c r="C506" s="231"/>
      <c r="D506" s="290" t="str">
        <f t="shared" si="31"/>
        <v/>
      </c>
      <c r="E506" s="291">
        <f>IF(D506="",0,+COUNTIF('賃上げ後(2か月目)(様式3-8) '!$D$7:$D$1006,D506))</f>
        <v>0</v>
      </c>
      <c r="F506" s="205"/>
      <c r="G506" s="295" t="str">
        <f t="shared" si="32"/>
        <v/>
      </c>
      <c r="H506" s="202"/>
      <c r="I506" s="202"/>
      <c r="J506" s="203"/>
      <c r="K506" s="203"/>
      <c r="L506" s="203"/>
      <c r="M506" s="203"/>
      <c r="N506" s="203"/>
      <c r="O506" s="203"/>
      <c r="P506" s="203"/>
      <c r="Q506" s="203"/>
      <c r="R506" s="204"/>
      <c r="S506" s="298" t="str">
        <f t="shared" si="30"/>
        <v/>
      </c>
      <c r="T506" s="299" t="str">
        <f t="shared" si="33"/>
        <v/>
      </c>
      <c r="U506" s="282"/>
    </row>
    <row r="507" spans="2:21" ht="24.75" customHeight="1">
      <c r="B507" s="176">
        <v>501</v>
      </c>
      <c r="C507" s="231"/>
      <c r="D507" s="290" t="str">
        <f t="shared" si="31"/>
        <v/>
      </c>
      <c r="E507" s="291">
        <f>IF(D507="",0,+COUNTIF('賃上げ後(2か月目)(様式3-8) '!$D$7:$D$1006,D507))</f>
        <v>0</v>
      </c>
      <c r="F507" s="205"/>
      <c r="G507" s="295" t="str">
        <f t="shared" si="32"/>
        <v/>
      </c>
      <c r="H507" s="202"/>
      <c r="I507" s="202"/>
      <c r="J507" s="203"/>
      <c r="K507" s="203"/>
      <c r="L507" s="203"/>
      <c r="M507" s="203"/>
      <c r="N507" s="203"/>
      <c r="O507" s="203"/>
      <c r="P507" s="203"/>
      <c r="Q507" s="203"/>
      <c r="R507" s="204"/>
      <c r="S507" s="298" t="str">
        <f t="shared" si="30"/>
        <v/>
      </c>
      <c r="T507" s="299" t="str">
        <f t="shared" si="33"/>
        <v/>
      </c>
      <c r="U507" s="282"/>
    </row>
    <row r="508" spans="2:21" ht="24.75" customHeight="1">
      <c r="B508" s="176">
        <v>502</v>
      </c>
      <c r="C508" s="231"/>
      <c r="D508" s="290" t="str">
        <f t="shared" si="31"/>
        <v/>
      </c>
      <c r="E508" s="291">
        <f>IF(D508="",0,+COUNTIF('賃上げ後(2か月目)(様式3-8) '!$D$7:$D$1006,D508))</f>
        <v>0</v>
      </c>
      <c r="F508" s="205"/>
      <c r="G508" s="295" t="str">
        <f t="shared" si="32"/>
        <v/>
      </c>
      <c r="H508" s="202"/>
      <c r="I508" s="202"/>
      <c r="J508" s="203"/>
      <c r="K508" s="203"/>
      <c r="L508" s="203"/>
      <c r="M508" s="203"/>
      <c r="N508" s="203"/>
      <c r="O508" s="203"/>
      <c r="P508" s="203"/>
      <c r="Q508" s="203"/>
      <c r="R508" s="204"/>
      <c r="S508" s="298" t="str">
        <f t="shared" si="30"/>
        <v/>
      </c>
      <c r="T508" s="299" t="str">
        <f t="shared" si="33"/>
        <v/>
      </c>
      <c r="U508" s="282"/>
    </row>
    <row r="509" spans="2:21" ht="24.75" customHeight="1">
      <c r="B509" s="176">
        <v>503</v>
      </c>
      <c r="C509" s="231"/>
      <c r="D509" s="290" t="str">
        <f t="shared" si="31"/>
        <v/>
      </c>
      <c r="E509" s="291">
        <f>IF(D509="",0,+COUNTIF('賃上げ後(2か月目)(様式3-8) '!$D$7:$D$1006,D509))</f>
        <v>0</v>
      </c>
      <c r="F509" s="205"/>
      <c r="G509" s="295" t="str">
        <f t="shared" si="32"/>
        <v/>
      </c>
      <c r="H509" s="202"/>
      <c r="I509" s="202"/>
      <c r="J509" s="203"/>
      <c r="K509" s="203"/>
      <c r="L509" s="203"/>
      <c r="M509" s="203"/>
      <c r="N509" s="203"/>
      <c r="O509" s="203"/>
      <c r="P509" s="203"/>
      <c r="Q509" s="203"/>
      <c r="R509" s="204"/>
      <c r="S509" s="298" t="str">
        <f t="shared" si="30"/>
        <v/>
      </c>
      <c r="T509" s="299" t="str">
        <f t="shared" si="33"/>
        <v/>
      </c>
      <c r="U509" s="282"/>
    </row>
    <row r="510" spans="2:21" ht="24.75" customHeight="1">
      <c r="B510" s="176">
        <v>504</v>
      </c>
      <c r="C510" s="231"/>
      <c r="D510" s="290" t="str">
        <f t="shared" si="31"/>
        <v/>
      </c>
      <c r="E510" s="291">
        <f>IF(D510="",0,+COUNTIF('賃上げ後(2か月目)(様式3-8) '!$D$7:$D$1006,D510))</f>
        <v>0</v>
      </c>
      <c r="F510" s="205"/>
      <c r="G510" s="295" t="str">
        <f t="shared" si="32"/>
        <v/>
      </c>
      <c r="H510" s="202"/>
      <c r="I510" s="202"/>
      <c r="J510" s="203"/>
      <c r="K510" s="203"/>
      <c r="L510" s="203"/>
      <c r="M510" s="203"/>
      <c r="N510" s="203"/>
      <c r="O510" s="203"/>
      <c r="P510" s="203"/>
      <c r="Q510" s="203"/>
      <c r="R510" s="204"/>
      <c r="S510" s="298" t="str">
        <f t="shared" si="30"/>
        <v/>
      </c>
      <c r="T510" s="299" t="str">
        <f t="shared" si="33"/>
        <v/>
      </c>
      <c r="U510" s="282"/>
    </row>
    <row r="511" spans="2:21" ht="24.75" customHeight="1">
      <c r="B511" s="176">
        <v>505</v>
      </c>
      <c r="C511" s="231"/>
      <c r="D511" s="290" t="str">
        <f t="shared" si="31"/>
        <v/>
      </c>
      <c r="E511" s="291">
        <f>IF(D511="",0,+COUNTIF('賃上げ後(2か月目)(様式3-8) '!$D$7:$D$1006,D511))</f>
        <v>0</v>
      </c>
      <c r="F511" s="205"/>
      <c r="G511" s="295" t="str">
        <f t="shared" si="32"/>
        <v/>
      </c>
      <c r="H511" s="202"/>
      <c r="I511" s="202"/>
      <c r="J511" s="203"/>
      <c r="K511" s="203"/>
      <c r="L511" s="203"/>
      <c r="M511" s="203"/>
      <c r="N511" s="203"/>
      <c r="O511" s="203"/>
      <c r="P511" s="203"/>
      <c r="Q511" s="203"/>
      <c r="R511" s="204"/>
      <c r="S511" s="298" t="str">
        <f t="shared" si="30"/>
        <v/>
      </c>
      <c r="T511" s="299" t="str">
        <f t="shared" si="33"/>
        <v/>
      </c>
      <c r="U511" s="282"/>
    </row>
    <row r="512" spans="2:21" ht="24.75" customHeight="1">
      <c r="B512" s="176">
        <v>506</v>
      </c>
      <c r="C512" s="231"/>
      <c r="D512" s="290" t="str">
        <f t="shared" si="31"/>
        <v/>
      </c>
      <c r="E512" s="291">
        <f>IF(D512="",0,+COUNTIF('賃上げ後(2か月目)(様式3-8) '!$D$7:$D$1006,D512))</f>
        <v>0</v>
      </c>
      <c r="F512" s="205"/>
      <c r="G512" s="295" t="str">
        <f t="shared" si="32"/>
        <v/>
      </c>
      <c r="H512" s="202"/>
      <c r="I512" s="202"/>
      <c r="J512" s="203"/>
      <c r="K512" s="203"/>
      <c r="L512" s="203"/>
      <c r="M512" s="203"/>
      <c r="N512" s="203"/>
      <c r="O512" s="203"/>
      <c r="P512" s="203"/>
      <c r="Q512" s="203"/>
      <c r="R512" s="204"/>
      <c r="S512" s="298" t="str">
        <f t="shared" si="30"/>
        <v/>
      </c>
      <c r="T512" s="299" t="str">
        <f t="shared" si="33"/>
        <v/>
      </c>
      <c r="U512" s="282"/>
    </row>
    <row r="513" spans="2:21" ht="24.75" customHeight="1">
      <c r="B513" s="176">
        <v>507</v>
      </c>
      <c r="C513" s="231"/>
      <c r="D513" s="290" t="str">
        <f t="shared" si="31"/>
        <v/>
      </c>
      <c r="E513" s="291">
        <f>IF(D513="",0,+COUNTIF('賃上げ後(2か月目)(様式3-8) '!$D$7:$D$1006,D513))</f>
        <v>0</v>
      </c>
      <c r="F513" s="205"/>
      <c r="G513" s="295" t="str">
        <f t="shared" si="32"/>
        <v/>
      </c>
      <c r="H513" s="202"/>
      <c r="I513" s="202"/>
      <c r="J513" s="203"/>
      <c r="K513" s="203"/>
      <c r="L513" s="203"/>
      <c r="M513" s="203"/>
      <c r="N513" s="203"/>
      <c r="O513" s="203"/>
      <c r="P513" s="203"/>
      <c r="Q513" s="203"/>
      <c r="R513" s="204"/>
      <c r="S513" s="298" t="str">
        <f t="shared" si="30"/>
        <v/>
      </c>
      <c r="T513" s="299" t="str">
        <f t="shared" si="33"/>
        <v/>
      </c>
      <c r="U513" s="282"/>
    </row>
    <row r="514" spans="2:21" ht="24.75" customHeight="1">
      <c r="B514" s="176">
        <v>508</v>
      </c>
      <c r="C514" s="231"/>
      <c r="D514" s="290" t="str">
        <f t="shared" si="31"/>
        <v/>
      </c>
      <c r="E514" s="291">
        <f>IF(D514="",0,+COUNTIF('賃上げ後(2か月目)(様式3-8) '!$D$7:$D$1006,D514))</f>
        <v>0</v>
      </c>
      <c r="F514" s="205"/>
      <c r="G514" s="295" t="str">
        <f t="shared" si="32"/>
        <v/>
      </c>
      <c r="H514" s="202"/>
      <c r="I514" s="202"/>
      <c r="J514" s="203"/>
      <c r="K514" s="203"/>
      <c r="L514" s="203"/>
      <c r="M514" s="203"/>
      <c r="N514" s="203"/>
      <c r="O514" s="203"/>
      <c r="P514" s="203"/>
      <c r="Q514" s="203"/>
      <c r="R514" s="204"/>
      <c r="S514" s="298" t="str">
        <f t="shared" si="30"/>
        <v/>
      </c>
      <c r="T514" s="299" t="str">
        <f t="shared" si="33"/>
        <v/>
      </c>
      <c r="U514" s="282"/>
    </row>
    <row r="515" spans="2:21" ht="24.75" customHeight="1">
      <c r="B515" s="176">
        <v>509</v>
      </c>
      <c r="C515" s="231"/>
      <c r="D515" s="290" t="str">
        <f t="shared" si="31"/>
        <v/>
      </c>
      <c r="E515" s="291">
        <f>IF(D515="",0,+COUNTIF('賃上げ後(2か月目)(様式3-8) '!$D$7:$D$1006,D515))</f>
        <v>0</v>
      </c>
      <c r="F515" s="205"/>
      <c r="G515" s="295" t="str">
        <f t="shared" si="32"/>
        <v/>
      </c>
      <c r="H515" s="202"/>
      <c r="I515" s="202"/>
      <c r="J515" s="203"/>
      <c r="K515" s="203"/>
      <c r="L515" s="203"/>
      <c r="M515" s="203"/>
      <c r="N515" s="203"/>
      <c r="O515" s="203"/>
      <c r="P515" s="203"/>
      <c r="Q515" s="203"/>
      <c r="R515" s="204"/>
      <c r="S515" s="298" t="str">
        <f t="shared" si="30"/>
        <v/>
      </c>
      <c r="T515" s="299" t="str">
        <f t="shared" si="33"/>
        <v/>
      </c>
      <c r="U515" s="282"/>
    </row>
    <row r="516" spans="2:21" ht="24.75" customHeight="1">
      <c r="B516" s="176">
        <v>510</v>
      </c>
      <c r="C516" s="231"/>
      <c r="D516" s="290" t="str">
        <f t="shared" si="31"/>
        <v/>
      </c>
      <c r="E516" s="291">
        <f>IF(D516="",0,+COUNTIF('賃上げ後(2か月目)(様式3-8) '!$D$7:$D$1006,D516))</f>
        <v>0</v>
      </c>
      <c r="F516" s="205"/>
      <c r="G516" s="295" t="str">
        <f t="shared" si="32"/>
        <v/>
      </c>
      <c r="H516" s="202"/>
      <c r="I516" s="202"/>
      <c r="J516" s="203"/>
      <c r="K516" s="203"/>
      <c r="L516" s="203"/>
      <c r="M516" s="203"/>
      <c r="N516" s="203"/>
      <c r="O516" s="203"/>
      <c r="P516" s="203"/>
      <c r="Q516" s="203"/>
      <c r="R516" s="204"/>
      <c r="S516" s="298" t="str">
        <f t="shared" si="30"/>
        <v/>
      </c>
      <c r="T516" s="299" t="str">
        <f t="shared" si="33"/>
        <v/>
      </c>
      <c r="U516" s="282"/>
    </row>
    <row r="517" spans="2:21" ht="24.75" customHeight="1">
      <c r="B517" s="176">
        <v>511</v>
      </c>
      <c r="C517" s="231"/>
      <c r="D517" s="290" t="str">
        <f t="shared" si="31"/>
        <v/>
      </c>
      <c r="E517" s="291">
        <f>IF(D517="",0,+COUNTIF('賃上げ後(2か月目)(様式3-8) '!$D$7:$D$1006,D517))</f>
        <v>0</v>
      </c>
      <c r="F517" s="205"/>
      <c r="G517" s="295" t="str">
        <f t="shared" si="32"/>
        <v/>
      </c>
      <c r="H517" s="202"/>
      <c r="I517" s="202"/>
      <c r="J517" s="203"/>
      <c r="K517" s="203"/>
      <c r="L517" s="203"/>
      <c r="M517" s="203"/>
      <c r="N517" s="203"/>
      <c r="O517" s="203"/>
      <c r="P517" s="203"/>
      <c r="Q517" s="203"/>
      <c r="R517" s="204"/>
      <c r="S517" s="298" t="str">
        <f t="shared" si="30"/>
        <v/>
      </c>
      <c r="T517" s="299" t="str">
        <f t="shared" si="33"/>
        <v/>
      </c>
      <c r="U517" s="282"/>
    </row>
    <row r="518" spans="2:21" ht="24.75" customHeight="1">
      <c r="B518" s="176">
        <v>512</v>
      </c>
      <c r="C518" s="231"/>
      <c r="D518" s="290" t="str">
        <f t="shared" si="31"/>
        <v/>
      </c>
      <c r="E518" s="291">
        <f>IF(D518="",0,+COUNTIF('賃上げ後(2か月目)(様式3-8) '!$D$7:$D$1006,D518))</f>
        <v>0</v>
      </c>
      <c r="F518" s="205"/>
      <c r="G518" s="295" t="str">
        <f t="shared" si="32"/>
        <v/>
      </c>
      <c r="H518" s="202"/>
      <c r="I518" s="202"/>
      <c r="J518" s="203"/>
      <c r="K518" s="203"/>
      <c r="L518" s="203"/>
      <c r="M518" s="203"/>
      <c r="N518" s="203"/>
      <c r="O518" s="203"/>
      <c r="P518" s="203"/>
      <c r="Q518" s="203"/>
      <c r="R518" s="204"/>
      <c r="S518" s="298" t="str">
        <f t="shared" si="30"/>
        <v/>
      </c>
      <c r="T518" s="299" t="str">
        <f t="shared" si="33"/>
        <v/>
      </c>
      <c r="U518" s="282"/>
    </row>
    <row r="519" spans="2:21" ht="24.75" customHeight="1">
      <c r="B519" s="176">
        <v>513</v>
      </c>
      <c r="C519" s="231"/>
      <c r="D519" s="290" t="str">
        <f t="shared" si="31"/>
        <v/>
      </c>
      <c r="E519" s="291">
        <f>IF(D519="",0,+COUNTIF('賃上げ後(2か月目)(様式3-8) '!$D$7:$D$1006,D519))</f>
        <v>0</v>
      </c>
      <c r="F519" s="205"/>
      <c r="G519" s="295" t="str">
        <f t="shared" si="32"/>
        <v/>
      </c>
      <c r="H519" s="202"/>
      <c r="I519" s="202"/>
      <c r="J519" s="203"/>
      <c r="K519" s="203"/>
      <c r="L519" s="203"/>
      <c r="M519" s="203"/>
      <c r="N519" s="203"/>
      <c r="O519" s="203"/>
      <c r="P519" s="203"/>
      <c r="Q519" s="203"/>
      <c r="R519" s="204"/>
      <c r="S519" s="298" t="str">
        <f t="shared" si="30"/>
        <v/>
      </c>
      <c r="T519" s="299" t="str">
        <f t="shared" si="33"/>
        <v/>
      </c>
      <c r="U519" s="282"/>
    </row>
    <row r="520" spans="2:21" ht="24.75" customHeight="1">
      <c r="B520" s="176">
        <v>514</v>
      </c>
      <c r="C520" s="231"/>
      <c r="D520" s="290" t="str">
        <f t="shared" si="31"/>
        <v/>
      </c>
      <c r="E520" s="291">
        <f>IF(D520="",0,+COUNTIF('賃上げ後(2か月目)(様式3-8) '!$D$7:$D$1006,D520))</f>
        <v>0</v>
      </c>
      <c r="F520" s="205"/>
      <c r="G520" s="295" t="str">
        <f t="shared" si="32"/>
        <v/>
      </c>
      <c r="H520" s="202"/>
      <c r="I520" s="202"/>
      <c r="J520" s="203"/>
      <c r="K520" s="203"/>
      <c r="L520" s="203"/>
      <c r="M520" s="203"/>
      <c r="N520" s="203"/>
      <c r="O520" s="203"/>
      <c r="P520" s="203"/>
      <c r="Q520" s="203"/>
      <c r="R520" s="204"/>
      <c r="S520" s="298" t="str">
        <f t="shared" ref="S520:S583" si="34">IF(C520="","",+SUM(H520:R520))</f>
        <v/>
      </c>
      <c r="T520" s="299" t="str">
        <f t="shared" si="33"/>
        <v/>
      </c>
      <c r="U520" s="282"/>
    </row>
    <row r="521" spans="2:21" ht="24.75" customHeight="1">
      <c r="B521" s="176">
        <v>515</v>
      </c>
      <c r="C521" s="231"/>
      <c r="D521" s="290" t="str">
        <f t="shared" ref="D521:D584" si="35">SUBSTITUTE(SUBSTITUTE(C521,"　","")," ","")</f>
        <v/>
      </c>
      <c r="E521" s="291">
        <f>IF(D521="",0,+COUNTIF('賃上げ後(2か月目)(様式3-8) '!$D$7:$D$1006,D521))</f>
        <v>0</v>
      </c>
      <c r="F521" s="205"/>
      <c r="G521" s="295" t="str">
        <f t="shared" ref="G521:G584" si="36">IF(C521="","",+IF(OR(E521&lt;1,F521=""),"除外","対象"))</f>
        <v/>
      </c>
      <c r="H521" s="202"/>
      <c r="I521" s="202"/>
      <c r="J521" s="203"/>
      <c r="K521" s="203"/>
      <c r="L521" s="203"/>
      <c r="M521" s="203"/>
      <c r="N521" s="203"/>
      <c r="O521" s="203"/>
      <c r="P521" s="203"/>
      <c r="Q521" s="203"/>
      <c r="R521" s="204"/>
      <c r="S521" s="298" t="str">
        <f t="shared" si="34"/>
        <v/>
      </c>
      <c r="T521" s="299" t="str">
        <f t="shared" si="33"/>
        <v/>
      </c>
      <c r="U521" s="282"/>
    </row>
    <row r="522" spans="2:21" ht="24.75" customHeight="1">
      <c r="B522" s="176">
        <v>516</v>
      </c>
      <c r="C522" s="231"/>
      <c r="D522" s="290" t="str">
        <f t="shared" si="35"/>
        <v/>
      </c>
      <c r="E522" s="291">
        <f>IF(D522="",0,+COUNTIF('賃上げ後(2か月目)(様式3-8) '!$D$7:$D$1006,D522))</f>
        <v>0</v>
      </c>
      <c r="F522" s="205"/>
      <c r="G522" s="295" t="str">
        <f t="shared" si="36"/>
        <v/>
      </c>
      <c r="H522" s="202"/>
      <c r="I522" s="202"/>
      <c r="J522" s="203"/>
      <c r="K522" s="203"/>
      <c r="L522" s="203"/>
      <c r="M522" s="203"/>
      <c r="N522" s="203"/>
      <c r="O522" s="203"/>
      <c r="P522" s="203"/>
      <c r="Q522" s="203"/>
      <c r="R522" s="204"/>
      <c r="S522" s="298" t="str">
        <f t="shared" si="34"/>
        <v/>
      </c>
      <c r="T522" s="299" t="str">
        <f t="shared" si="33"/>
        <v/>
      </c>
      <c r="U522" s="282"/>
    </row>
    <row r="523" spans="2:21" ht="24.75" customHeight="1">
      <c r="B523" s="176">
        <v>517</v>
      </c>
      <c r="C523" s="231"/>
      <c r="D523" s="290" t="str">
        <f t="shared" si="35"/>
        <v/>
      </c>
      <c r="E523" s="291">
        <f>IF(D523="",0,+COUNTIF('賃上げ後(2か月目)(様式3-8) '!$D$7:$D$1006,D523))</f>
        <v>0</v>
      </c>
      <c r="F523" s="205"/>
      <c r="G523" s="295" t="str">
        <f t="shared" si="36"/>
        <v/>
      </c>
      <c r="H523" s="202"/>
      <c r="I523" s="202"/>
      <c r="J523" s="203"/>
      <c r="K523" s="203"/>
      <c r="L523" s="203"/>
      <c r="M523" s="203"/>
      <c r="N523" s="203"/>
      <c r="O523" s="203"/>
      <c r="P523" s="203"/>
      <c r="Q523" s="203"/>
      <c r="R523" s="204"/>
      <c r="S523" s="298" t="str">
        <f t="shared" si="34"/>
        <v/>
      </c>
      <c r="T523" s="299" t="str">
        <f t="shared" si="33"/>
        <v/>
      </c>
      <c r="U523" s="282"/>
    </row>
    <row r="524" spans="2:21" ht="24.75" customHeight="1">
      <c r="B524" s="176">
        <v>518</v>
      </c>
      <c r="C524" s="231"/>
      <c r="D524" s="290" t="str">
        <f t="shared" si="35"/>
        <v/>
      </c>
      <c r="E524" s="291">
        <f>IF(D524="",0,+COUNTIF('賃上げ後(2か月目)(様式3-8) '!$D$7:$D$1006,D524))</f>
        <v>0</v>
      </c>
      <c r="F524" s="205"/>
      <c r="G524" s="295" t="str">
        <f t="shared" si="36"/>
        <v/>
      </c>
      <c r="H524" s="202"/>
      <c r="I524" s="202"/>
      <c r="J524" s="203"/>
      <c r="K524" s="203"/>
      <c r="L524" s="203"/>
      <c r="M524" s="203"/>
      <c r="N524" s="203"/>
      <c r="O524" s="203"/>
      <c r="P524" s="203"/>
      <c r="Q524" s="203"/>
      <c r="R524" s="204"/>
      <c r="S524" s="298" t="str">
        <f t="shared" si="34"/>
        <v/>
      </c>
      <c r="T524" s="299" t="str">
        <f t="shared" si="33"/>
        <v/>
      </c>
      <c r="U524" s="282"/>
    </row>
    <row r="525" spans="2:21" ht="24.75" customHeight="1">
      <c r="B525" s="176">
        <v>519</v>
      </c>
      <c r="C525" s="231"/>
      <c r="D525" s="290" t="str">
        <f t="shared" si="35"/>
        <v/>
      </c>
      <c r="E525" s="291">
        <f>IF(D525="",0,+COUNTIF('賃上げ後(2か月目)(様式3-8) '!$D$7:$D$1006,D525))</f>
        <v>0</v>
      </c>
      <c r="F525" s="205"/>
      <c r="G525" s="295" t="str">
        <f t="shared" si="36"/>
        <v/>
      </c>
      <c r="H525" s="202"/>
      <c r="I525" s="202"/>
      <c r="J525" s="203"/>
      <c r="K525" s="203"/>
      <c r="L525" s="203"/>
      <c r="M525" s="203"/>
      <c r="N525" s="203"/>
      <c r="O525" s="203"/>
      <c r="P525" s="203"/>
      <c r="Q525" s="203"/>
      <c r="R525" s="204"/>
      <c r="S525" s="298" t="str">
        <f t="shared" si="34"/>
        <v/>
      </c>
      <c r="T525" s="299" t="str">
        <f t="shared" si="33"/>
        <v/>
      </c>
      <c r="U525" s="282"/>
    </row>
    <row r="526" spans="2:21" ht="24.75" customHeight="1">
      <c r="B526" s="176">
        <v>520</v>
      </c>
      <c r="C526" s="231"/>
      <c r="D526" s="290" t="str">
        <f t="shared" si="35"/>
        <v/>
      </c>
      <c r="E526" s="291">
        <f>IF(D526="",0,+COUNTIF('賃上げ後(2か月目)(様式3-8) '!$D$7:$D$1006,D526))</f>
        <v>0</v>
      </c>
      <c r="F526" s="205"/>
      <c r="G526" s="295" t="str">
        <f t="shared" si="36"/>
        <v/>
      </c>
      <c r="H526" s="202"/>
      <c r="I526" s="202"/>
      <c r="J526" s="203"/>
      <c r="K526" s="203"/>
      <c r="L526" s="203"/>
      <c r="M526" s="203"/>
      <c r="N526" s="203"/>
      <c r="O526" s="203"/>
      <c r="P526" s="203"/>
      <c r="Q526" s="203"/>
      <c r="R526" s="204"/>
      <c r="S526" s="298" t="str">
        <f t="shared" si="34"/>
        <v/>
      </c>
      <c r="T526" s="299" t="str">
        <f t="shared" ref="T526:T589" si="37">IF(C526="","",+IF(G526="対象",H526,0))</f>
        <v/>
      </c>
      <c r="U526" s="282"/>
    </row>
    <row r="527" spans="2:21" ht="24.75" customHeight="1">
      <c r="B527" s="176">
        <v>521</v>
      </c>
      <c r="C527" s="231"/>
      <c r="D527" s="290" t="str">
        <f t="shared" si="35"/>
        <v/>
      </c>
      <c r="E527" s="291">
        <f>IF(D527="",0,+COUNTIF('賃上げ後(2か月目)(様式3-8) '!$D$7:$D$1006,D527))</f>
        <v>0</v>
      </c>
      <c r="F527" s="205"/>
      <c r="G527" s="295" t="str">
        <f t="shared" si="36"/>
        <v/>
      </c>
      <c r="H527" s="202"/>
      <c r="I527" s="202"/>
      <c r="J527" s="203"/>
      <c r="K527" s="203"/>
      <c r="L527" s="203"/>
      <c r="M527" s="203"/>
      <c r="N527" s="203"/>
      <c r="O527" s="203"/>
      <c r="P527" s="203"/>
      <c r="Q527" s="203"/>
      <c r="R527" s="204"/>
      <c r="S527" s="298" t="str">
        <f t="shared" si="34"/>
        <v/>
      </c>
      <c r="T527" s="299" t="str">
        <f t="shared" si="37"/>
        <v/>
      </c>
      <c r="U527" s="282"/>
    </row>
    <row r="528" spans="2:21" ht="24.75" customHeight="1">
      <c r="B528" s="176">
        <v>522</v>
      </c>
      <c r="C528" s="231"/>
      <c r="D528" s="290" t="str">
        <f t="shared" si="35"/>
        <v/>
      </c>
      <c r="E528" s="291">
        <f>IF(D528="",0,+COUNTIF('賃上げ後(2か月目)(様式3-8) '!$D$7:$D$1006,D528))</f>
        <v>0</v>
      </c>
      <c r="F528" s="205"/>
      <c r="G528" s="295" t="str">
        <f t="shared" si="36"/>
        <v/>
      </c>
      <c r="H528" s="202"/>
      <c r="I528" s="202"/>
      <c r="J528" s="203"/>
      <c r="K528" s="203"/>
      <c r="L528" s="203"/>
      <c r="M528" s="203"/>
      <c r="N528" s="203"/>
      <c r="O528" s="203"/>
      <c r="P528" s="203"/>
      <c r="Q528" s="203"/>
      <c r="R528" s="204"/>
      <c r="S528" s="298" t="str">
        <f t="shared" si="34"/>
        <v/>
      </c>
      <c r="T528" s="299" t="str">
        <f t="shared" si="37"/>
        <v/>
      </c>
      <c r="U528" s="282"/>
    </row>
    <row r="529" spans="2:21" ht="24.75" customHeight="1">
      <c r="B529" s="176">
        <v>523</v>
      </c>
      <c r="C529" s="231"/>
      <c r="D529" s="290" t="str">
        <f t="shared" si="35"/>
        <v/>
      </c>
      <c r="E529" s="291">
        <f>IF(D529="",0,+COUNTIF('賃上げ後(2か月目)(様式3-8) '!$D$7:$D$1006,D529))</f>
        <v>0</v>
      </c>
      <c r="F529" s="205"/>
      <c r="G529" s="295" t="str">
        <f t="shared" si="36"/>
        <v/>
      </c>
      <c r="H529" s="202"/>
      <c r="I529" s="202"/>
      <c r="J529" s="203"/>
      <c r="K529" s="203"/>
      <c r="L529" s="203"/>
      <c r="M529" s="203"/>
      <c r="N529" s="203"/>
      <c r="O529" s="203"/>
      <c r="P529" s="203"/>
      <c r="Q529" s="203"/>
      <c r="R529" s="204"/>
      <c r="S529" s="298" t="str">
        <f t="shared" si="34"/>
        <v/>
      </c>
      <c r="T529" s="299" t="str">
        <f t="shared" si="37"/>
        <v/>
      </c>
      <c r="U529" s="282"/>
    </row>
    <row r="530" spans="2:21" ht="24.75" customHeight="1">
      <c r="B530" s="176">
        <v>524</v>
      </c>
      <c r="C530" s="231"/>
      <c r="D530" s="290" t="str">
        <f t="shared" si="35"/>
        <v/>
      </c>
      <c r="E530" s="291">
        <f>IF(D530="",0,+COUNTIF('賃上げ後(2か月目)(様式3-8) '!$D$7:$D$1006,D530))</f>
        <v>0</v>
      </c>
      <c r="F530" s="205"/>
      <c r="G530" s="295" t="str">
        <f t="shared" si="36"/>
        <v/>
      </c>
      <c r="H530" s="202"/>
      <c r="I530" s="202"/>
      <c r="J530" s="203"/>
      <c r="K530" s="203"/>
      <c r="L530" s="203"/>
      <c r="M530" s="203"/>
      <c r="N530" s="203"/>
      <c r="O530" s="203"/>
      <c r="P530" s="203"/>
      <c r="Q530" s="203"/>
      <c r="R530" s="204"/>
      <c r="S530" s="298" t="str">
        <f t="shared" si="34"/>
        <v/>
      </c>
      <c r="T530" s="299" t="str">
        <f t="shared" si="37"/>
        <v/>
      </c>
      <c r="U530" s="282"/>
    </row>
    <row r="531" spans="2:21" ht="24.75" customHeight="1">
      <c r="B531" s="176">
        <v>525</v>
      </c>
      <c r="C531" s="231"/>
      <c r="D531" s="290" t="str">
        <f t="shared" si="35"/>
        <v/>
      </c>
      <c r="E531" s="291">
        <f>IF(D531="",0,+COUNTIF('賃上げ後(2か月目)(様式3-8) '!$D$7:$D$1006,D531))</f>
        <v>0</v>
      </c>
      <c r="F531" s="205"/>
      <c r="G531" s="295" t="str">
        <f t="shared" si="36"/>
        <v/>
      </c>
      <c r="H531" s="202"/>
      <c r="I531" s="202"/>
      <c r="J531" s="203"/>
      <c r="K531" s="203"/>
      <c r="L531" s="203"/>
      <c r="M531" s="203"/>
      <c r="N531" s="203"/>
      <c r="O531" s="203"/>
      <c r="P531" s="203"/>
      <c r="Q531" s="203"/>
      <c r="R531" s="204"/>
      <c r="S531" s="298" t="str">
        <f t="shared" si="34"/>
        <v/>
      </c>
      <c r="T531" s="299" t="str">
        <f t="shared" si="37"/>
        <v/>
      </c>
      <c r="U531" s="282"/>
    </row>
    <row r="532" spans="2:21" ht="24.75" customHeight="1">
      <c r="B532" s="176">
        <v>526</v>
      </c>
      <c r="C532" s="231"/>
      <c r="D532" s="290" t="str">
        <f t="shared" si="35"/>
        <v/>
      </c>
      <c r="E532" s="291">
        <f>IF(D532="",0,+COUNTIF('賃上げ後(2か月目)(様式3-8) '!$D$7:$D$1006,D532))</f>
        <v>0</v>
      </c>
      <c r="F532" s="205"/>
      <c r="G532" s="295" t="str">
        <f t="shared" si="36"/>
        <v/>
      </c>
      <c r="H532" s="202"/>
      <c r="I532" s="202"/>
      <c r="J532" s="203"/>
      <c r="K532" s="203"/>
      <c r="L532" s="203"/>
      <c r="M532" s="203"/>
      <c r="N532" s="203"/>
      <c r="O532" s="203"/>
      <c r="P532" s="203"/>
      <c r="Q532" s="203"/>
      <c r="R532" s="204"/>
      <c r="S532" s="298" t="str">
        <f t="shared" si="34"/>
        <v/>
      </c>
      <c r="T532" s="299" t="str">
        <f t="shared" si="37"/>
        <v/>
      </c>
      <c r="U532" s="282"/>
    </row>
    <row r="533" spans="2:21" ht="24.75" customHeight="1">
      <c r="B533" s="176">
        <v>527</v>
      </c>
      <c r="C533" s="231"/>
      <c r="D533" s="290" t="str">
        <f t="shared" si="35"/>
        <v/>
      </c>
      <c r="E533" s="291">
        <f>IF(D533="",0,+COUNTIF('賃上げ後(2か月目)(様式3-8) '!$D$7:$D$1006,D533))</f>
        <v>0</v>
      </c>
      <c r="F533" s="205"/>
      <c r="G533" s="295" t="str">
        <f t="shared" si="36"/>
        <v/>
      </c>
      <c r="H533" s="202"/>
      <c r="I533" s="202"/>
      <c r="J533" s="203"/>
      <c r="K533" s="203"/>
      <c r="L533" s="203"/>
      <c r="M533" s="203"/>
      <c r="N533" s="203"/>
      <c r="O533" s="203"/>
      <c r="P533" s="203"/>
      <c r="Q533" s="203"/>
      <c r="R533" s="204"/>
      <c r="S533" s="298" t="str">
        <f t="shared" si="34"/>
        <v/>
      </c>
      <c r="T533" s="299" t="str">
        <f t="shared" si="37"/>
        <v/>
      </c>
      <c r="U533" s="282"/>
    </row>
    <row r="534" spans="2:21" ht="24.75" customHeight="1">
      <c r="B534" s="176">
        <v>528</v>
      </c>
      <c r="C534" s="231"/>
      <c r="D534" s="290" t="str">
        <f t="shared" si="35"/>
        <v/>
      </c>
      <c r="E534" s="291">
        <f>IF(D534="",0,+COUNTIF('賃上げ後(2か月目)(様式3-8) '!$D$7:$D$1006,D534))</f>
        <v>0</v>
      </c>
      <c r="F534" s="205"/>
      <c r="G534" s="295" t="str">
        <f t="shared" si="36"/>
        <v/>
      </c>
      <c r="H534" s="202"/>
      <c r="I534" s="202"/>
      <c r="J534" s="203"/>
      <c r="K534" s="203"/>
      <c r="L534" s="203"/>
      <c r="M534" s="203"/>
      <c r="N534" s="203"/>
      <c r="O534" s="203"/>
      <c r="P534" s="203"/>
      <c r="Q534" s="203"/>
      <c r="R534" s="204"/>
      <c r="S534" s="298" t="str">
        <f t="shared" si="34"/>
        <v/>
      </c>
      <c r="T534" s="299" t="str">
        <f t="shared" si="37"/>
        <v/>
      </c>
      <c r="U534" s="282"/>
    </row>
    <row r="535" spans="2:21" ht="24.75" customHeight="1">
      <c r="B535" s="176">
        <v>529</v>
      </c>
      <c r="C535" s="231"/>
      <c r="D535" s="290" t="str">
        <f t="shared" si="35"/>
        <v/>
      </c>
      <c r="E535" s="291">
        <f>IF(D535="",0,+COUNTIF('賃上げ後(2か月目)(様式3-8) '!$D$7:$D$1006,D535))</f>
        <v>0</v>
      </c>
      <c r="F535" s="205"/>
      <c r="G535" s="295" t="str">
        <f t="shared" si="36"/>
        <v/>
      </c>
      <c r="H535" s="202"/>
      <c r="I535" s="202"/>
      <c r="J535" s="203"/>
      <c r="K535" s="203"/>
      <c r="L535" s="203"/>
      <c r="M535" s="203"/>
      <c r="N535" s="203"/>
      <c r="O535" s="203"/>
      <c r="P535" s="203"/>
      <c r="Q535" s="203"/>
      <c r="R535" s="204"/>
      <c r="S535" s="298" t="str">
        <f t="shared" si="34"/>
        <v/>
      </c>
      <c r="T535" s="299" t="str">
        <f t="shared" si="37"/>
        <v/>
      </c>
      <c r="U535" s="282"/>
    </row>
    <row r="536" spans="2:21" ht="24.75" customHeight="1">
      <c r="B536" s="176">
        <v>530</v>
      </c>
      <c r="C536" s="231"/>
      <c r="D536" s="290" t="str">
        <f t="shared" si="35"/>
        <v/>
      </c>
      <c r="E536" s="291">
        <f>IF(D536="",0,+COUNTIF('賃上げ後(2か月目)(様式3-8) '!$D$7:$D$1006,D536))</f>
        <v>0</v>
      </c>
      <c r="F536" s="205"/>
      <c r="G536" s="295" t="str">
        <f t="shared" si="36"/>
        <v/>
      </c>
      <c r="H536" s="202"/>
      <c r="I536" s="202"/>
      <c r="J536" s="203"/>
      <c r="K536" s="203"/>
      <c r="L536" s="203"/>
      <c r="M536" s="203"/>
      <c r="N536" s="203"/>
      <c r="O536" s="203"/>
      <c r="P536" s="203"/>
      <c r="Q536" s="203"/>
      <c r="R536" s="204"/>
      <c r="S536" s="298" t="str">
        <f t="shared" si="34"/>
        <v/>
      </c>
      <c r="T536" s="299" t="str">
        <f t="shared" si="37"/>
        <v/>
      </c>
      <c r="U536" s="282"/>
    </row>
    <row r="537" spans="2:21" ht="24.75" customHeight="1">
      <c r="B537" s="176">
        <v>531</v>
      </c>
      <c r="C537" s="231"/>
      <c r="D537" s="290" t="str">
        <f t="shared" si="35"/>
        <v/>
      </c>
      <c r="E537" s="291">
        <f>IF(D537="",0,+COUNTIF('賃上げ後(2か月目)(様式3-8) '!$D$7:$D$1006,D537))</f>
        <v>0</v>
      </c>
      <c r="F537" s="205"/>
      <c r="G537" s="295" t="str">
        <f t="shared" si="36"/>
        <v/>
      </c>
      <c r="H537" s="202"/>
      <c r="I537" s="202"/>
      <c r="J537" s="203"/>
      <c r="K537" s="203"/>
      <c r="L537" s="203"/>
      <c r="M537" s="203"/>
      <c r="N537" s="203"/>
      <c r="O537" s="203"/>
      <c r="P537" s="203"/>
      <c r="Q537" s="203"/>
      <c r="R537" s="204"/>
      <c r="S537" s="298" t="str">
        <f t="shared" si="34"/>
        <v/>
      </c>
      <c r="T537" s="299" t="str">
        <f t="shared" si="37"/>
        <v/>
      </c>
      <c r="U537" s="282"/>
    </row>
    <row r="538" spans="2:21" ht="24.75" customHeight="1">
      <c r="B538" s="176">
        <v>532</v>
      </c>
      <c r="C538" s="231"/>
      <c r="D538" s="290" t="str">
        <f t="shared" si="35"/>
        <v/>
      </c>
      <c r="E538" s="291">
        <f>IF(D538="",0,+COUNTIF('賃上げ後(2か月目)(様式3-8) '!$D$7:$D$1006,D538))</f>
        <v>0</v>
      </c>
      <c r="F538" s="205"/>
      <c r="G538" s="295" t="str">
        <f t="shared" si="36"/>
        <v/>
      </c>
      <c r="H538" s="202"/>
      <c r="I538" s="202"/>
      <c r="J538" s="203"/>
      <c r="K538" s="203"/>
      <c r="L538" s="203"/>
      <c r="M538" s="203"/>
      <c r="N538" s="203"/>
      <c r="O538" s="203"/>
      <c r="P538" s="203"/>
      <c r="Q538" s="203"/>
      <c r="R538" s="204"/>
      <c r="S538" s="298" t="str">
        <f t="shared" si="34"/>
        <v/>
      </c>
      <c r="T538" s="299" t="str">
        <f t="shared" si="37"/>
        <v/>
      </c>
      <c r="U538" s="282"/>
    </row>
    <row r="539" spans="2:21" ht="24.75" customHeight="1">
      <c r="B539" s="176">
        <v>533</v>
      </c>
      <c r="C539" s="231"/>
      <c r="D539" s="290" t="str">
        <f t="shared" si="35"/>
        <v/>
      </c>
      <c r="E539" s="291">
        <f>IF(D539="",0,+COUNTIF('賃上げ後(2か月目)(様式3-8) '!$D$7:$D$1006,D539))</f>
        <v>0</v>
      </c>
      <c r="F539" s="205"/>
      <c r="G539" s="295" t="str">
        <f t="shared" si="36"/>
        <v/>
      </c>
      <c r="H539" s="202"/>
      <c r="I539" s="202"/>
      <c r="J539" s="203"/>
      <c r="K539" s="203"/>
      <c r="L539" s="203"/>
      <c r="M539" s="203"/>
      <c r="N539" s="203"/>
      <c r="O539" s="203"/>
      <c r="P539" s="203"/>
      <c r="Q539" s="203"/>
      <c r="R539" s="204"/>
      <c r="S539" s="298" t="str">
        <f t="shared" si="34"/>
        <v/>
      </c>
      <c r="T539" s="299" t="str">
        <f t="shared" si="37"/>
        <v/>
      </c>
      <c r="U539" s="282"/>
    </row>
    <row r="540" spans="2:21" ht="24.75" customHeight="1">
      <c r="B540" s="176">
        <v>534</v>
      </c>
      <c r="C540" s="231"/>
      <c r="D540" s="290" t="str">
        <f t="shared" si="35"/>
        <v/>
      </c>
      <c r="E540" s="291">
        <f>IF(D540="",0,+COUNTIF('賃上げ後(2か月目)(様式3-8) '!$D$7:$D$1006,D540))</f>
        <v>0</v>
      </c>
      <c r="F540" s="205"/>
      <c r="G540" s="295" t="str">
        <f t="shared" si="36"/>
        <v/>
      </c>
      <c r="H540" s="202"/>
      <c r="I540" s="202"/>
      <c r="J540" s="203"/>
      <c r="K540" s="203"/>
      <c r="L540" s="203"/>
      <c r="M540" s="203"/>
      <c r="N540" s="203"/>
      <c r="O540" s="203"/>
      <c r="P540" s="203"/>
      <c r="Q540" s="203"/>
      <c r="R540" s="204"/>
      <c r="S540" s="298" t="str">
        <f t="shared" si="34"/>
        <v/>
      </c>
      <c r="T540" s="299" t="str">
        <f t="shared" si="37"/>
        <v/>
      </c>
      <c r="U540" s="282"/>
    </row>
    <row r="541" spans="2:21" ht="24.75" customHeight="1">
      <c r="B541" s="176">
        <v>535</v>
      </c>
      <c r="C541" s="231"/>
      <c r="D541" s="290" t="str">
        <f t="shared" si="35"/>
        <v/>
      </c>
      <c r="E541" s="291">
        <f>IF(D541="",0,+COUNTIF('賃上げ後(2か月目)(様式3-8) '!$D$7:$D$1006,D541))</f>
        <v>0</v>
      </c>
      <c r="F541" s="205"/>
      <c r="G541" s="295" t="str">
        <f t="shared" si="36"/>
        <v/>
      </c>
      <c r="H541" s="202"/>
      <c r="I541" s="202"/>
      <c r="J541" s="203"/>
      <c r="K541" s="203"/>
      <c r="L541" s="203"/>
      <c r="M541" s="203"/>
      <c r="N541" s="203"/>
      <c r="O541" s="203"/>
      <c r="P541" s="203"/>
      <c r="Q541" s="203"/>
      <c r="R541" s="204"/>
      <c r="S541" s="298" t="str">
        <f t="shared" si="34"/>
        <v/>
      </c>
      <c r="T541" s="299" t="str">
        <f t="shared" si="37"/>
        <v/>
      </c>
      <c r="U541" s="282"/>
    </row>
    <row r="542" spans="2:21" ht="24.75" customHeight="1">
      <c r="B542" s="176">
        <v>536</v>
      </c>
      <c r="C542" s="231"/>
      <c r="D542" s="290" t="str">
        <f t="shared" si="35"/>
        <v/>
      </c>
      <c r="E542" s="291">
        <f>IF(D542="",0,+COUNTIF('賃上げ後(2か月目)(様式3-8) '!$D$7:$D$1006,D542))</f>
        <v>0</v>
      </c>
      <c r="F542" s="205"/>
      <c r="G542" s="295" t="str">
        <f t="shared" si="36"/>
        <v/>
      </c>
      <c r="H542" s="202"/>
      <c r="I542" s="202"/>
      <c r="J542" s="203"/>
      <c r="K542" s="203"/>
      <c r="L542" s="203"/>
      <c r="M542" s="203"/>
      <c r="N542" s="203"/>
      <c r="O542" s="203"/>
      <c r="P542" s="203"/>
      <c r="Q542" s="203"/>
      <c r="R542" s="204"/>
      <c r="S542" s="298" t="str">
        <f t="shared" si="34"/>
        <v/>
      </c>
      <c r="T542" s="299" t="str">
        <f t="shared" si="37"/>
        <v/>
      </c>
      <c r="U542" s="282"/>
    </row>
    <row r="543" spans="2:21" ht="24.75" customHeight="1">
      <c r="B543" s="176">
        <v>537</v>
      </c>
      <c r="C543" s="231"/>
      <c r="D543" s="290" t="str">
        <f t="shared" si="35"/>
        <v/>
      </c>
      <c r="E543" s="291">
        <f>IF(D543="",0,+COUNTIF('賃上げ後(2か月目)(様式3-8) '!$D$7:$D$1006,D543))</f>
        <v>0</v>
      </c>
      <c r="F543" s="205"/>
      <c r="G543" s="295" t="str">
        <f t="shared" si="36"/>
        <v/>
      </c>
      <c r="H543" s="202"/>
      <c r="I543" s="202"/>
      <c r="J543" s="203"/>
      <c r="K543" s="203"/>
      <c r="L543" s="203"/>
      <c r="M543" s="203"/>
      <c r="N543" s="203"/>
      <c r="O543" s="203"/>
      <c r="P543" s="203"/>
      <c r="Q543" s="203"/>
      <c r="R543" s="204"/>
      <c r="S543" s="298" t="str">
        <f t="shared" si="34"/>
        <v/>
      </c>
      <c r="T543" s="299" t="str">
        <f t="shared" si="37"/>
        <v/>
      </c>
      <c r="U543" s="282"/>
    </row>
    <row r="544" spans="2:21" ht="24.75" customHeight="1">
      <c r="B544" s="176">
        <v>538</v>
      </c>
      <c r="C544" s="231"/>
      <c r="D544" s="290" t="str">
        <f t="shared" si="35"/>
        <v/>
      </c>
      <c r="E544" s="291">
        <f>IF(D544="",0,+COUNTIF('賃上げ後(2か月目)(様式3-8) '!$D$7:$D$1006,D544))</f>
        <v>0</v>
      </c>
      <c r="F544" s="205"/>
      <c r="G544" s="295" t="str">
        <f t="shared" si="36"/>
        <v/>
      </c>
      <c r="H544" s="202"/>
      <c r="I544" s="202"/>
      <c r="J544" s="203"/>
      <c r="K544" s="203"/>
      <c r="L544" s="203"/>
      <c r="M544" s="203"/>
      <c r="N544" s="203"/>
      <c r="O544" s="203"/>
      <c r="P544" s="203"/>
      <c r="Q544" s="203"/>
      <c r="R544" s="204"/>
      <c r="S544" s="298" t="str">
        <f t="shared" si="34"/>
        <v/>
      </c>
      <c r="T544" s="299" t="str">
        <f t="shared" si="37"/>
        <v/>
      </c>
      <c r="U544" s="282"/>
    </row>
    <row r="545" spans="2:21" ht="24.75" customHeight="1">
      <c r="B545" s="176">
        <v>539</v>
      </c>
      <c r="C545" s="231"/>
      <c r="D545" s="290" t="str">
        <f t="shared" si="35"/>
        <v/>
      </c>
      <c r="E545" s="291">
        <f>IF(D545="",0,+COUNTIF('賃上げ後(2か月目)(様式3-8) '!$D$7:$D$1006,D545))</f>
        <v>0</v>
      </c>
      <c r="F545" s="205"/>
      <c r="G545" s="295" t="str">
        <f t="shared" si="36"/>
        <v/>
      </c>
      <c r="H545" s="202"/>
      <c r="I545" s="202"/>
      <c r="J545" s="203"/>
      <c r="K545" s="203"/>
      <c r="L545" s="203"/>
      <c r="M545" s="203"/>
      <c r="N545" s="203"/>
      <c r="O545" s="203"/>
      <c r="P545" s="203"/>
      <c r="Q545" s="203"/>
      <c r="R545" s="204"/>
      <c r="S545" s="298" t="str">
        <f t="shared" si="34"/>
        <v/>
      </c>
      <c r="T545" s="299" t="str">
        <f t="shared" si="37"/>
        <v/>
      </c>
      <c r="U545" s="282"/>
    </row>
    <row r="546" spans="2:21" ht="24.75" customHeight="1">
      <c r="B546" s="176">
        <v>540</v>
      </c>
      <c r="C546" s="231"/>
      <c r="D546" s="290" t="str">
        <f t="shared" si="35"/>
        <v/>
      </c>
      <c r="E546" s="291">
        <f>IF(D546="",0,+COUNTIF('賃上げ後(2か月目)(様式3-8) '!$D$7:$D$1006,D546))</f>
        <v>0</v>
      </c>
      <c r="F546" s="205"/>
      <c r="G546" s="295" t="str">
        <f t="shared" si="36"/>
        <v/>
      </c>
      <c r="H546" s="202"/>
      <c r="I546" s="202"/>
      <c r="J546" s="203"/>
      <c r="K546" s="203"/>
      <c r="L546" s="203"/>
      <c r="M546" s="203"/>
      <c r="N546" s="203"/>
      <c r="O546" s="203"/>
      <c r="P546" s="203"/>
      <c r="Q546" s="203"/>
      <c r="R546" s="204"/>
      <c r="S546" s="298" t="str">
        <f t="shared" si="34"/>
        <v/>
      </c>
      <c r="T546" s="299" t="str">
        <f t="shared" si="37"/>
        <v/>
      </c>
      <c r="U546" s="282"/>
    </row>
    <row r="547" spans="2:21" ht="24.75" customHeight="1">
      <c r="B547" s="176">
        <v>541</v>
      </c>
      <c r="C547" s="231"/>
      <c r="D547" s="290" t="str">
        <f t="shared" si="35"/>
        <v/>
      </c>
      <c r="E547" s="291">
        <f>IF(D547="",0,+COUNTIF('賃上げ後(2か月目)(様式3-8) '!$D$7:$D$1006,D547))</f>
        <v>0</v>
      </c>
      <c r="F547" s="205"/>
      <c r="G547" s="295" t="str">
        <f t="shared" si="36"/>
        <v/>
      </c>
      <c r="H547" s="202"/>
      <c r="I547" s="202"/>
      <c r="J547" s="203"/>
      <c r="K547" s="203"/>
      <c r="L547" s="203"/>
      <c r="M547" s="203"/>
      <c r="N547" s="203"/>
      <c r="O547" s="203"/>
      <c r="P547" s="203"/>
      <c r="Q547" s="203"/>
      <c r="R547" s="204"/>
      <c r="S547" s="298" t="str">
        <f t="shared" si="34"/>
        <v/>
      </c>
      <c r="T547" s="299" t="str">
        <f t="shared" si="37"/>
        <v/>
      </c>
      <c r="U547" s="282"/>
    </row>
    <row r="548" spans="2:21" ht="24.75" customHeight="1">
      <c r="B548" s="176">
        <v>542</v>
      </c>
      <c r="C548" s="231"/>
      <c r="D548" s="290" t="str">
        <f t="shared" si="35"/>
        <v/>
      </c>
      <c r="E548" s="291">
        <f>IF(D548="",0,+COUNTIF('賃上げ後(2か月目)(様式3-8) '!$D$7:$D$1006,D548))</f>
        <v>0</v>
      </c>
      <c r="F548" s="205"/>
      <c r="G548" s="295" t="str">
        <f t="shared" si="36"/>
        <v/>
      </c>
      <c r="H548" s="202"/>
      <c r="I548" s="202"/>
      <c r="J548" s="203"/>
      <c r="K548" s="203"/>
      <c r="L548" s="203"/>
      <c r="M548" s="203"/>
      <c r="N548" s="203"/>
      <c r="O548" s="203"/>
      <c r="P548" s="203"/>
      <c r="Q548" s="203"/>
      <c r="R548" s="204"/>
      <c r="S548" s="298" t="str">
        <f t="shared" si="34"/>
        <v/>
      </c>
      <c r="T548" s="299" t="str">
        <f t="shared" si="37"/>
        <v/>
      </c>
      <c r="U548" s="282"/>
    </row>
    <row r="549" spans="2:21" ht="24.75" customHeight="1">
      <c r="B549" s="176">
        <v>543</v>
      </c>
      <c r="C549" s="231"/>
      <c r="D549" s="290" t="str">
        <f t="shared" si="35"/>
        <v/>
      </c>
      <c r="E549" s="291">
        <f>IF(D549="",0,+COUNTIF('賃上げ後(2か月目)(様式3-8) '!$D$7:$D$1006,D549))</f>
        <v>0</v>
      </c>
      <c r="F549" s="205"/>
      <c r="G549" s="295" t="str">
        <f t="shared" si="36"/>
        <v/>
      </c>
      <c r="H549" s="202"/>
      <c r="I549" s="202"/>
      <c r="J549" s="203"/>
      <c r="K549" s="203"/>
      <c r="L549" s="203"/>
      <c r="M549" s="203"/>
      <c r="N549" s="203"/>
      <c r="O549" s="203"/>
      <c r="P549" s="203"/>
      <c r="Q549" s="203"/>
      <c r="R549" s="204"/>
      <c r="S549" s="298" t="str">
        <f t="shared" si="34"/>
        <v/>
      </c>
      <c r="T549" s="299" t="str">
        <f t="shared" si="37"/>
        <v/>
      </c>
      <c r="U549" s="282"/>
    </row>
    <row r="550" spans="2:21" ht="24.75" customHeight="1">
      <c r="B550" s="176">
        <v>544</v>
      </c>
      <c r="C550" s="231"/>
      <c r="D550" s="290" t="str">
        <f t="shared" si="35"/>
        <v/>
      </c>
      <c r="E550" s="291">
        <f>IF(D550="",0,+COUNTIF('賃上げ後(2か月目)(様式3-8) '!$D$7:$D$1006,D550))</f>
        <v>0</v>
      </c>
      <c r="F550" s="205"/>
      <c r="G550" s="295" t="str">
        <f t="shared" si="36"/>
        <v/>
      </c>
      <c r="H550" s="202"/>
      <c r="I550" s="202"/>
      <c r="J550" s="203"/>
      <c r="K550" s="203"/>
      <c r="L550" s="203"/>
      <c r="M550" s="203"/>
      <c r="N550" s="203"/>
      <c r="O550" s="203"/>
      <c r="P550" s="203"/>
      <c r="Q550" s="203"/>
      <c r="R550" s="204"/>
      <c r="S550" s="298" t="str">
        <f t="shared" si="34"/>
        <v/>
      </c>
      <c r="T550" s="299" t="str">
        <f t="shared" si="37"/>
        <v/>
      </c>
      <c r="U550" s="282"/>
    </row>
    <row r="551" spans="2:21" ht="24.75" customHeight="1">
      <c r="B551" s="176">
        <v>545</v>
      </c>
      <c r="C551" s="231"/>
      <c r="D551" s="290" t="str">
        <f t="shared" si="35"/>
        <v/>
      </c>
      <c r="E551" s="291">
        <f>IF(D551="",0,+COUNTIF('賃上げ後(2か月目)(様式3-8) '!$D$7:$D$1006,D551))</f>
        <v>0</v>
      </c>
      <c r="F551" s="205"/>
      <c r="G551" s="295" t="str">
        <f t="shared" si="36"/>
        <v/>
      </c>
      <c r="H551" s="202"/>
      <c r="I551" s="202"/>
      <c r="J551" s="203"/>
      <c r="K551" s="203"/>
      <c r="L551" s="203"/>
      <c r="M551" s="203"/>
      <c r="N551" s="203"/>
      <c r="O551" s="203"/>
      <c r="P551" s="203"/>
      <c r="Q551" s="203"/>
      <c r="R551" s="204"/>
      <c r="S551" s="298" t="str">
        <f t="shared" si="34"/>
        <v/>
      </c>
      <c r="T551" s="299" t="str">
        <f t="shared" si="37"/>
        <v/>
      </c>
      <c r="U551" s="282"/>
    </row>
    <row r="552" spans="2:21" ht="24.75" customHeight="1">
      <c r="B552" s="176">
        <v>546</v>
      </c>
      <c r="C552" s="231"/>
      <c r="D552" s="290" t="str">
        <f t="shared" si="35"/>
        <v/>
      </c>
      <c r="E552" s="291">
        <f>IF(D552="",0,+COUNTIF('賃上げ後(2か月目)(様式3-8) '!$D$7:$D$1006,D552))</f>
        <v>0</v>
      </c>
      <c r="F552" s="205"/>
      <c r="G552" s="295" t="str">
        <f t="shared" si="36"/>
        <v/>
      </c>
      <c r="H552" s="202"/>
      <c r="I552" s="202"/>
      <c r="J552" s="203"/>
      <c r="K552" s="203"/>
      <c r="L552" s="203"/>
      <c r="M552" s="203"/>
      <c r="N552" s="203"/>
      <c r="O552" s="203"/>
      <c r="P552" s="203"/>
      <c r="Q552" s="203"/>
      <c r="R552" s="204"/>
      <c r="S552" s="298" t="str">
        <f t="shared" si="34"/>
        <v/>
      </c>
      <c r="T552" s="299" t="str">
        <f t="shared" si="37"/>
        <v/>
      </c>
      <c r="U552" s="282"/>
    </row>
    <row r="553" spans="2:21" ht="24.75" customHeight="1">
      <c r="B553" s="176">
        <v>547</v>
      </c>
      <c r="C553" s="231"/>
      <c r="D553" s="290" t="str">
        <f t="shared" si="35"/>
        <v/>
      </c>
      <c r="E553" s="291">
        <f>IF(D553="",0,+COUNTIF('賃上げ後(2か月目)(様式3-8) '!$D$7:$D$1006,D553))</f>
        <v>0</v>
      </c>
      <c r="F553" s="205"/>
      <c r="G553" s="295" t="str">
        <f t="shared" si="36"/>
        <v/>
      </c>
      <c r="H553" s="202"/>
      <c r="I553" s="202"/>
      <c r="J553" s="203"/>
      <c r="K553" s="203"/>
      <c r="L553" s="203"/>
      <c r="M553" s="203"/>
      <c r="N553" s="203"/>
      <c r="O553" s="203"/>
      <c r="P553" s="203"/>
      <c r="Q553" s="203"/>
      <c r="R553" s="204"/>
      <c r="S553" s="298" t="str">
        <f t="shared" si="34"/>
        <v/>
      </c>
      <c r="T553" s="299" t="str">
        <f t="shared" si="37"/>
        <v/>
      </c>
      <c r="U553" s="282"/>
    </row>
    <row r="554" spans="2:21" ht="24.75" customHeight="1">
      <c r="B554" s="176">
        <v>548</v>
      </c>
      <c r="C554" s="231"/>
      <c r="D554" s="290" t="str">
        <f t="shared" si="35"/>
        <v/>
      </c>
      <c r="E554" s="291">
        <f>IF(D554="",0,+COUNTIF('賃上げ後(2か月目)(様式3-8) '!$D$7:$D$1006,D554))</f>
        <v>0</v>
      </c>
      <c r="F554" s="205"/>
      <c r="G554" s="295" t="str">
        <f t="shared" si="36"/>
        <v/>
      </c>
      <c r="H554" s="202"/>
      <c r="I554" s="202"/>
      <c r="J554" s="203"/>
      <c r="K554" s="203"/>
      <c r="L554" s="203"/>
      <c r="M554" s="203"/>
      <c r="N554" s="203"/>
      <c r="O554" s="203"/>
      <c r="P554" s="203"/>
      <c r="Q554" s="203"/>
      <c r="R554" s="204"/>
      <c r="S554" s="298" t="str">
        <f t="shared" si="34"/>
        <v/>
      </c>
      <c r="T554" s="299" t="str">
        <f t="shared" si="37"/>
        <v/>
      </c>
      <c r="U554" s="282"/>
    </row>
    <row r="555" spans="2:21" ht="24.75" customHeight="1">
      <c r="B555" s="176">
        <v>549</v>
      </c>
      <c r="C555" s="231"/>
      <c r="D555" s="290" t="str">
        <f t="shared" si="35"/>
        <v/>
      </c>
      <c r="E555" s="291">
        <f>IF(D555="",0,+COUNTIF('賃上げ後(2か月目)(様式3-8) '!$D$7:$D$1006,D555))</f>
        <v>0</v>
      </c>
      <c r="F555" s="205"/>
      <c r="G555" s="295" t="str">
        <f t="shared" si="36"/>
        <v/>
      </c>
      <c r="H555" s="202"/>
      <c r="I555" s="202"/>
      <c r="J555" s="203"/>
      <c r="K555" s="203"/>
      <c r="L555" s="203"/>
      <c r="M555" s="203"/>
      <c r="N555" s="203"/>
      <c r="O555" s="203"/>
      <c r="P555" s="203"/>
      <c r="Q555" s="203"/>
      <c r="R555" s="204"/>
      <c r="S555" s="298" t="str">
        <f t="shared" si="34"/>
        <v/>
      </c>
      <c r="T555" s="299" t="str">
        <f t="shared" si="37"/>
        <v/>
      </c>
      <c r="U555" s="282"/>
    </row>
    <row r="556" spans="2:21" ht="24.75" customHeight="1">
      <c r="B556" s="176">
        <v>550</v>
      </c>
      <c r="C556" s="231"/>
      <c r="D556" s="290" t="str">
        <f t="shared" si="35"/>
        <v/>
      </c>
      <c r="E556" s="291">
        <f>IF(D556="",0,+COUNTIF('賃上げ後(2か月目)(様式3-8) '!$D$7:$D$1006,D556))</f>
        <v>0</v>
      </c>
      <c r="F556" s="205"/>
      <c r="G556" s="295" t="str">
        <f t="shared" si="36"/>
        <v/>
      </c>
      <c r="H556" s="202"/>
      <c r="I556" s="202"/>
      <c r="J556" s="203"/>
      <c r="K556" s="203"/>
      <c r="L556" s="203"/>
      <c r="M556" s="203"/>
      <c r="N556" s="203"/>
      <c r="O556" s="203"/>
      <c r="P556" s="203"/>
      <c r="Q556" s="203"/>
      <c r="R556" s="204"/>
      <c r="S556" s="298" t="str">
        <f t="shared" si="34"/>
        <v/>
      </c>
      <c r="T556" s="299" t="str">
        <f t="shared" si="37"/>
        <v/>
      </c>
      <c r="U556" s="282"/>
    </row>
    <row r="557" spans="2:21" ht="24.75" customHeight="1">
      <c r="B557" s="176">
        <v>551</v>
      </c>
      <c r="C557" s="231"/>
      <c r="D557" s="290" t="str">
        <f t="shared" si="35"/>
        <v/>
      </c>
      <c r="E557" s="291">
        <f>IF(D557="",0,+COUNTIF('賃上げ後(2か月目)(様式3-8) '!$D$7:$D$1006,D557))</f>
        <v>0</v>
      </c>
      <c r="F557" s="205"/>
      <c r="G557" s="295" t="str">
        <f t="shared" si="36"/>
        <v/>
      </c>
      <c r="H557" s="202"/>
      <c r="I557" s="202"/>
      <c r="J557" s="203"/>
      <c r="K557" s="203"/>
      <c r="L557" s="203"/>
      <c r="M557" s="203"/>
      <c r="N557" s="203"/>
      <c r="O557" s="203"/>
      <c r="P557" s="203"/>
      <c r="Q557" s="203"/>
      <c r="R557" s="204"/>
      <c r="S557" s="298" t="str">
        <f t="shared" si="34"/>
        <v/>
      </c>
      <c r="T557" s="299" t="str">
        <f t="shared" si="37"/>
        <v/>
      </c>
      <c r="U557" s="282"/>
    </row>
    <row r="558" spans="2:21" ht="24.75" customHeight="1">
      <c r="B558" s="176">
        <v>552</v>
      </c>
      <c r="C558" s="231"/>
      <c r="D558" s="290" t="str">
        <f t="shared" si="35"/>
        <v/>
      </c>
      <c r="E558" s="291">
        <f>IF(D558="",0,+COUNTIF('賃上げ後(2か月目)(様式3-8) '!$D$7:$D$1006,D558))</f>
        <v>0</v>
      </c>
      <c r="F558" s="205"/>
      <c r="G558" s="295" t="str">
        <f t="shared" si="36"/>
        <v/>
      </c>
      <c r="H558" s="202"/>
      <c r="I558" s="202"/>
      <c r="J558" s="203"/>
      <c r="K558" s="203"/>
      <c r="L558" s="203"/>
      <c r="M558" s="203"/>
      <c r="N558" s="203"/>
      <c r="O558" s="203"/>
      <c r="P558" s="203"/>
      <c r="Q558" s="203"/>
      <c r="R558" s="204"/>
      <c r="S558" s="298" t="str">
        <f t="shared" si="34"/>
        <v/>
      </c>
      <c r="T558" s="299" t="str">
        <f t="shared" si="37"/>
        <v/>
      </c>
      <c r="U558" s="282"/>
    </row>
    <row r="559" spans="2:21" ht="24.75" customHeight="1">
      <c r="B559" s="176">
        <v>553</v>
      </c>
      <c r="C559" s="231"/>
      <c r="D559" s="290" t="str">
        <f t="shared" si="35"/>
        <v/>
      </c>
      <c r="E559" s="291">
        <f>IF(D559="",0,+COUNTIF('賃上げ後(2か月目)(様式3-8) '!$D$7:$D$1006,D559))</f>
        <v>0</v>
      </c>
      <c r="F559" s="205"/>
      <c r="G559" s="295" t="str">
        <f t="shared" si="36"/>
        <v/>
      </c>
      <c r="H559" s="202"/>
      <c r="I559" s="202"/>
      <c r="J559" s="203"/>
      <c r="K559" s="203"/>
      <c r="L559" s="203"/>
      <c r="M559" s="203"/>
      <c r="N559" s="203"/>
      <c r="O559" s="203"/>
      <c r="P559" s="203"/>
      <c r="Q559" s="203"/>
      <c r="R559" s="204"/>
      <c r="S559" s="298" t="str">
        <f t="shared" si="34"/>
        <v/>
      </c>
      <c r="T559" s="299" t="str">
        <f t="shared" si="37"/>
        <v/>
      </c>
      <c r="U559" s="282"/>
    </row>
    <row r="560" spans="2:21" ht="24.75" customHeight="1">
      <c r="B560" s="176">
        <v>554</v>
      </c>
      <c r="C560" s="231"/>
      <c r="D560" s="290" t="str">
        <f t="shared" si="35"/>
        <v/>
      </c>
      <c r="E560" s="291">
        <f>IF(D560="",0,+COUNTIF('賃上げ後(2か月目)(様式3-8) '!$D$7:$D$1006,D560))</f>
        <v>0</v>
      </c>
      <c r="F560" s="205"/>
      <c r="G560" s="295" t="str">
        <f t="shared" si="36"/>
        <v/>
      </c>
      <c r="H560" s="202"/>
      <c r="I560" s="202"/>
      <c r="J560" s="203"/>
      <c r="K560" s="203"/>
      <c r="L560" s="203"/>
      <c r="M560" s="203"/>
      <c r="N560" s="203"/>
      <c r="O560" s="203"/>
      <c r="P560" s="203"/>
      <c r="Q560" s="203"/>
      <c r="R560" s="204"/>
      <c r="S560" s="298" t="str">
        <f t="shared" si="34"/>
        <v/>
      </c>
      <c r="T560" s="299" t="str">
        <f t="shared" si="37"/>
        <v/>
      </c>
      <c r="U560" s="282"/>
    </row>
    <row r="561" spans="2:21" ht="24.75" customHeight="1">
      <c r="B561" s="176">
        <v>555</v>
      </c>
      <c r="C561" s="231"/>
      <c r="D561" s="290" t="str">
        <f t="shared" si="35"/>
        <v/>
      </c>
      <c r="E561" s="291">
        <f>IF(D561="",0,+COUNTIF('賃上げ後(2か月目)(様式3-8) '!$D$7:$D$1006,D561))</f>
        <v>0</v>
      </c>
      <c r="F561" s="205"/>
      <c r="G561" s="295" t="str">
        <f t="shared" si="36"/>
        <v/>
      </c>
      <c r="H561" s="202"/>
      <c r="I561" s="202"/>
      <c r="J561" s="203"/>
      <c r="K561" s="203"/>
      <c r="L561" s="203"/>
      <c r="M561" s="203"/>
      <c r="N561" s="203"/>
      <c r="O561" s="203"/>
      <c r="P561" s="203"/>
      <c r="Q561" s="203"/>
      <c r="R561" s="204"/>
      <c r="S561" s="298" t="str">
        <f t="shared" si="34"/>
        <v/>
      </c>
      <c r="T561" s="299" t="str">
        <f t="shared" si="37"/>
        <v/>
      </c>
      <c r="U561" s="282"/>
    </row>
    <row r="562" spans="2:21" ht="24.75" customHeight="1">
      <c r="B562" s="176">
        <v>556</v>
      </c>
      <c r="C562" s="231"/>
      <c r="D562" s="290" t="str">
        <f t="shared" si="35"/>
        <v/>
      </c>
      <c r="E562" s="291">
        <f>IF(D562="",0,+COUNTIF('賃上げ後(2か月目)(様式3-8) '!$D$7:$D$1006,D562))</f>
        <v>0</v>
      </c>
      <c r="F562" s="205"/>
      <c r="G562" s="295" t="str">
        <f t="shared" si="36"/>
        <v/>
      </c>
      <c r="H562" s="202"/>
      <c r="I562" s="202"/>
      <c r="J562" s="203"/>
      <c r="K562" s="203"/>
      <c r="L562" s="203"/>
      <c r="M562" s="203"/>
      <c r="N562" s="203"/>
      <c r="O562" s="203"/>
      <c r="P562" s="203"/>
      <c r="Q562" s="203"/>
      <c r="R562" s="204"/>
      <c r="S562" s="298" t="str">
        <f t="shared" si="34"/>
        <v/>
      </c>
      <c r="T562" s="299" t="str">
        <f t="shared" si="37"/>
        <v/>
      </c>
      <c r="U562" s="282"/>
    </row>
    <row r="563" spans="2:21" ht="24.75" customHeight="1">
      <c r="B563" s="176">
        <v>557</v>
      </c>
      <c r="C563" s="231"/>
      <c r="D563" s="290" t="str">
        <f t="shared" si="35"/>
        <v/>
      </c>
      <c r="E563" s="291">
        <f>IF(D563="",0,+COUNTIF('賃上げ後(2か月目)(様式3-8) '!$D$7:$D$1006,D563))</f>
        <v>0</v>
      </c>
      <c r="F563" s="205"/>
      <c r="G563" s="295" t="str">
        <f t="shared" si="36"/>
        <v/>
      </c>
      <c r="H563" s="202"/>
      <c r="I563" s="202"/>
      <c r="J563" s="203"/>
      <c r="K563" s="203"/>
      <c r="L563" s="203"/>
      <c r="M563" s="203"/>
      <c r="N563" s="203"/>
      <c r="O563" s="203"/>
      <c r="P563" s="203"/>
      <c r="Q563" s="203"/>
      <c r="R563" s="204"/>
      <c r="S563" s="298" t="str">
        <f t="shared" si="34"/>
        <v/>
      </c>
      <c r="T563" s="299" t="str">
        <f t="shared" si="37"/>
        <v/>
      </c>
      <c r="U563" s="282"/>
    </row>
    <row r="564" spans="2:21" ht="24.75" customHeight="1">
      <c r="B564" s="176">
        <v>558</v>
      </c>
      <c r="C564" s="231"/>
      <c r="D564" s="290" t="str">
        <f t="shared" si="35"/>
        <v/>
      </c>
      <c r="E564" s="291">
        <f>IF(D564="",0,+COUNTIF('賃上げ後(2か月目)(様式3-8) '!$D$7:$D$1006,D564))</f>
        <v>0</v>
      </c>
      <c r="F564" s="205"/>
      <c r="G564" s="295" t="str">
        <f t="shared" si="36"/>
        <v/>
      </c>
      <c r="H564" s="202"/>
      <c r="I564" s="202"/>
      <c r="J564" s="203"/>
      <c r="K564" s="203"/>
      <c r="L564" s="203"/>
      <c r="M564" s="203"/>
      <c r="N564" s="203"/>
      <c r="O564" s="203"/>
      <c r="P564" s="203"/>
      <c r="Q564" s="203"/>
      <c r="R564" s="204"/>
      <c r="S564" s="298" t="str">
        <f t="shared" si="34"/>
        <v/>
      </c>
      <c r="T564" s="299" t="str">
        <f t="shared" si="37"/>
        <v/>
      </c>
      <c r="U564" s="282"/>
    </row>
    <row r="565" spans="2:21" ht="24.75" customHeight="1">
      <c r="B565" s="176">
        <v>559</v>
      </c>
      <c r="C565" s="231"/>
      <c r="D565" s="290" t="str">
        <f t="shared" si="35"/>
        <v/>
      </c>
      <c r="E565" s="291">
        <f>IF(D565="",0,+COUNTIF('賃上げ後(2か月目)(様式3-8) '!$D$7:$D$1006,D565))</f>
        <v>0</v>
      </c>
      <c r="F565" s="205"/>
      <c r="G565" s="295" t="str">
        <f t="shared" si="36"/>
        <v/>
      </c>
      <c r="H565" s="202"/>
      <c r="I565" s="202"/>
      <c r="J565" s="203"/>
      <c r="K565" s="203"/>
      <c r="L565" s="203"/>
      <c r="M565" s="203"/>
      <c r="N565" s="203"/>
      <c r="O565" s="203"/>
      <c r="P565" s="203"/>
      <c r="Q565" s="203"/>
      <c r="R565" s="204"/>
      <c r="S565" s="298" t="str">
        <f t="shared" si="34"/>
        <v/>
      </c>
      <c r="T565" s="299" t="str">
        <f t="shared" si="37"/>
        <v/>
      </c>
      <c r="U565" s="282"/>
    </row>
    <row r="566" spans="2:21" ht="24.75" customHeight="1">
      <c r="B566" s="176">
        <v>560</v>
      </c>
      <c r="C566" s="231"/>
      <c r="D566" s="290" t="str">
        <f t="shared" si="35"/>
        <v/>
      </c>
      <c r="E566" s="291">
        <f>IF(D566="",0,+COUNTIF('賃上げ後(2か月目)(様式3-8) '!$D$7:$D$1006,D566))</f>
        <v>0</v>
      </c>
      <c r="F566" s="205"/>
      <c r="G566" s="295" t="str">
        <f t="shared" si="36"/>
        <v/>
      </c>
      <c r="H566" s="202"/>
      <c r="I566" s="202"/>
      <c r="J566" s="203"/>
      <c r="K566" s="203"/>
      <c r="L566" s="203"/>
      <c r="M566" s="203"/>
      <c r="N566" s="203"/>
      <c r="O566" s="203"/>
      <c r="P566" s="203"/>
      <c r="Q566" s="203"/>
      <c r="R566" s="204"/>
      <c r="S566" s="298" t="str">
        <f t="shared" si="34"/>
        <v/>
      </c>
      <c r="T566" s="299" t="str">
        <f t="shared" si="37"/>
        <v/>
      </c>
      <c r="U566" s="282"/>
    </row>
    <row r="567" spans="2:21" ht="24.75" customHeight="1">
      <c r="B567" s="176">
        <v>561</v>
      </c>
      <c r="C567" s="231"/>
      <c r="D567" s="290" t="str">
        <f t="shared" si="35"/>
        <v/>
      </c>
      <c r="E567" s="291">
        <f>IF(D567="",0,+COUNTIF('賃上げ後(2か月目)(様式3-8) '!$D$7:$D$1006,D567))</f>
        <v>0</v>
      </c>
      <c r="F567" s="205"/>
      <c r="G567" s="295" t="str">
        <f t="shared" si="36"/>
        <v/>
      </c>
      <c r="H567" s="202"/>
      <c r="I567" s="202"/>
      <c r="J567" s="203"/>
      <c r="K567" s="203"/>
      <c r="L567" s="203"/>
      <c r="M567" s="203"/>
      <c r="N567" s="203"/>
      <c r="O567" s="203"/>
      <c r="P567" s="203"/>
      <c r="Q567" s="203"/>
      <c r="R567" s="204"/>
      <c r="S567" s="298" t="str">
        <f t="shared" si="34"/>
        <v/>
      </c>
      <c r="T567" s="299" t="str">
        <f t="shared" si="37"/>
        <v/>
      </c>
      <c r="U567" s="282"/>
    </row>
    <row r="568" spans="2:21" ht="24.75" customHeight="1">
      <c r="B568" s="176">
        <v>562</v>
      </c>
      <c r="C568" s="231"/>
      <c r="D568" s="290" t="str">
        <f t="shared" si="35"/>
        <v/>
      </c>
      <c r="E568" s="291">
        <f>IF(D568="",0,+COUNTIF('賃上げ後(2か月目)(様式3-8) '!$D$7:$D$1006,D568))</f>
        <v>0</v>
      </c>
      <c r="F568" s="205"/>
      <c r="G568" s="295" t="str">
        <f t="shared" si="36"/>
        <v/>
      </c>
      <c r="H568" s="202"/>
      <c r="I568" s="202"/>
      <c r="J568" s="203"/>
      <c r="K568" s="203"/>
      <c r="L568" s="203"/>
      <c r="M568" s="203"/>
      <c r="N568" s="203"/>
      <c r="O568" s="203"/>
      <c r="P568" s="203"/>
      <c r="Q568" s="203"/>
      <c r="R568" s="204"/>
      <c r="S568" s="298" t="str">
        <f t="shared" si="34"/>
        <v/>
      </c>
      <c r="T568" s="299" t="str">
        <f t="shared" si="37"/>
        <v/>
      </c>
      <c r="U568" s="282"/>
    </row>
    <row r="569" spans="2:21" ht="24.75" customHeight="1">
      <c r="B569" s="176">
        <v>563</v>
      </c>
      <c r="C569" s="231"/>
      <c r="D569" s="290" t="str">
        <f t="shared" si="35"/>
        <v/>
      </c>
      <c r="E569" s="291">
        <f>IF(D569="",0,+COUNTIF('賃上げ後(2か月目)(様式3-8) '!$D$7:$D$1006,D569))</f>
        <v>0</v>
      </c>
      <c r="F569" s="205"/>
      <c r="G569" s="295" t="str">
        <f t="shared" si="36"/>
        <v/>
      </c>
      <c r="H569" s="202"/>
      <c r="I569" s="202"/>
      <c r="J569" s="203"/>
      <c r="K569" s="203"/>
      <c r="L569" s="203"/>
      <c r="M569" s="203"/>
      <c r="N569" s="203"/>
      <c r="O569" s="203"/>
      <c r="P569" s="203"/>
      <c r="Q569" s="203"/>
      <c r="R569" s="204"/>
      <c r="S569" s="298" t="str">
        <f t="shared" si="34"/>
        <v/>
      </c>
      <c r="T569" s="299" t="str">
        <f t="shared" si="37"/>
        <v/>
      </c>
      <c r="U569" s="282"/>
    </row>
    <row r="570" spans="2:21" ht="24.75" customHeight="1">
      <c r="B570" s="176">
        <v>564</v>
      </c>
      <c r="C570" s="231"/>
      <c r="D570" s="290" t="str">
        <f t="shared" si="35"/>
        <v/>
      </c>
      <c r="E570" s="291">
        <f>IF(D570="",0,+COUNTIF('賃上げ後(2か月目)(様式3-8) '!$D$7:$D$1006,D570))</f>
        <v>0</v>
      </c>
      <c r="F570" s="205"/>
      <c r="G570" s="295" t="str">
        <f t="shared" si="36"/>
        <v/>
      </c>
      <c r="H570" s="202"/>
      <c r="I570" s="202"/>
      <c r="J570" s="203"/>
      <c r="K570" s="203"/>
      <c r="L570" s="203"/>
      <c r="M570" s="203"/>
      <c r="N570" s="203"/>
      <c r="O570" s="203"/>
      <c r="P570" s="203"/>
      <c r="Q570" s="203"/>
      <c r="R570" s="204"/>
      <c r="S570" s="298" t="str">
        <f t="shared" si="34"/>
        <v/>
      </c>
      <c r="T570" s="299" t="str">
        <f t="shared" si="37"/>
        <v/>
      </c>
      <c r="U570" s="282"/>
    </row>
    <row r="571" spans="2:21" ht="24.75" customHeight="1">
      <c r="B571" s="176">
        <v>565</v>
      </c>
      <c r="C571" s="231"/>
      <c r="D571" s="290" t="str">
        <f t="shared" si="35"/>
        <v/>
      </c>
      <c r="E571" s="291">
        <f>IF(D571="",0,+COUNTIF('賃上げ後(2か月目)(様式3-8) '!$D$7:$D$1006,D571))</f>
        <v>0</v>
      </c>
      <c r="F571" s="205"/>
      <c r="G571" s="295" t="str">
        <f t="shared" si="36"/>
        <v/>
      </c>
      <c r="H571" s="202"/>
      <c r="I571" s="202"/>
      <c r="J571" s="203"/>
      <c r="K571" s="203"/>
      <c r="L571" s="203"/>
      <c r="M571" s="203"/>
      <c r="N571" s="203"/>
      <c r="O571" s="203"/>
      <c r="P571" s="203"/>
      <c r="Q571" s="203"/>
      <c r="R571" s="204"/>
      <c r="S571" s="298" t="str">
        <f t="shared" si="34"/>
        <v/>
      </c>
      <c r="T571" s="299" t="str">
        <f t="shared" si="37"/>
        <v/>
      </c>
      <c r="U571" s="282"/>
    </row>
    <row r="572" spans="2:21" ht="24.75" customHeight="1">
      <c r="B572" s="176">
        <v>566</v>
      </c>
      <c r="C572" s="231"/>
      <c r="D572" s="290" t="str">
        <f t="shared" si="35"/>
        <v/>
      </c>
      <c r="E572" s="291">
        <f>IF(D572="",0,+COUNTIF('賃上げ後(2か月目)(様式3-8) '!$D$7:$D$1006,D572))</f>
        <v>0</v>
      </c>
      <c r="F572" s="205"/>
      <c r="G572" s="295" t="str">
        <f t="shared" si="36"/>
        <v/>
      </c>
      <c r="H572" s="202"/>
      <c r="I572" s="202"/>
      <c r="J572" s="203"/>
      <c r="K572" s="203"/>
      <c r="L572" s="203"/>
      <c r="M572" s="203"/>
      <c r="N572" s="203"/>
      <c r="O572" s="203"/>
      <c r="P572" s="203"/>
      <c r="Q572" s="203"/>
      <c r="R572" s="204"/>
      <c r="S572" s="298" t="str">
        <f t="shared" si="34"/>
        <v/>
      </c>
      <c r="T572" s="299" t="str">
        <f t="shared" si="37"/>
        <v/>
      </c>
      <c r="U572" s="282"/>
    </row>
    <row r="573" spans="2:21" ht="24.75" customHeight="1">
      <c r="B573" s="176">
        <v>567</v>
      </c>
      <c r="C573" s="231"/>
      <c r="D573" s="290" t="str">
        <f t="shared" si="35"/>
        <v/>
      </c>
      <c r="E573" s="291">
        <f>IF(D573="",0,+COUNTIF('賃上げ後(2か月目)(様式3-8) '!$D$7:$D$1006,D573))</f>
        <v>0</v>
      </c>
      <c r="F573" s="205"/>
      <c r="G573" s="295" t="str">
        <f t="shared" si="36"/>
        <v/>
      </c>
      <c r="H573" s="202"/>
      <c r="I573" s="202"/>
      <c r="J573" s="203"/>
      <c r="K573" s="203"/>
      <c r="L573" s="203"/>
      <c r="M573" s="203"/>
      <c r="N573" s="203"/>
      <c r="O573" s="203"/>
      <c r="P573" s="203"/>
      <c r="Q573" s="203"/>
      <c r="R573" s="204"/>
      <c r="S573" s="298" t="str">
        <f t="shared" si="34"/>
        <v/>
      </c>
      <c r="T573" s="299" t="str">
        <f t="shared" si="37"/>
        <v/>
      </c>
      <c r="U573" s="282"/>
    </row>
    <row r="574" spans="2:21" ht="24.75" customHeight="1">
      <c r="B574" s="176">
        <v>568</v>
      </c>
      <c r="C574" s="231"/>
      <c r="D574" s="290" t="str">
        <f t="shared" si="35"/>
        <v/>
      </c>
      <c r="E574" s="291">
        <f>IF(D574="",0,+COUNTIF('賃上げ後(2か月目)(様式3-8) '!$D$7:$D$1006,D574))</f>
        <v>0</v>
      </c>
      <c r="F574" s="205"/>
      <c r="G574" s="295" t="str">
        <f t="shared" si="36"/>
        <v/>
      </c>
      <c r="H574" s="202"/>
      <c r="I574" s="202"/>
      <c r="J574" s="203"/>
      <c r="K574" s="203"/>
      <c r="L574" s="203"/>
      <c r="M574" s="203"/>
      <c r="N574" s="203"/>
      <c r="O574" s="203"/>
      <c r="P574" s="203"/>
      <c r="Q574" s="203"/>
      <c r="R574" s="204"/>
      <c r="S574" s="298" t="str">
        <f t="shared" si="34"/>
        <v/>
      </c>
      <c r="T574" s="299" t="str">
        <f t="shared" si="37"/>
        <v/>
      </c>
      <c r="U574" s="282"/>
    </row>
    <row r="575" spans="2:21" ht="24.75" customHeight="1">
      <c r="B575" s="176">
        <v>569</v>
      </c>
      <c r="C575" s="231"/>
      <c r="D575" s="290" t="str">
        <f t="shared" si="35"/>
        <v/>
      </c>
      <c r="E575" s="291">
        <f>IF(D575="",0,+COUNTIF('賃上げ後(2か月目)(様式3-8) '!$D$7:$D$1006,D575))</f>
        <v>0</v>
      </c>
      <c r="F575" s="205"/>
      <c r="G575" s="295" t="str">
        <f t="shared" si="36"/>
        <v/>
      </c>
      <c r="H575" s="202"/>
      <c r="I575" s="202"/>
      <c r="J575" s="203"/>
      <c r="K575" s="203"/>
      <c r="L575" s="203"/>
      <c r="M575" s="203"/>
      <c r="N575" s="203"/>
      <c r="O575" s="203"/>
      <c r="P575" s="203"/>
      <c r="Q575" s="203"/>
      <c r="R575" s="204"/>
      <c r="S575" s="298" t="str">
        <f t="shared" si="34"/>
        <v/>
      </c>
      <c r="T575" s="299" t="str">
        <f t="shared" si="37"/>
        <v/>
      </c>
      <c r="U575" s="282"/>
    </row>
    <row r="576" spans="2:21" ht="24.75" customHeight="1">
      <c r="B576" s="176">
        <v>570</v>
      </c>
      <c r="C576" s="231"/>
      <c r="D576" s="290" t="str">
        <f t="shared" si="35"/>
        <v/>
      </c>
      <c r="E576" s="291">
        <f>IF(D576="",0,+COUNTIF('賃上げ後(2か月目)(様式3-8) '!$D$7:$D$1006,D576))</f>
        <v>0</v>
      </c>
      <c r="F576" s="205"/>
      <c r="G576" s="295" t="str">
        <f t="shared" si="36"/>
        <v/>
      </c>
      <c r="H576" s="202"/>
      <c r="I576" s="202"/>
      <c r="J576" s="203"/>
      <c r="K576" s="203"/>
      <c r="L576" s="203"/>
      <c r="M576" s="203"/>
      <c r="N576" s="203"/>
      <c r="O576" s="203"/>
      <c r="P576" s="203"/>
      <c r="Q576" s="203"/>
      <c r="R576" s="204"/>
      <c r="S576" s="298" t="str">
        <f t="shared" si="34"/>
        <v/>
      </c>
      <c r="T576" s="299" t="str">
        <f t="shared" si="37"/>
        <v/>
      </c>
      <c r="U576" s="282"/>
    </row>
    <row r="577" spans="2:21" ht="24.75" customHeight="1">
      <c r="B577" s="176">
        <v>571</v>
      </c>
      <c r="C577" s="231"/>
      <c r="D577" s="290" t="str">
        <f t="shared" si="35"/>
        <v/>
      </c>
      <c r="E577" s="291">
        <f>IF(D577="",0,+COUNTIF('賃上げ後(2か月目)(様式3-8) '!$D$7:$D$1006,D577))</f>
        <v>0</v>
      </c>
      <c r="F577" s="205"/>
      <c r="G577" s="295" t="str">
        <f t="shared" si="36"/>
        <v/>
      </c>
      <c r="H577" s="202"/>
      <c r="I577" s="202"/>
      <c r="J577" s="203"/>
      <c r="K577" s="203"/>
      <c r="L577" s="203"/>
      <c r="M577" s="203"/>
      <c r="N577" s="203"/>
      <c r="O577" s="203"/>
      <c r="P577" s="203"/>
      <c r="Q577" s="203"/>
      <c r="R577" s="204"/>
      <c r="S577" s="298" t="str">
        <f t="shared" si="34"/>
        <v/>
      </c>
      <c r="T577" s="299" t="str">
        <f t="shared" si="37"/>
        <v/>
      </c>
      <c r="U577" s="282"/>
    </row>
    <row r="578" spans="2:21" ht="24.75" customHeight="1">
      <c r="B578" s="176">
        <v>572</v>
      </c>
      <c r="C578" s="231"/>
      <c r="D578" s="290" t="str">
        <f t="shared" si="35"/>
        <v/>
      </c>
      <c r="E578" s="291">
        <f>IF(D578="",0,+COUNTIF('賃上げ後(2か月目)(様式3-8) '!$D$7:$D$1006,D578))</f>
        <v>0</v>
      </c>
      <c r="F578" s="205"/>
      <c r="G578" s="295" t="str">
        <f t="shared" si="36"/>
        <v/>
      </c>
      <c r="H578" s="202"/>
      <c r="I578" s="202"/>
      <c r="J578" s="203"/>
      <c r="K578" s="203"/>
      <c r="L578" s="203"/>
      <c r="M578" s="203"/>
      <c r="N578" s="203"/>
      <c r="O578" s="203"/>
      <c r="P578" s="203"/>
      <c r="Q578" s="203"/>
      <c r="R578" s="204"/>
      <c r="S578" s="298" t="str">
        <f t="shared" si="34"/>
        <v/>
      </c>
      <c r="T578" s="299" t="str">
        <f t="shared" si="37"/>
        <v/>
      </c>
      <c r="U578" s="282"/>
    </row>
    <row r="579" spans="2:21" ht="24.75" customHeight="1">
      <c r="B579" s="176">
        <v>573</v>
      </c>
      <c r="C579" s="231"/>
      <c r="D579" s="290" t="str">
        <f t="shared" si="35"/>
        <v/>
      </c>
      <c r="E579" s="291">
        <f>IF(D579="",0,+COUNTIF('賃上げ後(2か月目)(様式3-8) '!$D$7:$D$1006,D579))</f>
        <v>0</v>
      </c>
      <c r="F579" s="205"/>
      <c r="G579" s="295" t="str">
        <f t="shared" si="36"/>
        <v/>
      </c>
      <c r="H579" s="202"/>
      <c r="I579" s="202"/>
      <c r="J579" s="203"/>
      <c r="K579" s="203"/>
      <c r="L579" s="203"/>
      <c r="M579" s="203"/>
      <c r="N579" s="203"/>
      <c r="O579" s="203"/>
      <c r="P579" s="203"/>
      <c r="Q579" s="203"/>
      <c r="R579" s="204"/>
      <c r="S579" s="298" t="str">
        <f t="shared" si="34"/>
        <v/>
      </c>
      <c r="T579" s="299" t="str">
        <f t="shared" si="37"/>
        <v/>
      </c>
      <c r="U579" s="282"/>
    </row>
    <row r="580" spans="2:21" ht="24.75" customHeight="1">
      <c r="B580" s="176">
        <v>574</v>
      </c>
      <c r="C580" s="231"/>
      <c r="D580" s="290" t="str">
        <f t="shared" si="35"/>
        <v/>
      </c>
      <c r="E580" s="291">
        <f>IF(D580="",0,+COUNTIF('賃上げ後(2か月目)(様式3-8) '!$D$7:$D$1006,D580))</f>
        <v>0</v>
      </c>
      <c r="F580" s="205"/>
      <c r="G580" s="295" t="str">
        <f t="shared" si="36"/>
        <v/>
      </c>
      <c r="H580" s="202"/>
      <c r="I580" s="202"/>
      <c r="J580" s="203"/>
      <c r="K580" s="203"/>
      <c r="L580" s="203"/>
      <c r="M580" s="203"/>
      <c r="N580" s="203"/>
      <c r="O580" s="203"/>
      <c r="P580" s="203"/>
      <c r="Q580" s="203"/>
      <c r="R580" s="204"/>
      <c r="S580" s="298" t="str">
        <f t="shared" si="34"/>
        <v/>
      </c>
      <c r="T580" s="299" t="str">
        <f t="shared" si="37"/>
        <v/>
      </c>
      <c r="U580" s="282"/>
    </row>
    <row r="581" spans="2:21" ht="24.75" customHeight="1">
      <c r="B581" s="176">
        <v>575</v>
      </c>
      <c r="C581" s="231"/>
      <c r="D581" s="290" t="str">
        <f t="shared" si="35"/>
        <v/>
      </c>
      <c r="E581" s="291">
        <f>IF(D581="",0,+COUNTIF('賃上げ後(2か月目)(様式3-8) '!$D$7:$D$1006,D581))</f>
        <v>0</v>
      </c>
      <c r="F581" s="205"/>
      <c r="G581" s="295" t="str">
        <f t="shared" si="36"/>
        <v/>
      </c>
      <c r="H581" s="202"/>
      <c r="I581" s="202"/>
      <c r="J581" s="203"/>
      <c r="K581" s="203"/>
      <c r="L581" s="203"/>
      <c r="M581" s="203"/>
      <c r="N581" s="203"/>
      <c r="O581" s="203"/>
      <c r="P581" s="203"/>
      <c r="Q581" s="203"/>
      <c r="R581" s="204"/>
      <c r="S581" s="298" t="str">
        <f t="shared" si="34"/>
        <v/>
      </c>
      <c r="T581" s="299" t="str">
        <f t="shared" si="37"/>
        <v/>
      </c>
      <c r="U581" s="282"/>
    </row>
    <row r="582" spans="2:21" ht="24.75" customHeight="1">
      <c r="B582" s="176">
        <v>576</v>
      </c>
      <c r="C582" s="231"/>
      <c r="D582" s="290" t="str">
        <f t="shared" si="35"/>
        <v/>
      </c>
      <c r="E582" s="291">
        <f>IF(D582="",0,+COUNTIF('賃上げ後(2か月目)(様式3-8) '!$D$7:$D$1006,D582))</f>
        <v>0</v>
      </c>
      <c r="F582" s="205"/>
      <c r="G582" s="295" t="str">
        <f t="shared" si="36"/>
        <v/>
      </c>
      <c r="H582" s="202"/>
      <c r="I582" s="202"/>
      <c r="J582" s="203"/>
      <c r="K582" s="203"/>
      <c r="L582" s="203"/>
      <c r="M582" s="203"/>
      <c r="N582" s="203"/>
      <c r="O582" s="203"/>
      <c r="P582" s="203"/>
      <c r="Q582" s="203"/>
      <c r="R582" s="204"/>
      <c r="S582" s="298" t="str">
        <f t="shared" si="34"/>
        <v/>
      </c>
      <c r="T582" s="299" t="str">
        <f t="shared" si="37"/>
        <v/>
      </c>
      <c r="U582" s="282"/>
    </row>
    <row r="583" spans="2:21" ht="24.75" customHeight="1">
      <c r="B583" s="176">
        <v>577</v>
      </c>
      <c r="C583" s="231"/>
      <c r="D583" s="290" t="str">
        <f t="shared" si="35"/>
        <v/>
      </c>
      <c r="E583" s="291">
        <f>IF(D583="",0,+COUNTIF('賃上げ後(2か月目)(様式3-8) '!$D$7:$D$1006,D583))</f>
        <v>0</v>
      </c>
      <c r="F583" s="205"/>
      <c r="G583" s="295" t="str">
        <f t="shared" si="36"/>
        <v/>
      </c>
      <c r="H583" s="202"/>
      <c r="I583" s="202"/>
      <c r="J583" s="203"/>
      <c r="K583" s="203"/>
      <c r="L583" s="203"/>
      <c r="M583" s="203"/>
      <c r="N583" s="203"/>
      <c r="O583" s="203"/>
      <c r="P583" s="203"/>
      <c r="Q583" s="203"/>
      <c r="R583" s="204"/>
      <c r="S583" s="298" t="str">
        <f t="shared" si="34"/>
        <v/>
      </c>
      <c r="T583" s="299" t="str">
        <f t="shared" si="37"/>
        <v/>
      </c>
      <c r="U583" s="282"/>
    </row>
    <row r="584" spans="2:21" ht="24.75" customHeight="1">
      <c r="B584" s="176">
        <v>578</v>
      </c>
      <c r="C584" s="231"/>
      <c r="D584" s="290" t="str">
        <f t="shared" si="35"/>
        <v/>
      </c>
      <c r="E584" s="291">
        <f>IF(D584="",0,+COUNTIF('賃上げ後(2か月目)(様式3-8) '!$D$7:$D$1006,D584))</f>
        <v>0</v>
      </c>
      <c r="F584" s="205"/>
      <c r="G584" s="295" t="str">
        <f t="shared" si="36"/>
        <v/>
      </c>
      <c r="H584" s="202"/>
      <c r="I584" s="202"/>
      <c r="J584" s="203"/>
      <c r="K584" s="203"/>
      <c r="L584" s="203"/>
      <c r="M584" s="203"/>
      <c r="N584" s="203"/>
      <c r="O584" s="203"/>
      <c r="P584" s="203"/>
      <c r="Q584" s="203"/>
      <c r="R584" s="204"/>
      <c r="S584" s="298" t="str">
        <f t="shared" ref="S584:S647" si="38">IF(C584="","",+SUM(H584:R584))</f>
        <v/>
      </c>
      <c r="T584" s="299" t="str">
        <f t="shared" si="37"/>
        <v/>
      </c>
      <c r="U584" s="282"/>
    </row>
    <row r="585" spans="2:21" ht="24.75" customHeight="1">
      <c r="B585" s="176">
        <v>579</v>
      </c>
      <c r="C585" s="231"/>
      <c r="D585" s="290" t="str">
        <f t="shared" ref="D585:D648" si="39">SUBSTITUTE(SUBSTITUTE(C585,"　","")," ","")</f>
        <v/>
      </c>
      <c r="E585" s="291">
        <f>IF(D585="",0,+COUNTIF('賃上げ後(2か月目)(様式3-8) '!$D$7:$D$1006,D585))</f>
        <v>0</v>
      </c>
      <c r="F585" s="205"/>
      <c r="G585" s="295" t="str">
        <f t="shared" ref="G585:G648" si="40">IF(C585="","",+IF(OR(E585&lt;1,F585=""),"除外","対象"))</f>
        <v/>
      </c>
      <c r="H585" s="202"/>
      <c r="I585" s="202"/>
      <c r="J585" s="203"/>
      <c r="K585" s="203"/>
      <c r="L585" s="203"/>
      <c r="M585" s="203"/>
      <c r="N585" s="203"/>
      <c r="O585" s="203"/>
      <c r="P585" s="203"/>
      <c r="Q585" s="203"/>
      <c r="R585" s="204"/>
      <c r="S585" s="298" t="str">
        <f t="shared" si="38"/>
        <v/>
      </c>
      <c r="T585" s="299" t="str">
        <f t="shared" si="37"/>
        <v/>
      </c>
      <c r="U585" s="282"/>
    </row>
    <row r="586" spans="2:21" ht="24.75" customHeight="1">
      <c r="B586" s="176">
        <v>580</v>
      </c>
      <c r="C586" s="231"/>
      <c r="D586" s="290" t="str">
        <f t="shared" si="39"/>
        <v/>
      </c>
      <c r="E586" s="291">
        <f>IF(D586="",0,+COUNTIF('賃上げ後(2か月目)(様式3-8) '!$D$7:$D$1006,D586))</f>
        <v>0</v>
      </c>
      <c r="F586" s="205"/>
      <c r="G586" s="295" t="str">
        <f t="shared" si="40"/>
        <v/>
      </c>
      <c r="H586" s="202"/>
      <c r="I586" s="202"/>
      <c r="J586" s="203"/>
      <c r="K586" s="203"/>
      <c r="L586" s="203"/>
      <c r="M586" s="203"/>
      <c r="N586" s="203"/>
      <c r="O586" s="203"/>
      <c r="P586" s="203"/>
      <c r="Q586" s="203"/>
      <c r="R586" s="204"/>
      <c r="S586" s="298" t="str">
        <f t="shared" si="38"/>
        <v/>
      </c>
      <c r="T586" s="299" t="str">
        <f t="shared" si="37"/>
        <v/>
      </c>
      <c r="U586" s="282"/>
    </row>
    <row r="587" spans="2:21" ht="24.75" customHeight="1">
      <c r="B587" s="176">
        <v>581</v>
      </c>
      <c r="C587" s="231"/>
      <c r="D587" s="290" t="str">
        <f t="shared" si="39"/>
        <v/>
      </c>
      <c r="E587" s="291">
        <f>IF(D587="",0,+COUNTIF('賃上げ後(2か月目)(様式3-8) '!$D$7:$D$1006,D587))</f>
        <v>0</v>
      </c>
      <c r="F587" s="205"/>
      <c r="G587" s="295" t="str">
        <f t="shared" si="40"/>
        <v/>
      </c>
      <c r="H587" s="202"/>
      <c r="I587" s="202"/>
      <c r="J587" s="203"/>
      <c r="K587" s="203"/>
      <c r="L587" s="203"/>
      <c r="M587" s="203"/>
      <c r="N587" s="203"/>
      <c r="O587" s="203"/>
      <c r="P587" s="203"/>
      <c r="Q587" s="203"/>
      <c r="R587" s="204"/>
      <c r="S587" s="298" t="str">
        <f t="shared" si="38"/>
        <v/>
      </c>
      <c r="T587" s="299" t="str">
        <f t="shared" si="37"/>
        <v/>
      </c>
      <c r="U587" s="282"/>
    </row>
    <row r="588" spans="2:21" ht="24.75" customHeight="1">
      <c r="B588" s="176">
        <v>582</v>
      </c>
      <c r="C588" s="231"/>
      <c r="D588" s="290" t="str">
        <f t="shared" si="39"/>
        <v/>
      </c>
      <c r="E588" s="291">
        <f>IF(D588="",0,+COUNTIF('賃上げ後(2か月目)(様式3-8) '!$D$7:$D$1006,D588))</f>
        <v>0</v>
      </c>
      <c r="F588" s="205"/>
      <c r="G588" s="295" t="str">
        <f t="shared" si="40"/>
        <v/>
      </c>
      <c r="H588" s="202"/>
      <c r="I588" s="202"/>
      <c r="J588" s="203"/>
      <c r="K588" s="203"/>
      <c r="L588" s="203"/>
      <c r="M588" s="203"/>
      <c r="N588" s="203"/>
      <c r="O588" s="203"/>
      <c r="P588" s="203"/>
      <c r="Q588" s="203"/>
      <c r="R588" s="204"/>
      <c r="S588" s="298" t="str">
        <f t="shared" si="38"/>
        <v/>
      </c>
      <c r="T588" s="299" t="str">
        <f t="shared" si="37"/>
        <v/>
      </c>
      <c r="U588" s="282"/>
    </row>
    <row r="589" spans="2:21" ht="24.75" customHeight="1">
      <c r="B589" s="176">
        <v>583</v>
      </c>
      <c r="C589" s="231"/>
      <c r="D589" s="290" t="str">
        <f t="shared" si="39"/>
        <v/>
      </c>
      <c r="E589" s="291">
        <f>IF(D589="",0,+COUNTIF('賃上げ後(2か月目)(様式3-8) '!$D$7:$D$1006,D589))</f>
        <v>0</v>
      </c>
      <c r="F589" s="205"/>
      <c r="G589" s="295" t="str">
        <f t="shared" si="40"/>
        <v/>
      </c>
      <c r="H589" s="202"/>
      <c r="I589" s="202"/>
      <c r="J589" s="203"/>
      <c r="K589" s="203"/>
      <c r="L589" s="203"/>
      <c r="M589" s="203"/>
      <c r="N589" s="203"/>
      <c r="O589" s="203"/>
      <c r="P589" s="203"/>
      <c r="Q589" s="203"/>
      <c r="R589" s="204"/>
      <c r="S589" s="298" t="str">
        <f t="shared" si="38"/>
        <v/>
      </c>
      <c r="T589" s="299" t="str">
        <f t="shared" si="37"/>
        <v/>
      </c>
      <c r="U589" s="282"/>
    </row>
    <row r="590" spans="2:21" ht="24.75" customHeight="1">
      <c r="B590" s="176">
        <v>584</v>
      </c>
      <c r="C590" s="231"/>
      <c r="D590" s="290" t="str">
        <f t="shared" si="39"/>
        <v/>
      </c>
      <c r="E590" s="291">
        <f>IF(D590="",0,+COUNTIF('賃上げ後(2か月目)(様式3-8) '!$D$7:$D$1006,D590))</f>
        <v>0</v>
      </c>
      <c r="F590" s="205"/>
      <c r="G590" s="295" t="str">
        <f t="shared" si="40"/>
        <v/>
      </c>
      <c r="H590" s="202"/>
      <c r="I590" s="202"/>
      <c r="J590" s="203"/>
      <c r="K590" s="203"/>
      <c r="L590" s="203"/>
      <c r="M590" s="203"/>
      <c r="N590" s="203"/>
      <c r="O590" s="203"/>
      <c r="P590" s="203"/>
      <c r="Q590" s="203"/>
      <c r="R590" s="204"/>
      <c r="S590" s="298" t="str">
        <f t="shared" si="38"/>
        <v/>
      </c>
      <c r="T590" s="299" t="str">
        <f t="shared" ref="T590:T653" si="41">IF(C590="","",+IF(G590="対象",H590,0))</f>
        <v/>
      </c>
      <c r="U590" s="282"/>
    </row>
    <row r="591" spans="2:21" ht="24.75" customHeight="1">
      <c r="B591" s="176">
        <v>585</v>
      </c>
      <c r="C591" s="231"/>
      <c r="D591" s="290" t="str">
        <f t="shared" si="39"/>
        <v/>
      </c>
      <c r="E591" s="291">
        <f>IF(D591="",0,+COUNTIF('賃上げ後(2か月目)(様式3-8) '!$D$7:$D$1006,D591))</f>
        <v>0</v>
      </c>
      <c r="F591" s="205"/>
      <c r="G591" s="295" t="str">
        <f t="shared" si="40"/>
        <v/>
      </c>
      <c r="H591" s="202"/>
      <c r="I591" s="202"/>
      <c r="J591" s="203"/>
      <c r="K591" s="203"/>
      <c r="L591" s="203"/>
      <c r="M591" s="203"/>
      <c r="N591" s="203"/>
      <c r="O591" s="203"/>
      <c r="P591" s="203"/>
      <c r="Q591" s="203"/>
      <c r="R591" s="204"/>
      <c r="S591" s="298" t="str">
        <f t="shared" si="38"/>
        <v/>
      </c>
      <c r="T591" s="299" t="str">
        <f t="shared" si="41"/>
        <v/>
      </c>
      <c r="U591" s="282"/>
    </row>
    <row r="592" spans="2:21" ht="24.75" customHeight="1">
      <c r="B592" s="176">
        <v>586</v>
      </c>
      <c r="C592" s="231"/>
      <c r="D592" s="290" t="str">
        <f t="shared" si="39"/>
        <v/>
      </c>
      <c r="E592" s="291">
        <f>IF(D592="",0,+COUNTIF('賃上げ後(2か月目)(様式3-8) '!$D$7:$D$1006,D592))</f>
        <v>0</v>
      </c>
      <c r="F592" s="205"/>
      <c r="G592" s="295" t="str">
        <f t="shared" si="40"/>
        <v/>
      </c>
      <c r="H592" s="202"/>
      <c r="I592" s="202"/>
      <c r="J592" s="203"/>
      <c r="K592" s="203"/>
      <c r="L592" s="203"/>
      <c r="M592" s="203"/>
      <c r="N592" s="203"/>
      <c r="O592" s="203"/>
      <c r="P592" s="203"/>
      <c r="Q592" s="203"/>
      <c r="R592" s="204"/>
      <c r="S592" s="298" t="str">
        <f t="shared" si="38"/>
        <v/>
      </c>
      <c r="T592" s="299" t="str">
        <f t="shared" si="41"/>
        <v/>
      </c>
      <c r="U592" s="282"/>
    </row>
    <row r="593" spans="2:21" ht="24.75" customHeight="1">
      <c r="B593" s="176">
        <v>587</v>
      </c>
      <c r="C593" s="231"/>
      <c r="D593" s="290" t="str">
        <f t="shared" si="39"/>
        <v/>
      </c>
      <c r="E593" s="291">
        <f>IF(D593="",0,+COUNTIF('賃上げ後(2か月目)(様式3-8) '!$D$7:$D$1006,D593))</f>
        <v>0</v>
      </c>
      <c r="F593" s="205"/>
      <c r="G593" s="295" t="str">
        <f t="shared" si="40"/>
        <v/>
      </c>
      <c r="H593" s="202"/>
      <c r="I593" s="202"/>
      <c r="J593" s="203"/>
      <c r="K593" s="203"/>
      <c r="L593" s="203"/>
      <c r="M593" s="203"/>
      <c r="N593" s="203"/>
      <c r="O593" s="203"/>
      <c r="P593" s="203"/>
      <c r="Q593" s="203"/>
      <c r="R593" s="204"/>
      <c r="S593" s="298" t="str">
        <f t="shared" si="38"/>
        <v/>
      </c>
      <c r="T593" s="299" t="str">
        <f t="shared" si="41"/>
        <v/>
      </c>
      <c r="U593" s="282"/>
    </row>
    <row r="594" spans="2:21" ht="24.75" customHeight="1">
      <c r="B594" s="176">
        <v>588</v>
      </c>
      <c r="C594" s="231"/>
      <c r="D594" s="290" t="str">
        <f t="shared" si="39"/>
        <v/>
      </c>
      <c r="E594" s="291">
        <f>IF(D594="",0,+COUNTIF('賃上げ後(2か月目)(様式3-8) '!$D$7:$D$1006,D594))</f>
        <v>0</v>
      </c>
      <c r="F594" s="205"/>
      <c r="G594" s="295" t="str">
        <f t="shared" si="40"/>
        <v/>
      </c>
      <c r="H594" s="202"/>
      <c r="I594" s="202"/>
      <c r="J594" s="203"/>
      <c r="K594" s="203"/>
      <c r="L594" s="203"/>
      <c r="M594" s="203"/>
      <c r="N594" s="203"/>
      <c r="O594" s="203"/>
      <c r="P594" s="203"/>
      <c r="Q594" s="203"/>
      <c r="R594" s="204"/>
      <c r="S594" s="298" t="str">
        <f t="shared" si="38"/>
        <v/>
      </c>
      <c r="T594" s="299" t="str">
        <f t="shared" si="41"/>
        <v/>
      </c>
      <c r="U594" s="282"/>
    </row>
    <row r="595" spans="2:21" ht="24.75" customHeight="1">
      <c r="B595" s="176">
        <v>589</v>
      </c>
      <c r="C595" s="231"/>
      <c r="D595" s="290" t="str">
        <f t="shared" si="39"/>
        <v/>
      </c>
      <c r="E595" s="291">
        <f>IF(D595="",0,+COUNTIF('賃上げ後(2か月目)(様式3-8) '!$D$7:$D$1006,D595))</f>
        <v>0</v>
      </c>
      <c r="F595" s="205"/>
      <c r="G595" s="295" t="str">
        <f t="shared" si="40"/>
        <v/>
      </c>
      <c r="H595" s="202"/>
      <c r="I595" s="202"/>
      <c r="J595" s="203"/>
      <c r="K595" s="203"/>
      <c r="L595" s="203"/>
      <c r="M595" s="203"/>
      <c r="N595" s="203"/>
      <c r="O595" s="203"/>
      <c r="P595" s="203"/>
      <c r="Q595" s="203"/>
      <c r="R595" s="204"/>
      <c r="S595" s="298" t="str">
        <f t="shared" si="38"/>
        <v/>
      </c>
      <c r="T595" s="299" t="str">
        <f t="shared" si="41"/>
        <v/>
      </c>
      <c r="U595" s="282"/>
    </row>
    <row r="596" spans="2:21" ht="24.75" customHeight="1">
      <c r="B596" s="176">
        <v>590</v>
      </c>
      <c r="C596" s="231"/>
      <c r="D596" s="290" t="str">
        <f t="shared" si="39"/>
        <v/>
      </c>
      <c r="E596" s="291">
        <f>IF(D596="",0,+COUNTIF('賃上げ後(2か月目)(様式3-8) '!$D$7:$D$1006,D596))</f>
        <v>0</v>
      </c>
      <c r="F596" s="205"/>
      <c r="G596" s="295" t="str">
        <f t="shared" si="40"/>
        <v/>
      </c>
      <c r="H596" s="202"/>
      <c r="I596" s="202"/>
      <c r="J596" s="203"/>
      <c r="K596" s="203"/>
      <c r="L596" s="203"/>
      <c r="M596" s="203"/>
      <c r="N596" s="203"/>
      <c r="O596" s="203"/>
      <c r="P596" s="203"/>
      <c r="Q596" s="203"/>
      <c r="R596" s="204"/>
      <c r="S596" s="298" t="str">
        <f t="shared" si="38"/>
        <v/>
      </c>
      <c r="T596" s="299" t="str">
        <f t="shared" si="41"/>
        <v/>
      </c>
      <c r="U596" s="282"/>
    </row>
    <row r="597" spans="2:21" ht="24.75" customHeight="1">
      <c r="B597" s="176">
        <v>591</v>
      </c>
      <c r="C597" s="231"/>
      <c r="D597" s="290" t="str">
        <f t="shared" si="39"/>
        <v/>
      </c>
      <c r="E597" s="291">
        <f>IF(D597="",0,+COUNTIF('賃上げ後(2か月目)(様式3-8) '!$D$7:$D$1006,D597))</f>
        <v>0</v>
      </c>
      <c r="F597" s="205"/>
      <c r="G597" s="295" t="str">
        <f t="shared" si="40"/>
        <v/>
      </c>
      <c r="H597" s="202"/>
      <c r="I597" s="202"/>
      <c r="J597" s="203"/>
      <c r="K597" s="203"/>
      <c r="L597" s="203"/>
      <c r="M597" s="203"/>
      <c r="N597" s="203"/>
      <c r="O597" s="203"/>
      <c r="P597" s="203"/>
      <c r="Q597" s="203"/>
      <c r="R597" s="204"/>
      <c r="S597" s="298" t="str">
        <f t="shared" si="38"/>
        <v/>
      </c>
      <c r="T597" s="299" t="str">
        <f t="shared" si="41"/>
        <v/>
      </c>
      <c r="U597" s="282"/>
    </row>
    <row r="598" spans="2:21" ht="24.75" customHeight="1">
      <c r="B598" s="176">
        <v>592</v>
      </c>
      <c r="C598" s="231"/>
      <c r="D598" s="290" t="str">
        <f t="shared" si="39"/>
        <v/>
      </c>
      <c r="E598" s="291">
        <f>IF(D598="",0,+COUNTIF('賃上げ後(2か月目)(様式3-8) '!$D$7:$D$1006,D598))</f>
        <v>0</v>
      </c>
      <c r="F598" s="205"/>
      <c r="G598" s="295" t="str">
        <f t="shared" si="40"/>
        <v/>
      </c>
      <c r="H598" s="202"/>
      <c r="I598" s="202"/>
      <c r="J598" s="203"/>
      <c r="K598" s="203"/>
      <c r="L598" s="203"/>
      <c r="M598" s="203"/>
      <c r="N598" s="203"/>
      <c r="O598" s="203"/>
      <c r="P598" s="203"/>
      <c r="Q598" s="203"/>
      <c r="R598" s="204"/>
      <c r="S598" s="298" t="str">
        <f t="shared" si="38"/>
        <v/>
      </c>
      <c r="T598" s="299" t="str">
        <f t="shared" si="41"/>
        <v/>
      </c>
      <c r="U598" s="282"/>
    </row>
    <row r="599" spans="2:21" ht="24.75" customHeight="1">
      <c r="B599" s="176">
        <v>593</v>
      </c>
      <c r="C599" s="231"/>
      <c r="D599" s="290" t="str">
        <f t="shared" si="39"/>
        <v/>
      </c>
      <c r="E599" s="291">
        <f>IF(D599="",0,+COUNTIF('賃上げ後(2か月目)(様式3-8) '!$D$7:$D$1006,D599))</f>
        <v>0</v>
      </c>
      <c r="F599" s="205"/>
      <c r="G599" s="295" t="str">
        <f t="shared" si="40"/>
        <v/>
      </c>
      <c r="H599" s="202"/>
      <c r="I599" s="202"/>
      <c r="J599" s="203"/>
      <c r="K599" s="203"/>
      <c r="L599" s="203"/>
      <c r="M599" s="203"/>
      <c r="N599" s="203"/>
      <c r="O599" s="203"/>
      <c r="P599" s="203"/>
      <c r="Q599" s="203"/>
      <c r="R599" s="204"/>
      <c r="S599" s="298" t="str">
        <f t="shared" si="38"/>
        <v/>
      </c>
      <c r="T599" s="299" t="str">
        <f t="shared" si="41"/>
        <v/>
      </c>
      <c r="U599" s="282"/>
    </row>
    <row r="600" spans="2:21" ht="24.75" customHeight="1">
      <c r="B600" s="176">
        <v>594</v>
      </c>
      <c r="C600" s="231"/>
      <c r="D600" s="290" t="str">
        <f t="shared" si="39"/>
        <v/>
      </c>
      <c r="E600" s="291">
        <f>IF(D600="",0,+COUNTIF('賃上げ後(2か月目)(様式3-8) '!$D$7:$D$1006,D600))</f>
        <v>0</v>
      </c>
      <c r="F600" s="205"/>
      <c r="G600" s="295" t="str">
        <f t="shared" si="40"/>
        <v/>
      </c>
      <c r="H600" s="202"/>
      <c r="I600" s="202"/>
      <c r="J600" s="203"/>
      <c r="K600" s="203"/>
      <c r="L600" s="203"/>
      <c r="M600" s="203"/>
      <c r="N600" s="203"/>
      <c r="O600" s="203"/>
      <c r="P600" s="203"/>
      <c r="Q600" s="203"/>
      <c r="R600" s="204"/>
      <c r="S600" s="298" t="str">
        <f t="shared" si="38"/>
        <v/>
      </c>
      <c r="T600" s="299" t="str">
        <f t="shared" si="41"/>
        <v/>
      </c>
      <c r="U600" s="282"/>
    </row>
    <row r="601" spans="2:21" ht="24.75" customHeight="1">
      <c r="B601" s="176">
        <v>595</v>
      </c>
      <c r="C601" s="231"/>
      <c r="D601" s="290" t="str">
        <f t="shared" si="39"/>
        <v/>
      </c>
      <c r="E601" s="291">
        <f>IF(D601="",0,+COUNTIF('賃上げ後(2か月目)(様式3-8) '!$D$7:$D$1006,D601))</f>
        <v>0</v>
      </c>
      <c r="F601" s="205"/>
      <c r="G601" s="295" t="str">
        <f t="shared" si="40"/>
        <v/>
      </c>
      <c r="H601" s="202"/>
      <c r="I601" s="202"/>
      <c r="J601" s="203"/>
      <c r="K601" s="203"/>
      <c r="L601" s="203"/>
      <c r="M601" s="203"/>
      <c r="N601" s="203"/>
      <c r="O601" s="203"/>
      <c r="P601" s="203"/>
      <c r="Q601" s="203"/>
      <c r="R601" s="204"/>
      <c r="S601" s="298" t="str">
        <f t="shared" si="38"/>
        <v/>
      </c>
      <c r="T601" s="299" t="str">
        <f t="shared" si="41"/>
        <v/>
      </c>
      <c r="U601" s="282"/>
    </row>
    <row r="602" spans="2:21" ht="24.75" customHeight="1">
      <c r="B602" s="176">
        <v>596</v>
      </c>
      <c r="C602" s="231"/>
      <c r="D602" s="290" t="str">
        <f t="shared" si="39"/>
        <v/>
      </c>
      <c r="E602" s="291">
        <f>IF(D602="",0,+COUNTIF('賃上げ後(2か月目)(様式3-8) '!$D$7:$D$1006,D602))</f>
        <v>0</v>
      </c>
      <c r="F602" s="205"/>
      <c r="G602" s="295" t="str">
        <f t="shared" si="40"/>
        <v/>
      </c>
      <c r="H602" s="202"/>
      <c r="I602" s="202"/>
      <c r="J602" s="203"/>
      <c r="K602" s="203"/>
      <c r="L602" s="203"/>
      <c r="M602" s="203"/>
      <c r="N602" s="203"/>
      <c r="O602" s="203"/>
      <c r="P602" s="203"/>
      <c r="Q602" s="203"/>
      <c r="R602" s="204"/>
      <c r="S602" s="298" t="str">
        <f t="shared" si="38"/>
        <v/>
      </c>
      <c r="T602" s="299" t="str">
        <f t="shared" si="41"/>
        <v/>
      </c>
      <c r="U602" s="282"/>
    </row>
    <row r="603" spans="2:21" ht="24.75" customHeight="1">
      <c r="B603" s="176">
        <v>597</v>
      </c>
      <c r="C603" s="231"/>
      <c r="D603" s="290" t="str">
        <f t="shared" si="39"/>
        <v/>
      </c>
      <c r="E603" s="291">
        <f>IF(D603="",0,+COUNTIF('賃上げ後(2か月目)(様式3-8) '!$D$7:$D$1006,D603))</f>
        <v>0</v>
      </c>
      <c r="F603" s="205"/>
      <c r="G603" s="295" t="str">
        <f t="shared" si="40"/>
        <v/>
      </c>
      <c r="H603" s="202"/>
      <c r="I603" s="202"/>
      <c r="J603" s="203"/>
      <c r="K603" s="203"/>
      <c r="L603" s="203"/>
      <c r="M603" s="203"/>
      <c r="N603" s="203"/>
      <c r="O603" s="203"/>
      <c r="P603" s="203"/>
      <c r="Q603" s="203"/>
      <c r="R603" s="204"/>
      <c r="S603" s="298" t="str">
        <f t="shared" si="38"/>
        <v/>
      </c>
      <c r="T603" s="299" t="str">
        <f t="shared" si="41"/>
        <v/>
      </c>
      <c r="U603" s="282"/>
    </row>
    <row r="604" spans="2:21" ht="24.75" customHeight="1">
      <c r="B604" s="176">
        <v>598</v>
      </c>
      <c r="C604" s="231"/>
      <c r="D604" s="290" t="str">
        <f t="shared" si="39"/>
        <v/>
      </c>
      <c r="E604" s="291">
        <f>IF(D604="",0,+COUNTIF('賃上げ後(2か月目)(様式3-8) '!$D$7:$D$1006,D604))</f>
        <v>0</v>
      </c>
      <c r="F604" s="205"/>
      <c r="G604" s="295" t="str">
        <f t="shared" si="40"/>
        <v/>
      </c>
      <c r="H604" s="202"/>
      <c r="I604" s="202"/>
      <c r="J604" s="203"/>
      <c r="K604" s="203"/>
      <c r="L604" s="203"/>
      <c r="M604" s="203"/>
      <c r="N604" s="203"/>
      <c r="O604" s="203"/>
      <c r="P604" s="203"/>
      <c r="Q604" s="203"/>
      <c r="R604" s="204"/>
      <c r="S604" s="298" t="str">
        <f t="shared" si="38"/>
        <v/>
      </c>
      <c r="T604" s="299" t="str">
        <f t="shared" si="41"/>
        <v/>
      </c>
      <c r="U604" s="282"/>
    </row>
    <row r="605" spans="2:21" ht="24.75" customHeight="1">
      <c r="B605" s="176">
        <v>599</v>
      </c>
      <c r="C605" s="231"/>
      <c r="D605" s="290" t="str">
        <f t="shared" si="39"/>
        <v/>
      </c>
      <c r="E605" s="291">
        <f>IF(D605="",0,+COUNTIF('賃上げ後(2か月目)(様式3-8) '!$D$7:$D$1006,D605))</f>
        <v>0</v>
      </c>
      <c r="F605" s="205"/>
      <c r="G605" s="295" t="str">
        <f t="shared" si="40"/>
        <v/>
      </c>
      <c r="H605" s="202"/>
      <c r="I605" s="202"/>
      <c r="J605" s="203"/>
      <c r="K605" s="203"/>
      <c r="L605" s="203"/>
      <c r="M605" s="203"/>
      <c r="N605" s="203"/>
      <c r="O605" s="203"/>
      <c r="P605" s="203"/>
      <c r="Q605" s="203"/>
      <c r="R605" s="204"/>
      <c r="S605" s="298" t="str">
        <f t="shared" si="38"/>
        <v/>
      </c>
      <c r="T605" s="299" t="str">
        <f t="shared" si="41"/>
        <v/>
      </c>
      <c r="U605" s="282"/>
    </row>
    <row r="606" spans="2:21" ht="24.75" customHeight="1">
      <c r="B606" s="176">
        <v>600</v>
      </c>
      <c r="C606" s="231"/>
      <c r="D606" s="290" t="str">
        <f t="shared" si="39"/>
        <v/>
      </c>
      <c r="E606" s="291">
        <f>IF(D606="",0,+COUNTIF('賃上げ後(2か月目)(様式3-8) '!$D$7:$D$1006,D606))</f>
        <v>0</v>
      </c>
      <c r="F606" s="205"/>
      <c r="G606" s="295" t="str">
        <f t="shared" si="40"/>
        <v/>
      </c>
      <c r="H606" s="202"/>
      <c r="I606" s="202"/>
      <c r="J606" s="203"/>
      <c r="K606" s="203"/>
      <c r="L606" s="203"/>
      <c r="M606" s="203"/>
      <c r="N606" s="203"/>
      <c r="O606" s="203"/>
      <c r="P606" s="203"/>
      <c r="Q606" s="203"/>
      <c r="R606" s="204"/>
      <c r="S606" s="298" t="str">
        <f t="shared" si="38"/>
        <v/>
      </c>
      <c r="T606" s="299" t="str">
        <f t="shared" si="41"/>
        <v/>
      </c>
      <c r="U606" s="282"/>
    </row>
    <row r="607" spans="2:21" ht="24.75" customHeight="1">
      <c r="B607" s="176">
        <v>601</v>
      </c>
      <c r="C607" s="231"/>
      <c r="D607" s="290" t="str">
        <f t="shared" si="39"/>
        <v/>
      </c>
      <c r="E607" s="291">
        <f>IF(D607="",0,+COUNTIF('賃上げ後(2か月目)(様式3-8) '!$D$7:$D$1006,D607))</f>
        <v>0</v>
      </c>
      <c r="F607" s="205"/>
      <c r="G607" s="295" t="str">
        <f t="shared" si="40"/>
        <v/>
      </c>
      <c r="H607" s="202"/>
      <c r="I607" s="202"/>
      <c r="J607" s="203"/>
      <c r="K607" s="203"/>
      <c r="L607" s="203"/>
      <c r="M607" s="203"/>
      <c r="N607" s="203"/>
      <c r="O607" s="203"/>
      <c r="P607" s="203"/>
      <c r="Q607" s="203"/>
      <c r="R607" s="204"/>
      <c r="S607" s="298" t="str">
        <f t="shared" si="38"/>
        <v/>
      </c>
      <c r="T607" s="299" t="str">
        <f t="shared" si="41"/>
        <v/>
      </c>
      <c r="U607" s="282"/>
    </row>
    <row r="608" spans="2:21" ht="24.75" customHeight="1">
      <c r="B608" s="176">
        <v>602</v>
      </c>
      <c r="C608" s="231"/>
      <c r="D608" s="290" t="str">
        <f t="shared" si="39"/>
        <v/>
      </c>
      <c r="E608" s="291">
        <f>IF(D608="",0,+COUNTIF('賃上げ後(2か月目)(様式3-8) '!$D$7:$D$1006,D608))</f>
        <v>0</v>
      </c>
      <c r="F608" s="205"/>
      <c r="G608" s="295" t="str">
        <f t="shared" si="40"/>
        <v/>
      </c>
      <c r="H608" s="202"/>
      <c r="I608" s="202"/>
      <c r="J608" s="203"/>
      <c r="K608" s="203"/>
      <c r="L608" s="203"/>
      <c r="M608" s="203"/>
      <c r="N608" s="203"/>
      <c r="O608" s="203"/>
      <c r="P608" s="203"/>
      <c r="Q608" s="203"/>
      <c r="R608" s="204"/>
      <c r="S608" s="298" t="str">
        <f t="shared" si="38"/>
        <v/>
      </c>
      <c r="T608" s="299" t="str">
        <f t="shared" si="41"/>
        <v/>
      </c>
      <c r="U608" s="282"/>
    </row>
    <row r="609" spans="2:21" ht="24.75" customHeight="1">
      <c r="B609" s="176">
        <v>603</v>
      </c>
      <c r="C609" s="231"/>
      <c r="D609" s="290" t="str">
        <f t="shared" si="39"/>
        <v/>
      </c>
      <c r="E609" s="291">
        <f>IF(D609="",0,+COUNTIF('賃上げ後(2か月目)(様式3-8) '!$D$7:$D$1006,D609))</f>
        <v>0</v>
      </c>
      <c r="F609" s="205"/>
      <c r="G609" s="295" t="str">
        <f t="shared" si="40"/>
        <v/>
      </c>
      <c r="H609" s="202"/>
      <c r="I609" s="202"/>
      <c r="J609" s="203"/>
      <c r="K609" s="203"/>
      <c r="L609" s="203"/>
      <c r="M609" s="203"/>
      <c r="N609" s="203"/>
      <c r="O609" s="203"/>
      <c r="P609" s="203"/>
      <c r="Q609" s="203"/>
      <c r="R609" s="204"/>
      <c r="S609" s="298" t="str">
        <f t="shared" si="38"/>
        <v/>
      </c>
      <c r="T609" s="299" t="str">
        <f t="shared" si="41"/>
        <v/>
      </c>
      <c r="U609" s="282"/>
    </row>
    <row r="610" spans="2:21" ht="24.75" customHeight="1">
      <c r="B610" s="176">
        <v>604</v>
      </c>
      <c r="C610" s="231"/>
      <c r="D610" s="290" t="str">
        <f t="shared" si="39"/>
        <v/>
      </c>
      <c r="E610" s="291">
        <f>IF(D610="",0,+COUNTIF('賃上げ後(2か月目)(様式3-8) '!$D$7:$D$1006,D610))</f>
        <v>0</v>
      </c>
      <c r="F610" s="205"/>
      <c r="G610" s="295" t="str">
        <f t="shared" si="40"/>
        <v/>
      </c>
      <c r="H610" s="202"/>
      <c r="I610" s="202"/>
      <c r="J610" s="203"/>
      <c r="K610" s="203"/>
      <c r="L610" s="203"/>
      <c r="M610" s="203"/>
      <c r="N610" s="203"/>
      <c r="O610" s="203"/>
      <c r="P610" s="203"/>
      <c r="Q610" s="203"/>
      <c r="R610" s="204"/>
      <c r="S610" s="298" t="str">
        <f t="shared" si="38"/>
        <v/>
      </c>
      <c r="T610" s="299" t="str">
        <f t="shared" si="41"/>
        <v/>
      </c>
      <c r="U610" s="282"/>
    </row>
    <row r="611" spans="2:21" ht="24.75" customHeight="1">
      <c r="B611" s="176">
        <v>605</v>
      </c>
      <c r="C611" s="231"/>
      <c r="D611" s="290" t="str">
        <f t="shared" si="39"/>
        <v/>
      </c>
      <c r="E611" s="291">
        <f>IF(D611="",0,+COUNTIF('賃上げ後(2か月目)(様式3-8) '!$D$7:$D$1006,D611))</f>
        <v>0</v>
      </c>
      <c r="F611" s="205"/>
      <c r="G611" s="295" t="str">
        <f t="shared" si="40"/>
        <v/>
      </c>
      <c r="H611" s="202"/>
      <c r="I611" s="202"/>
      <c r="J611" s="203"/>
      <c r="K611" s="203"/>
      <c r="L611" s="203"/>
      <c r="M611" s="203"/>
      <c r="N611" s="203"/>
      <c r="O611" s="203"/>
      <c r="P611" s="203"/>
      <c r="Q611" s="203"/>
      <c r="R611" s="204"/>
      <c r="S611" s="298" t="str">
        <f t="shared" si="38"/>
        <v/>
      </c>
      <c r="T611" s="299" t="str">
        <f t="shared" si="41"/>
        <v/>
      </c>
      <c r="U611" s="282"/>
    </row>
    <row r="612" spans="2:21" ht="24.75" customHeight="1">
      <c r="B612" s="176">
        <v>606</v>
      </c>
      <c r="C612" s="231"/>
      <c r="D612" s="290" t="str">
        <f t="shared" si="39"/>
        <v/>
      </c>
      <c r="E612" s="291">
        <f>IF(D612="",0,+COUNTIF('賃上げ後(2か月目)(様式3-8) '!$D$7:$D$1006,D612))</f>
        <v>0</v>
      </c>
      <c r="F612" s="205"/>
      <c r="G612" s="295" t="str">
        <f t="shared" si="40"/>
        <v/>
      </c>
      <c r="H612" s="202"/>
      <c r="I612" s="202"/>
      <c r="J612" s="203"/>
      <c r="K612" s="203"/>
      <c r="L612" s="203"/>
      <c r="M612" s="203"/>
      <c r="N612" s="203"/>
      <c r="O612" s="203"/>
      <c r="P612" s="203"/>
      <c r="Q612" s="203"/>
      <c r="R612" s="204"/>
      <c r="S612" s="298" t="str">
        <f t="shared" si="38"/>
        <v/>
      </c>
      <c r="T612" s="299" t="str">
        <f t="shared" si="41"/>
        <v/>
      </c>
      <c r="U612" s="282"/>
    </row>
    <row r="613" spans="2:21" ht="24.75" customHeight="1">
      <c r="B613" s="176">
        <v>607</v>
      </c>
      <c r="C613" s="231"/>
      <c r="D613" s="290" t="str">
        <f t="shared" si="39"/>
        <v/>
      </c>
      <c r="E613" s="291">
        <f>IF(D613="",0,+COUNTIF('賃上げ後(2か月目)(様式3-8) '!$D$7:$D$1006,D613))</f>
        <v>0</v>
      </c>
      <c r="F613" s="205"/>
      <c r="G613" s="295" t="str">
        <f t="shared" si="40"/>
        <v/>
      </c>
      <c r="H613" s="202"/>
      <c r="I613" s="202"/>
      <c r="J613" s="203"/>
      <c r="K613" s="203"/>
      <c r="L613" s="203"/>
      <c r="M613" s="203"/>
      <c r="N613" s="203"/>
      <c r="O613" s="203"/>
      <c r="P613" s="203"/>
      <c r="Q613" s="203"/>
      <c r="R613" s="204"/>
      <c r="S613" s="298" t="str">
        <f t="shared" si="38"/>
        <v/>
      </c>
      <c r="T613" s="299" t="str">
        <f t="shared" si="41"/>
        <v/>
      </c>
      <c r="U613" s="282"/>
    </row>
    <row r="614" spans="2:21" ht="24.75" customHeight="1">
      <c r="B614" s="176">
        <v>608</v>
      </c>
      <c r="C614" s="231"/>
      <c r="D614" s="290" t="str">
        <f t="shared" si="39"/>
        <v/>
      </c>
      <c r="E614" s="291">
        <f>IF(D614="",0,+COUNTIF('賃上げ後(2か月目)(様式3-8) '!$D$7:$D$1006,D614))</f>
        <v>0</v>
      </c>
      <c r="F614" s="205"/>
      <c r="G614" s="295" t="str">
        <f t="shared" si="40"/>
        <v/>
      </c>
      <c r="H614" s="202"/>
      <c r="I614" s="202"/>
      <c r="J614" s="203"/>
      <c r="K614" s="203"/>
      <c r="L614" s="203"/>
      <c r="M614" s="203"/>
      <c r="N614" s="203"/>
      <c r="O614" s="203"/>
      <c r="P614" s="203"/>
      <c r="Q614" s="203"/>
      <c r="R614" s="204"/>
      <c r="S614" s="298" t="str">
        <f t="shared" si="38"/>
        <v/>
      </c>
      <c r="T614" s="299" t="str">
        <f t="shared" si="41"/>
        <v/>
      </c>
      <c r="U614" s="282"/>
    </row>
    <row r="615" spans="2:21" ht="24.75" customHeight="1">
      <c r="B615" s="176">
        <v>609</v>
      </c>
      <c r="C615" s="231"/>
      <c r="D615" s="290" t="str">
        <f t="shared" si="39"/>
        <v/>
      </c>
      <c r="E615" s="291">
        <f>IF(D615="",0,+COUNTIF('賃上げ後(2か月目)(様式3-8) '!$D$7:$D$1006,D615))</f>
        <v>0</v>
      </c>
      <c r="F615" s="205"/>
      <c r="G615" s="295" t="str">
        <f t="shared" si="40"/>
        <v/>
      </c>
      <c r="H615" s="202"/>
      <c r="I615" s="202"/>
      <c r="J615" s="203"/>
      <c r="K615" s="203"/>
      <c r="L615" s="203"/>
      <c r="M615" s="203"/>
      <c r="N615" s="203"/>
      <c r="O615" s="203"/>
      <c r="P615" s="203"/>
      <c r="Q615" s="203"/>
      <c r="R615" s="204"/>
      <c r="S615" s="298" t="str">
        <f t="shared" si="38"/>
        <v/>
      </c>
      <c r="T615" s="299" t="str">
        <f t="shared" si="41"/>
        <v/>
      </c>
      <c r="U615" s="282"/>
    </row>
    <row r="616" spans="2:21" ht="24.75" customHeight="1">
      <c r="B616" s="176">
        <v>610</v>
      </c>
      <c r="C616" s="231"/>
      <c r="D616" s="290" t="str">
        <f t="shared" si="39"/>
        <v/>
      </c>
      <c r="E616" s="291">
        <f>IF(D616="",0,+COUNTIF('賃上げ後(2か月目)(様式3-8) '!$D$7:$D$1006,D616))</f>
        <v>0</v>
      </c>
      <c r="F616" s="205"/>
      <c r="G616" s="295" t="str">
        <f t="shared" si="40"/>
        <v/>
      </c>
      <c r="H616" s="202"/>
      <c r="I616" s="202"/>
      <c r="J616" s="203"/>
      <c r="K616" s="203"/>
      <c r="L616" s="203"/>
      <c r="M616" s="203"/>
      <c r="N616" s="203"/>
      <c r="O616" s="203"/>
      <c r="P616" s="203"/>
      <c r="Q616" s="203"/>
      <c r="R616" s="204"/>
      <c r="S616" s="298" t="str">
        <f t="shared" si="38"/>
        <v/>
      </c>
      <c r="T616" s="299" t="str">
        <f t="shared" si="41"/>
        <v/>
      </c>
      <c r="U616" s="282"/>
    </row>
    <row r="617" spans="2:21" ht="24.75" customHeight="1">
      <c r="B617" s="176">
        <v>611</v>
      </c>
      <c r="C617" s="231"/>
      <c r="D617" s="290" t="str">
        <f t="shared" si="39"/>
        <v/>
      </c>
      <c r="E617" s="291">
        <f>IF(D617="",0,+COUNTIF('賃上げ後(2か月目)(様式3-8) '!$D$7:$D$1006,D617))</f>
        <v>0</v>
      </c>
      <c r="F617" s="205"/>
      <c r="G617" s="295" t="str">
        <f t="shared" si="40"/>
        <v/>
      </c>
      <c r="H617" s="202"/>
      <c r="I617" s="202"/>
      <c r="J617" s="203"/>
      <c r="K617" s="203"/>
      <c r="L617" s="203"/>
      <c r="M617" s="203"/>
      <c r="N617" s="203"/>
      <c r="O617" s="203"/>
      <c r="P617" s="203"/>
      <c r="Q617" s="203"/>
      <c r="R617" s="204"/>
      <c r="S617" s="298" t="str">
        <f t="shared" si="38"/>
        <v/>
      </c>
      <c r="T617" s="299" t="str">
        <f t="shared" si="41"/>
        <v/>
      </c>
      <c r="U617" s="282"/>
    </row>
    <row r="618" spans="2:21" ht="24.75" customHeight="1">
      <c r="B618" s="176">
        <v>612</v>
      </c>
      <c r="C618" s="231"/>
      <c r="D618" s="290" t="str">
        <f t="shared" si="39"/>
        <v/>
      </c>
      <c r="E618" s="291">
        <f>IF(D618="",0,+COUNTIF('賃上げ後(2か月目)(様式3-8) '!$D$7:$D$1006,D618))</f>
        <v>0</v>
      </c>
      <c r="F618" s="205"/>
      <c r="G618" s="295" t="str">
        <f t="shared" si="40"/>
        <v/>
      </c>
      <c r="H618" s="202"/>
      <c r="I618" s="202"/>
      <c r="J618" s="203"/>
      <c r="K618" s="203"/>
      <c r="L618" s="203"/>
      <c r="M618" s="203"/>
      <c r="N618" s="203"/>
      <c r="O618" s="203"/>
      <c r="P618" s="203"/>
      <c r="Q618" s="203"/>
      <c r="R618" s="204"/>
      <c r="S618" s="298" t="str">
        <f t="shared" si="38"/>
        <v/>
      </c>
      <c r="T618" s="299" t="str">
        <f t="shared" si="41"/>
        <v/>
      </c>
      <c r="U618" s="282"/>
    </row>
    <row r="619" spans="2:21" ht="24.75" customHeight="1">
      <c r="B619" s="176">
        <v>613</v>
      </c>
      <c r="C619" s="231"/>
      <c r="D619" s="290" t="str">
        <f t="shared" si="39"/>
        <v/>
      </c>
      <c r="E619" s="291">
        <f>IF(D619="",0,+COUNTIF('賃上げ後(2か月目)(様式3-8) '!$D$7:$D$1006,D619))</f>
        <v>0</v>
      </c>
      <c r="F619" s="205"/>
      <c r="G619" s="295" t="str">
        <f t="shared" si="40"/>
        <v/>
      </c>
      <c r="H619" s="202"/>
      <c r="I619" s="202"/>
      <c r="J619" s="203"/>
      <c r="K619" s="203"/>
      <c r="L619" s="203"/>
      <c r="M619" s="203"/>
      <c r="N619" s="203"/>
      <c r="O619" s="203"/>
      <c r="P619" s="203"/>
      <c r="Q619" s="203"/>
      <c r="R619" s="204"/>
      <c r="S619" s="298" t="str">
        <f t="shared" si="38"/>
        <v/>
      </c>
      <c r="T619" s="299" t="str">
        <f t="shared" si="41"/>
        <v/>
      </c>
      <c r="U619" s="282"/>
    </row>
    <row r="620" spans="2:21" ht="24.75" customHeight="1">
      <c r="B620" s="176">
        <v>614</v>
      </c>
      <c r="C620" s="231"/>
      <c r="D620" s="290" t="str">
        <f t="shared" si="39"/>
        <v/>
      </c>
      <c r="E620" s="291">
        <f>IF(D620="",0,+COUNTIF('賃上げ後(2か月目)(様式3-8) '!$D$7:$D$1006,D620))</f>
        <v>0</v>
      </c>
      <c r="F620" s="205"/>
      <c r="G620" s="295" t="str">
        <f t="shared" si="40"/>
        <v/>
      </c>
      <c r="H620" s="202"/>
      <c r="I620" s="202"/>
      <c r="J620" s="203"/>
      <c r="K620" s="203"/>
      <c r="L620" s="203"/>
      <c r="M620" s="203"/>
      <c r="N620" s="203"/>
      <c r="O620" s="203"/>
      <c r="P620" s="203"/>
      <c r="Q620" s="203"/>
      <c r="R620" s="204"/>
      <c r="S620" s="298" t="str">
        <f t="shared" si="38"/>
        <v/>
      </c>
      <c r="T620" s="299" t="str">
        <f t="shared" si="41"/>
        <v/>
      </c>
      <c r="U620" s="282"/>
    </row>
    <row r="621" spans="2:21" ht="24.75" customHeight="1">
      <c r="B621" s="176">
        <v>615</v>
      </c>
      <c r="C621" s="231"/>
      <c r="D621" s="290" t="str">
        <f t="shared" si="39"/>
        <v/>
      </c>
      <c r="E621" s="291">
        <f>IF(D621="",0,+COUNTIF('賃上げ後(2か月目)(様式3-8) '!$D$7:$D$1006,D621))</f>
        <v>0</v>
      </c>
      <c r="F621" s="205"/>
      <c r="G621" s="295" t="str">
        <f t="shared" si="40"/>
        <v/>
      </c>
      <c r="H621" s="202"/>
      <c r="I621" s="202"/>
      <c r="J621" s="203"/>
      <c r="K621" s="203"/>
      <c r="L621" s="203"/>
      <c r="M621" s="203"/>
      <c r="N621" s="203"/>
      <c r="O621" s="203"/>
      <c r="P621" s="203"/>
      <c r="Q621" s="203"/>
      <c r="R621" s="204"/>
      <c r="S621" s="298" t="str">
        <f t="shared" si="38"/>
        <v/>
      </c>
      <c r="T621" s="299" t="str">
        <f t="shared" si="41"/>
        <v/>
      </c>
      <c r="U621" s="282"/>
    </row>
    <row r="622" spans="2:21" ht="24.75" customHeight="1">
      <c r="B622" s="176">
        <v>616</v>
      </c>
      <c r="C622" s="231"/>
      <c r="D622" s="290" t="str">
        <f t="shared" si="39"/>
        <v/>
      </c>
      <c r="E622" s="291">
        <f>IF(D622="",0,+COUNTIF('賃上げ後(2か月目)(様式3-8) '!$D$7:$D$1006,D622))</f>
        <v>0</v>
      </c>
      <c r="F622" s="205"/>
      <c r="G622" s="295" t="str">
        <f t="shared" si="40"/>
        <v/>
      </c>
      <c r="H622" s="202"/>
      <c r="I622" s="202"/>
      <c r="J622" s="203"/>
      <c r="K622" s="203"/>
      <c r="L622" s="203"/>
      <c r="M622" s="203"/>
      <c r="N622" s="203"/>
      <c r="O622" s="203"/>
      <c r="P622" s="203"/>
      <c r="Q622" s="203"/>
      <c r="R622" s="204"/>
      <c r="S622" s="298" t="str">
        <f t="shared" si="38"/>
        <v/>
      </c>
      <c r="T622" s="299" t="str">
        <f t="shared" si="41"/>
        <v/>
      </c>
      <c r="U622" s="282"/>
    </row>
    <row r="623" spans="2:21" ht="24.75" customHeight="1">
      <c r="B623" s="176">
        <v>617</v>
      </c>
      <c r="C623" s="231"/>
      <c r="D623" s="290" t="str">
        <f t="shared" si="39"/>
        <v/>
      </c>
      <c r="E623" s="291">
        <f>IF(D623="",0,+COUNTIF('賃上げ後(2か月目)(様式3-8) '!$D$7:$D$1006,D623))</f>
        <v>0</v>
      </c>
      <c r="F623" s="205"/>
      <c r="G623" s="295" t="str">
        <f t="shared" si="40"/>
        <v/>
      </c>
      <c r="H623" s="202"/>
      <c r="I623" s="202"/>
      <c r="J623" s="203"/>
      <c r="K623" s="203"/>
      <c r="L623" s="203"/>
      <c r="M623" s="203"/>
      <c r="N623" s="203"/>
      <c r="O623" s="203"/>
      <c r="P623" s="203"/>
      <c r="Q623" s="203"/>
      <c r="R623" s="204"/>
      <c r="S623" s="298" t="str">
        <f t="shared" si="38"/>
        <v/>
      </c>
      <c r="T623" s="299" t="str">
        <f t="shared" si="41"/>
        <v/>
      </c>
      <c r="U623" s="282"/>
    </row>
    <row r="624" spans="2:21" ht="24.75" customHeight="1">
      <c r="B624" s="176">
        <v>618</v>
      </c>
      <c r="C624" s="231"/>
      <c r="D624" s="290" t="str">
        <f t="shared" si="39"/>
        <v/>
      </c>
      <c r="E624" s="291">
        <f>IF(D624="",0,+COUNTIF('賃上げ後(2か月目)(様式3-8) '!$D$7:$D$1006,D624))</f>
        <v>0</v>
      </c>
      <c r="F624" s="205"/>
      <c r="G624" s="295" t="str">
        <f t="shared" si="40"/>
        <v/>
      </c>
      <c r="H624" s="202"/>
      <c r="I624" s="202"/>
      <c r="J624" s="203"/>
      <c r="K624" s="203"/>
      <c r="L624" s="203"/>
      <c r="M624" s="203"/>
      <c r="N624" s="203"/>
      <c r="O624" s="203"/>
      <c r="P624" s="203"/>
      <c r="Q624" s="203"/>
      <c r="R624" s="204"/>
      <c r="S624" s="298" t="str">
        <f t="shared" si="38"/>
        <v/>
      </c>
      <c r="T624" s="299" t="str">
        <f t="shared" si="41"/>
        <v/>
      </c>
      <c r="U624" s="282"/>
    </row>
    <row r="625" spans="2:21" ht="24.75" customHeight="1">
      <c r="B625" s="176">
        <v>619</v>
      </c>
      <c r="C625" s="231"/>
      <c r="D625" s="290" t="str">
        <f t="shared" si="39"/>
        <v/>
      </c>
      <c r="E625" s="291">
        <f>IF(D625="",0,+COUNTIF('賃上げ後(2か月目)(様式3-8) '!$D$7:$D$1006,D625))</f>
        <v>0</v>
      </c>
      <c r="F625" s="205"/>
      <c r="G625" s="295" t="str">
        <f t="shared" si="40"/>
        <v/>
      </c>
      <c r="H625" s="202"/>
      <c r="I625" s="202"/>
      <c r="J625" s="203"/>
      <c r="K625" s="203"/>
      <c r="L625" s="203"/>
      <c r="M625" s="203"/>
      <c r="N625" s="203"/>
      <c r="O625" s="203"/>
      <c r="P625" s="203"/>
      <c r="Q625" s="203"/>
      <c r="R625" s="204"/>
      <c r="S625" s="298" t="str">
        <f t="shared" si="38"/>
        <v/>
      </c>
      <c r="T625" s="299" t="str">
        <f t="shared" si="41"/>
        <v/>
      </c>
      <c r="U625" s="282"/>
    </row>
    <row r="626" spans="2:21" ht="24.75" customHeight="1">
      <c r="B626" s="176">
        <v>620</v>
      </c>
      <c r="C626" s="231"/>
      <c r="D626" s="290" t="str">
        <f t="shared" si="39"/>
        <v/>
      </c>
      <c r="E626" s="291">
        <f>IF(D626="",0,+COUNTIF('賃上げ後(2か月目)(様式3-8) '!$D$7:$D$1006,D626))</f>
        <v>0</v>
      </c>
      <c r="F626" s="205"/>
      <c r="G626" s="295" t="str">
        <f t="shared" si="40"/>
        <v/>
      </c>
      <c r="H626" s="202"/>
      <c r="I626" s="202"/>
      <c r="J626" s="203"/>
      <c r="K626" s="203"/>
      <c r="L626" s="203"/>
      <c r="M626" s="203"/>
      <c r="N626" s="203"/>
      <c r="O626" s="203"/>
      <c r="P626" s="203"/>
      <c r="Q626" s="203"/>
      <c r="R626" s="204"/>
      <c r="S626" s="298" t="str">
        <f t="shared" si="38"/>
        <v/>
      </c>
      <c r="T626" s="299" t="str">
        <f t="shared" si="41"/>
        <v/>
      </c>
      <c r="U626" s="282"/>
    </row>
    <row r="627" spans="2:21" ht="24.75" customHeight="1">
      <c r="B627" s="176">
        <v>621</v>
      </c>
      <c r="C627" s="231"/>
      <c r="D627" s="290" t="str">
        <f t="shared" si="39"/>
        <v/>
      </c>
      <c r="E627" s="291">
        <f>IF(D627="",0,+COUNTIF('賃上げ後(2か月目)(様式3-8) '!$D$7:$D$1006,D627))</f>
        <v>0</v>
      </c>
      <c r="F627" s="205"/>
      <c r="G627" s="295" t="str">
        <f t="shared" si="40"/>
        <v/>
      </c>
      <c r="H627" s="202"/>
      <c r="I627" s="202"/>
      <c r="J627" s="203"/>
      <c r="K627" s="203"/>
      <c r="L627" s="203"/>
      <c r="M627" s="203"/>
      <c r="N627" s="203"/>
      <c r="O627" s="203"/>
      <c r="P627" s="203"/>
      <c r="Q627" s="203"/>
      <c r="R627" s="204"/>
      <c r="S627" s="298" t="str">
        <f t="shared" si="38"/>
        <v/>
      </c>
      <c r="T627" s="299" t="str">
        <f t="shared" si="41"/>
        <v/>
      </c>
      <c r="U627" s="282"/>
    </row>
    <row r="628" spans="2:21" ht="24.75" customHeight="1">
      <c r="B628" s="176">
        <v>622</v>
      </c>
      <c r="C628" s="231"/>
      <c r="D628" s="290" t="str">
        <f t="shared" si="39"/>
        <v/>
      </c>
      <c r="E628" s="291">
        <f>IF(D628="",0,+COUNTIF('賃上げ後(2か月目)(様式3-8) '!$D$7:$D$1006,D628))</f>
        <v>0</v>
      </c>
      <c r="F628" s="205"/>
      <c r="G628" s="295" t="str">
        <f t="shared" si="40"/>
        <v/>
      </c>
      <c r="H628" s="202"/>
      <c r="I628" s="202"/>
      <c r="J628" s="203"/>
      <c r="K628" s="203"/>
      <c r="L628" s="203"/>
      <c r="M628" s="203"/>
      <c r="N628" s="203"/>
      <c r="O628" s="203"/>
      <c r="P628" s="203"/>
      <c r="Q628" s="203"/>
      <c r="R628" s="204"/>
      <c r="S628" s="298" t="str">
        <f t="shared" si="38"/>
        <v/>
      </c>
      <c r="T628" s="299" t="str">
        <f t="shared" si="41"/>
        <v/>
      </c>
      <c r="U628" s="282"/>
    </row>
    <row r="629" spans="2:21" ht="24.75" customHeight="1">
      <c r="B629" s="176">
        <v>623</v>
      </c>
      <c r="C629" s="231"/>
      <c r="D629" s="290" t="str">
        <f t="shared" si="39"/>
        <v/>
      </c>
      <c r="E629" s="291">
        <f>IF(D629="",0,+COUNTIF('賃上げ後(2か月目)(様式3-8) '!$D$7:$D$1006,D629))</f>
        <v>0</v>
      </c>
      <c r="F629" s="205"/>
      <c r="G629" s="295" t="str">
        <f t="shared" si="40"/>
        <v/>
      </c>
      <c r="H629" s="202"/>
      <c r="I629" s="202"/>
      <c r="J629" s="203"/>
      <c r="K629" s="203"/>
      <c r="L629" s="203"/>
      <c r="M629" s="203"/>
      <c r="N629" s="203"/>
      <c r="O629" s="203"/>
      <c r="P629" s="203"/>
      <c r="Q629" s="203"/>
      <c r="R629" s="204"/>
      <c r="S629" s="298" t="str">
        <f t="shared" si="38"/>
        <v/>
      </c>
      <c r="T629" s="299" t="str">
        <f t="shared" si="41"/>
        <v/>
      </c>
      <c r="U629" s="282"/>
    </row>
    <row r="630" spans="2:21" ht="24.75" customHeight="1">
      <c r="B630" s="176">
        <v>624</v>
      </c>
      <c r="C630" s="231"/>
      <c r="D630" s="290" t="str">
        <f t="shared" si="39"/>
        <v/>
      </c>
      <c r="E630" s="291">
        <f>IF(D630="",0,+COUNTIF('賃上げ後(2か月目)(様式3-8) '!$D$7:$D$1006,D630))</f>
        <v>0</v>
      </c>
      <c r="F630" s="205"/>
      <c r="G630" s="295" t="str">
        <f t="shared" si="40"/>
        <v/>
      </c>
      <c r="H630" s="202"/>
      <c r="I630" s="202"/>
      <c r="J630" s="203"/>
      <c r="K630" s="203"/>
      <c r="L630" s="203"/>
      <c r="M630" s="203"/>
      <c r="N630" s="203"/>
      <c r="O630" s="203"/>
      <c r="P630" s="203"/>
      <c r="Q630" s="203"/>
      <c r="R630" s="204"/>
      <c r="S630" s="298" t="str">
        <f t="shared" si="38"/>
        <v/>
      </c>
      <c r="T630" s="299" t="str">
        <f t="shared" si="41"/>
        <v/>
      </c>
      <c r="U630" s="282"/>
    </row>
    <row r="631" spans="2:21" ht="24.75" customHeight="1">
      <c r="B631" s="176">
        <v>625</v>
      </c>
      <c r="C631" s="231"/>
      <c r="D631" s="290" t="str">
        <f t="shared" si="39"/>
        <v/>
      </c>
      <c r="E631" s="291">
        <f>IF(D631="",0,+COUNTIF('賃上げ後(2か月目)(様式3-8) '!$D$7:$D$1006,D631))</f>
        <v>0</v>
      </c>
      <c r="F631" s="205"/>
      <c r="G631" s="295" t="str">
        <f t="shared" si="40"/>
        <v/>
      </c>
      <c r="H631" s="202"/>
      <c r="I631" s="202"/>
      <c r="J631" s="203"/>
      <c r="K631" s="203"/>
      <c r="L631" s="203"/>
      <c r="M631" s="203"/>
      <c r="N631" s="203"/>
      <c r="O631" s="203"/>
      <c r="P631" s="203"/>
      <c r="Q631" s="203"/>
      <c r="R631" s="204"/>
      <c r="S631" s="298" t="str">
        <f t="shared" si="38"/>
        <v/>
      </c>
      <c r="T631" s="299" t="str">
        <f t="shared" si="41"/>
        <v/>
      </c>
      <c r="U631" s="282"/>
    </row>
    <row r="632" spans="2:21" ht="24.75" customHeight="1">
      <c r="B632" s="176">
        <v>626</v>
      </c>
      <c r="C632" s="231"/>
      <c r="D632" s="290" t="str">
        <f t="shared" si="39"/>
        <v/>
      </c>
      <c r="E632" s="291">
        <f>IF(D632="",0,+COUNTIF('賃上げ後(2か月目)(様式3-8) '!$D$7:$D$1006,D632))</f>
        <v>0</v>
      </c>
      <c r="F632" s="205"/>
      <c r="G632" s="295" t="str">
        <f t="shared" si="40"/>
        <v/>
      </c>
      <c r="H632" s="202"/>
      <c r="I632" s="202"/>
      <c r="J632" s="203"/>
      <c r="K632" s="203"/>
      <c r="L632" s="203"/>
      <c r="M632" s="203"/>
      <c r="N632" s="203"/>
      <c r="O632" s="203"/>
      <c r="P632" s="203"/>
      <c r="Q632" s="203"/>
      <c r="R632" s="204"/>
      <c r="S632" s="298" t="str">
        <f t="shared" si="38"/>
        <v/>
      </c>
      <c r="T632" s="299" t="str">
        <f t="shared" si="41"/>
        <v/>
      </c>
      <c r="U632" s="282"/>
    </row>
    <row r="633" spans="2:21" ht="24.75" customHeight="1">
      <c r="B633" s="176">
        <v>627</v>
      </c>
      <c r="C633" s="231"/>
      <c r="D633" s="290" t="str">
        <f t="shared" si="39"/>
        <v/>
      </c>
      <c r="E633" s="291">
        <f>IF(D633="",0,+COUNTIF('賃上げ後(2か月目)(様式3-8) '!$D$7:$D$1006,D633))</f>
        <v>0</v>
      </c>
      <c r="F633" s="205"/>
      <c r="G633" s="295" t="str">
        <f t="shared" si="40"/>
        <v/>
      </c>
      <c r="H633" s="202"/>
      <c r="I633" s="202"/>
      <c r="J633" s="203"/>
      <c r="K633" s="203"/>
      <c r="L633" s="203"/>
      <c r="M633" s="203"/>
      <c r="N633" s="203"/>
      <c r="O633" s="203"/>
      <c r="P633" s="203"/>
      <c r="Q633" s="203"/>
      <c r="R633" s="204"/>
      <c r="S633" s="298" t="str">
        <f t="shared" si="38"/>
        <v/>
      </c>
      <c r="T633" s="299" t="str">
        <f t="shared" si="41"/>
        <v/>
      </c>
      <c r="U633" s="282"/>
    </row>
    <row r="634" spans="2:21" ht="24.75" customHeight="1">
      <c r="B634" s="176">
        <v>628</v>
      </c>
      <c r="C634" s="231"/>
      <c r="D634" s="290" t="str">
        <f t="shared" si="39"/>
        <v/>
      </c>
      <c r="E634" s="291">
        <f>IF(D634="",0,+COUNTIF('賃上げ後(2か月目)(様式3-8) '!$D$7:$D$1006,D634))</f>
        <v>0</v>
      </c>
      <c r="F634" s="205"/>
      <c r="G634" s="295" t="str">
        <f t="shared" si="40"/>
        <v/>
      </c>
      <c r="H634" s="202"/>
      <c r="I634" s="202"/>
      <c r="J634" s="203"/>
      <c r="K634" s="203"/>
      <c r="L634" s="203"/>
      <c r="M634" s="203"/>
      <c r="N634" s="203"/>
      <c r="O634" s="203"/>
      <c r="P634" s="203"/>
      <c r="Q634" s="203"/>
      <c r="R634" s="204"/>
      <c r="S634" s="298" t="str">
        <f t="shared" si="38"/>
        <v/>
      </c>
      <c r="T634" s="299" t="str">
        <f t="shared" si="41"/>
        <v/>
      </c>
      <c r="U634" s="282"/>
    </row>
    <row r="635" spans="2:21" ht="24.75" customHeight="1">
      <c r="B635" s="176">
        <v>629</v>
      </c>
      <c r="C635" s="231"/>
      <c r="D635" s="290" t="str">
        <f t="shared" si="39"/>
        <v/>
      </c>
      <c r="E635" s="291">
        <f>IF(D635="",0,+COUNTIF('賃上げ後(2か月目)(様式3-8) '!$D$7:$D$1006,D635))</f>
        <v>0</v>
      </c>
      <c r="F635" s="205"/>
      <c r="G635" s="295" t="str">
        <f t="shared" si="40"/>
        <v/>
      </c>
      <c r="H635" s="202"/>
      <c r="I635" s="202"/>
      <c r="J635" s="203"/>
      <c r="K635" s="203"/>
      <c r="L635" s="203"/>
      <c r="M635" s="203"/>
      <c r="N635" s="203"/>
      <c r="O635" s="203"/>
      <c r="P635" s="203"/>
      <c r="Q635" s="203"/>
      <c r="R635" s="204"/>
      <c r="S635" s="298" t="str">
        <f t="shared" si="38"/>
        <v/>
      </c>
      <c r="T635" s="299" t="str">
        <f t="shared" si="41"/>
        <v/>
      </c>
      <c r="U635" s="282"/>
    </row>
    <row r="636" spans="2:21" ht="24.75" customHeight="1">
      <c r="B636" s="176">
        <v>630</v>
      </c>
      <c r="C636" s="231"/>
      <c r="D636" s="290" t="str">
        <f t="shared" si="39"/>
        <v/>
      </c>
      <c r="E636" s="291">
        <f>IF(D636="",0,+COUNTIF('賃上げ後(2か月目)(様式3-8) '!$D$7:$D$1006,D636))</f>
        <v>0</v>
      </c>
      <c r="F636" s="205"/>
      <c r="G636" s="295" t="str">
        <f t="shared" si="40"/>
        <v/>
      </c>
      <c r="H636" s="202"/>
      <c r="I636" s="202"/>
      <c r="J636" s="203"/>
      <c r="K636" s="203"/>
      <c r="L636" s="203"/>
      <c r="M636" s="203"/>
      <c r="N636" s="203"/>
      <c r="O636" s="203"/>
      <c r="P636" s="203"/>
      <c r="Q636" s="203"/>
      <c r="R636" s="204"/>
      <c r="S636" s="298" t="str">
        <f t="shared" si="38"/>
        <v/>
      </c>
      <c r="T636" s="299" t="str">
        <f t="shared" si="41"/>
        <v/>
      </c>
      <c r="U636" s="282"/>
    </row>
    <row r="637" spans="2:21" ht="24.75" customHeight="1">
      <c r="B637" s="176">
        <v>631</v>
      </c>
      <c r="C637" s="231"/>
      <c r="D637" s="290" t="str">
        <f t="shared" si="39"/>
        <v/>
      </c>
      <c r="E637" s="291">
        <f>IF(D637="",0,+COUNTIF('賃上げ後(2か月目)(様式3-8) '!$D$7:$D$1006,D637))</f>
        <v>0</v>
      </c>
      <c r="F637" s="205"/>
      <c r="G637" s="295" t="str">
        <f t="shared" si="40"/>
        <v/>
      </c>
      <c r="H637" s="202"/>
      <c r="I637" s="202"/>
      <c r="J637" s="203"/>
      <c r="K637" s="203"/>
      <c r="L637" s="203"/>
      <c r="M637" s="203"/>
      <c r="N637" s="203"/>
      <c r="O637" s="203"/>
      <c r="P637" s="203"/>
      <c r="Q637" s="203"/>
      <c r="R637" s="204"/>
      <c r="S637" s="298" t="str">
        <f t="shared" si="38"/>
        <v/>
      </c>
      <c r="T637" s="299" t="str">
        <f t="shared" si="41"/>
        <v/>
      </c>
      <c r="U637" s="282"/>
    </row>
    <row r="638" spans="2:21" ht="24.75" customHeight="1">
      <c r="B638" s="176">
        <v>632</v>
      </c>
      <c r="C638" s="231"/>
      <c r="D638" s="290" t="str">
        <f t="shared" si="39"/>
        <v/>
      </c>
      <c r="E638" s="291">
        <f>IF(D638="",0,+COUNTIF('賃上げ後(2か月目)(様式3-8) '!$D$7:$D$1006,D638))</f>
        <v>0</v>
      </c>
      <c r="F638" s="205"/>
      <c r="G638" s="295" t="str">
        <f t="shared" si="40"/>
        <v/>
      </c>
      <c r="H638" s="202"/>
      <c r="I638" s="202"/>
      <c r="J638" s="203"/>
      <c r="K638" s="203"/>
      <c r="L638" s="203"/>
      <c r="M638" s="203"/>
      <c r="N638" s="203"/>
      <c r="O638" s="203"/>
      <c r="P638" s="203"/>
      <c r="Q638" s="203"/>
      <c r="R638" s="204"/>
      <c r="S638" s="298" t="str">
        <f t="shared" si="38"/>
        <v/>
      </c>
      <c r="T638" s="299" t="str">
        <f t="shared" si="41"/>
        <v/>
      </c>
      <c r="U638" s="282"/>
    </row>
    <row r="639" spans="2:21" ht="24.75" customHeight="1">
      <c r="B639" s="176">
        <v>633</v>
      </c>
      <c r="C639" s="231"/>
      <c r="D639" s="290" t="str">
        <f t="shared" si="39"/>
        <v/>
      </c>
      <c r="E639" s="291">
        <f>IF(D639="",0,+COUNTIF('賃上げ後(2か月目)(様式3-8) '!$D$7:$D$1006,D639))</f>
        <v>0</v>
      </c>
      <c r="F639" s="205"/>
      <c r="G639" s="295" t="str">
        <f t="shared" si="40"/>
        <v/>
      </c>
      <c r="H639" s="202"/>
      <c r="I639" s="202"/>
      <c r="J639" s="203"/>
      <c r="K639" s="203"/>
      <c r="L639" s="203"/>
      <c r="M639" s="203"/>
      <c r="N639" s="203"/>
      <c r="O639" s="203"/>
      <c r="P639" s="203"/>
      <c r="Q639" s="203"/>
      <c r="R639" s="204"/>
      <c r="S639" s="298" t="str">
        <f t="shared" si="38"/>
        <v/>
      </c>
      <c r="T639" s="299" t="str">
        <f t="shared" si="41"/>
        <v/>
      </c>
      <c r="U639" s="282"/>
    </row>
    <row r="640" spans="2:21" ht="24.75" customHeight="1">
      <c r="B640" s="176">
        <v>634</v>
      </c>
      <c r="C640" s="231"/>
      <c r="D640" s="290" t="str">
        <f t="shared" si="39"/>
        <v/>
      </c>
      <c r="E640" s="291">
        <f>IF(D640="",0,+COUNTIF('賃上げ後(2か月目)(様式3-8) '!$D$7:$D$1006,D640))</f>
        <v>0</v>
      </c>
      <c r="F640" s="205"/>
      <c r="G640" s="295" t="str">
        <f t="shared" si="40"/>
        <v/>
      </c>
      <c r="H640" s="202"/>
      <c r="I640" s="202"/>
      <c r="J640" s="203"/>
      <c r="K640" s="203"/>
      <c r="L640" s="203"/>
      <c r="M640" s="203"/>
      <c r="N640" s="203"/>
      <c r="O640" s="203"/>
      <c r="P640" s="203"/>
      <c r="Q640" s="203"/>
      <c r="R640" s="204"/>
      <c r="S640" s="298" t="str">
        <f t="shared" si="38"/>
        <v/>
      </c>
      <c r="T640" s="299" t="str">
        <f t="shared" si="41"/>
        <v/>
      </c>
      <c r="U640" s="282"/>
    </row>
    <row r="641" spans="2:21" ht="24.75" customHeight="1">
      <c r="B641" s="176">
        <v>635</v>
      </c>
      <c r="C641" s="231"/>
      <c r="D641" s="290" t="str">
        <f t="shared" si="39"/>
        <v/>
      </c>
      <c r="E641" s="291">
        <f>IF(D641="",0,+COUNTIF('賃上げ後(2か月目)(様式3-8) '!$D$7:$D$1006,D641))</f>
        <v>0</v>
      </c>
      <c r="F641" s="205"/>
      <c r="G641" s="295" t="str">
        <f t="shared" si="40"/>
        <v/>
      </c>
      <c r="H641" s="202"/>
      <c r="I641" s="202"/>
      <c r="J641" s="203"/>
      <c r="K641" s="203"/>
      <c r="L641" s="203"/>
      <c r="M641" s="203"/>
      <c r="N641" s="203"/>
      <c r="O641" s="203"/>
      <c r="P641" s="203"/>
      <c r="Q641" s="203"/>
      <c r="R641" s="204"/>
      <c r="S641" s="298" t="str">
        <f t="shared" si="38"/>
        <v/>
      </c>
      <c r="T641" s="299" t="str">
        <f t="shared" si="41"/>
        <v/>
      </c>
      <c r="U641" s="282"/>
    </row>
    <row r="642" spans="2:21" ht="24.75" customHeight="1">
      <c r="B642" s="176">
        <v>636</v>
      </c>
      <c r="C642" s="231"/>
      <c r="D642" s="290" t="str">
        <f t="shared" si="39"/>
        <v/>
      </c>
      <c r="E642" s="291">
        <f>IF(D642="",0,+COUNTIF('賃上げ後(2か月目)(様式3-8) '!$D$7:$D$1006,D642))</f>
        <v>0</v>
      </c>
      <c r="F642" s="205"/>
      <c r="G642" s="295" t="str">
        <f t="shared" si="40"/>
        <v/>
      </c>
      <c r="H642" s="202"/>
      <c r="I642" s="202"/>
      <c r="J642" s="203"/>
      <c r="K642" s="203"/>
      <c r="L642" s="203"/>
      <c r="M642" s="203"/>
      <c r="N642" s="203"/>
      <c r="O642" s="203"/>
      <c r="P642" s="203"/>
      <c r="Q642" s="203"/>
      <c r="R642" s="204"/>
      <c r="S642" s="298" t="str">
        <f t="shared" si="38"/>
        <v/>
      </c>
      <c r="T642" s="299" t="str">
        <f t="shared" si="41"/>
        <v/>
      </c>
      <c r="U642" s="282"/>
    </row>
    <row r="643" spans="2:21" ht="24.75" customHeight="1">
      <c r="B643" s="176">
        <v>637</v>
      </c>
      <c r="C643" s="231"/>
      <c r="D643" s="290" t="str">
        <f t="shared" si="39"/>
        <v/>
      </c>
      <c r="E643" s="291">
        <f>IF(D643="",0,+COUNTIF('賃上げ後(2か月目)(様式3-8) '!$D$7:$D$1006,D643))</f>
        <v>0</v>
      </c>
      <c r="F643" s="205"/>
      <c r="G643" s="295" t="str">
        <f t="shared" si="40"/>
        <v/>
      </c>
      <c r="H643" s="202"/>
      <c r="I643" s="202"/>
      <c r="J643" s="203"/>
      <c r="K643" s="203"/>
      <c r="L643" s="203"/>
      <c r="M643" s="203"/>
      <c r="N643" s="203"/>
      <c r="O643" s="203"/>
      <c r="P643" s="203"/>
      <c r="Q643" s="203"/>
      <c r="R643" s="204"/>
      <c r="S643" s="298" t="str">
        <f t="shared" si="38"/>
        <v/>
      </c>
      <c r="T643" s="299" t="str">
        <f t="shared" si="41"/>
        <v/>
      </c>
      <c r="U643" s="282"/>
    </row>
    <row r="644" spans="2:21" ht="24.75" customHeight="1">
      <c r="B644" s="176">
        <v>638</v>
      </c>
      <c r="C644" s="231"/>
      <c r="D644" s="290" t="str">
        <f t="shared" si="39"/>
        <v/>
      </c>
      <c r="E644" s="291">
        <f>IF(D644="",0,+COUNTIF('賃上げ後(2か月目)(様式3-8) '!$D$7:$D$1006,D644))</f>
        <v>0</v>
      </c>
      <c r="F644" s="205"/>
      <c r="G644" s="295" t="str">
        <f t="shared" si="40"/>
        <v/>
      </c>
      <c r="H644" s="202"/>
      <c r="I644" s="202"/>
      <c r="J644" s="203"/>
      <c r="K644" s="203"/>
      <c r="L644" s="203"/>
      <c r="M644" s="203"/>
      <c r="N644" s="203"/>
      <c r="O644" s="203"/>
      <c r="P644" s="203"/>
      <c r="Q644" s="203"/>
      <c r="R644" s="204"/>
      <c r="S644" s="298" t="str">
        <f t="shared" si="38"/>
        <v/>
      </c>
      <c r="T644" s="299" t="str">
        <f t="shared" si="41"/>
        <v/>
      </c>
      <c r="U644" s="282"/>
    </row>
    <row r="645" spans="2:21" ht="24.75" customHeight="1">
      <c r="B645" s="176">
        <v>639</v>
      </c>
      <c r="C645" s="231"/>
      <c r="D645" s="290" t="str">
        <f t="shared" si="39"/>
        <v/>
      </c>
      <c r="E645" s="291">
        <f>IF(D645="",0,+COUNTIF('賃上げ後(2か月目)(様式3-8) '!$D$7:$D$1006,D645))</f>
        <v>0</v>
      </c>
      <c r="F645" s="205"/>
      <c r="G645" s="295" t="str">
        <f t="shared" si="40"/>
        <v/>
      </c>
      <c r="H645" s="202"/>
      <c r="I645" s="202"/>
      <c r="J645" s="203"/>
      <c r="K645" s="203"/>
      <c r="L645" s="203"/>
      <c r="M645" s="203"/>
      <c r="N645" s="203"/>
      <c r="O645" s="203"/>
      <c r="P645" s="203"/>
      <c r="Q645" s="203"/>
      <c r="R645" s="204"/>
      <c r="S645" s="298" t="str">
        <f t="shared" si="38"/>
        <v/>
      </c>
      <c r="T645" s="299" t="str">
        <f t="shared" si="41"/>
        <v/>
      </c>
      <c r="U645" s="282"/>
    </row>
    <row r="646" spans="2:21" ht="24.75" customHeight="1">
      <c r="B646" s="176">
        <v>640</v>
      </c>
      <c r="C646" s="231"/>
      <c r="D646" s="290" t="str">
        <f t="shared" si="39"/>
        <v/>
      </c>
      <c r="E646" s="291">
        <f>IF(D646="",0,+COUNTIF('賃上げ後(2か月目)(様式3-8) '!$D$7:$D$1006,D646))</f>
        <v>0</v>
      </c>
      <c r="F646" s="205"/>
      <c r="G646" s="295" t="str">
        <f t="shared" si="40"/>
        <v/>
      </c>
      <c r="H646" s="202"/>
      <c r="I646" s="202"/>
      <c r="J646" s="203"/>
      <c r="K646" s="203"/>
      <c r="L646" s="203"/>
      <c r="M646" s="203"/>
      <c r="N646" s="203"/>
      <c r="O646" s="203"/>
      <c r="P646" s="203"/>
      <c r="Q646" s="203"/>
      <c r="R646" s="204"/>
      <c r="S646" s="298" t="str">
        <f t="shared" si="38"/>
        <v/>
      </c>
      <c r="T646" s="299" t="str">
        <f t="shared" si="41"/>
        <v/>
      </c>
      <c r="U646" s="282"/>
    </row>
    <row r="647" spans="2:21" ht="24.75" customHeight="1">
      <c r="B647" s="176">
        <v>641</v>
      </c>
      <c r="C647" s="231"/>
      <c r="D647" s="290" t="str">
        <f t="shared" si="39"/>
        <v/>
      </c>
      <c r="E647" s="291">
        <f>IF(D647="",0,+COUNTIF('賃上げ後(2か月目)(様式3-8) '!$D$7:$D$1006,D647))</f>
        <v>0</v>
      </c>
      <c r="F647" s="205"/>
      <c r="G647" s="295" t="str">
        <f t="shared" si="40"/>
        <v/>
      </c>
      <c r="H647" s="202"/>
      <c r="I647" s="202"/>
      <c r="J647" s="203"/>
      <c r="K647" s="203"/>
      <c r="L647" s="203"/>
      <c r="M647" s="203"/>
      <c r="N647" s="203"/>
      <c r="O647" s="203"/>
      <c r="P647" s="203"/>
      <c r="Q647" s="203"/>
      <c r="R647" s="204"/>
      <c r="S647" s="298" t="str">
        <f t="shared" si="38"/>
        <v/>
      </c>
      <c r="T647" s="299" t="str">
        <f t="shared" si="41"/>
        <v/>
      </c>
      <c r="U647" s="282"/>
    </row>
    <row r="648" spans="2:21" ht="24.75" customHeight="1">
      <c r="B648" s="176">
        <v>642</v>
      </c>
      <c r="C648" s="231"/>
      <c r="D648" s="290" t="str">
        <f t="shared" si="39"/>
        <v/>
      </c>
      <c r="E648" s="291">
        <f>IF(D648="",0,+COUNTIF('賃上げ後(2か月目)(様式3-8) '!$D$7:$D$1006,D648))</f>
        <v>0</v>
      </c>
      <c r="F648" s="205"/>
      <c r="G648" s="295" t="str">
        <f t="shared" si="40"/>
        <v/>
      </c>
      <c r="H648" s="202"/>
      <c r="I648" s="202"/>
      <c r="J648" s="203"/>
      <c r="K648" s="203"/>
      <c r="L648" s="203"/>
      <c r="M648" s="203"/>
      <c r="N648" s="203"/>
      <c r="O648" s="203"/>
      <c r="P648" s="203"/>
      <c r="Q648" s="203"/>
      <c r="R648" s="204"/>
      <c r="S648" s="298" t="str">
        <f t="shared" ref="S648:S711" si="42">IF(C648="","",+SUM(H648:R648))</f>
        <v/>
      </c>
      <c r="T648" s="299" t="str">
        <f t="shared" si="41"/>
        <v/>
      </c>
      <c r="U648" s="282"/>
    </row>
    <row r="649" spans="2:21" ht="24.75" customHeight="1">
      <c r="B649" s="176">
        <v>643</v>
      </c>
      <c r="C649" s="231"/>
      <c r="D649" s="290" t="str">
        <f t="shared" ref="D649:D712" si="43">SUBSTITUTE(SUBSTITUTE(C649,"　","")," ","")</f>
        <v/>
      </c>
      <c r="E649" s="291">
        <f>IF(D649="",0,+COUNTIF('賃上げ後(2か月目)(様式3-8) '!$D$7:$D$1006,D649))</f>
        <v>0</v>
      </c>
      <c r="F649" s="205"/>
      <c r="G649" s="295" t="str">
        <f t="shared" ref="G649:G712" si="44">IF(C649="","",+IF(OR(E649&lt;1,F649=""),"除外","対象"))</f>
        <v/>
      </c>
      <c r="H649" s="202"/>
      <c r="I649" s="202"/>
      <c r="J649" s="203"/>
      <c r="K649" s="203"/>
      <c r="L649" s="203"/>
      <c r="M649" s="203"/>
      <c r="N649" s="203"/>
      <c r="O649" s="203"/>
      <c r="P649" s="203"/>
      <c r="Q649" s="203"/>
      <c r="R649" s="204"/>
      <c r="S649" s="298" t="str">
        <f t="shared" si="42"/>
        <v/>
      </c>
      <c r="T649" s="299" t="str">
        <f t="shared" si="41"/>
        <v/>
      </c>
      <c r="U649" s="282"/>
    </row>
    <row r="650" spans="2:21" ht="24.75" customHeight="1">
      <c r="B650" s="176">
        <v>644</v>
      </c>
      <c r="C650" s="231"/>
      <c r="D650" s="290" t="str">
        <f t="shared" si="43"/>
        <v/>
      </c>
      <c r="E650" s="291">
        <f>IF(D650="",0,+COUNTIF('賃上げ後(2か月目)(様式3-8) '!$D$7:$D$1006,D650))</f>
        <v>0</v>
      </c>
      <c r="F650" s="205"/>
      <c r="G650" s="295" t="str">
        <f t="shared" si="44"/>
        <v/>
      </c>
      <c r="H650" s="202"/>
      <c r="I650" s="202"/>
      <c r="J650" s="203"/>
      <c r="K650" s="203"/>
      <c r="L650" s="203"/>
      <c r="M650" s="203"/>
      <c r="N650" s="203"/>
      <c r="O650" s="203"/>
      <c r="P650" s="203"/>
      <c r="Q650" s="203"/>
      <c r="R650" s="204"/>
      <c r="S650" s="298" t="str">
        <f t="shared" si="42"/>
        <v/>
      </c>
      <c r="T650" s="299" t="str">
        <f t="shared" si="41"/>
        <v/>
      </c>
      <c r="U650" s="282"/>
    </row>
    <row r="651" spans="2:21" ht="24.75" customHeight="1">
      <c r="B651" s="176">
        <v>645</v>
      </c>
      <c r="C651" s="231"/>
      <c r="D651" s="290" t="str">
        <f t="shared" si="43"/>
        <v/>
      </c>
      <c r="E651" s="291">
        <f>IF(D651="",0,+COUNTIF('賃上げ後(2か月目)(様式3-8) '!$D$7:$D$1006,D651))</f>
        <v>0</v>
      </c>
      <c r="F651" s="205"/>
      <c r="G651" s="295" t="str">
        <f t="shared" si="44"/>
        <v/>
      </c>
      <c r="H651" s="202"/>
      <c r="I651" s="202"/>
      <c r="J651" s="203"/>
      <c r="K651" s="203"/>
      <c r="L651" s="203"/>
      <c r="M651" s="203"/>
      <c r="N651" s="203"/>
      <c r="O651" s="203"/>
      <c r="P651" s="203"/>
      <c r="Q651" s="203"/>
      <c r="R651" s="204"/>
      <c r="S651" s="298" t="str">
        <f t="shared" si="42"/>
        <v/>
      </c>
      <c r="T651" s="299" t="str">
        <f t="shared" si="41"/>
        <v/>
      </c>
      <c r="U651" s="282"/>
    </row>
    <row r="652" spans="2:21" ht="24.75" customHeight="1">
      <c r="B652" s="176">
        <v>646</v>
      </c>
      <c r="C652" s="231"/>
      <c r="D652" s="290" t="str">
        <f t="shared" si="43"/>
        <v/>
      </c>
      <c r="E652" s="291">
        <f>IF(D652="",0,+COUNTIF('賃上げ後(2か月目)(様式3-8) '!$D$7:$D$1006,D652))</f>
        <v>0</v>
      </c>
      <c r="F652" s="205"/>
      <c r="G652" s="295" t="str">
        <f t="shared" si="44"/>
        <v/>
      </c>
      <c r="H652" s="202"/>
      <c r="I652" s="202"/>
      <c r="J652" s="203"/>
      <c r="K652" s="203"/>
      <c r="L652" s="203"/>
      <c r="M652" s="203"/>
      <c r="N652" s="203"/>
      <c r="O652" s="203"/>
      <c r="P652" s="203"/>
      <c r="Q652" s="203"/>
      <c r="R652" s="204"/>
      <c r="S652" s="298" t="str">
        <f t="shared" si="42"/>
        <v/>
      </c>
      <c r="T652" s="299" t="str">
        <f t="shared" si="41"/>
        <v/>
      </c>
      <c r="U652" s="282"/>
    </row>
    <row r="653" spans="2:21" ht="24.75" customHeight="1">
      <c r="B653" s="176">
        <v>647</v>
      </c>
      <c r="C653" s="231"/>
      <c r="D653" s="290" t="str">
        <f t="shared" si="43"/>
        <v/>
      </c>
      <c r="E653" s="291">
        <f>IF(D653="",0,+COUNTIF('賃上げ後(2か月目)(様式3-8) '!$D$7:$D$1006,D653))</f>
        <v>0</v>
      </c>
      <c r="F653" s="205"/>
      <c r="G653" s="295" t="str">
        <f t="shared" si="44"/>
        <v/>
      </c>
      <c r="H653" s="202"/>
      <c r="I653" s="202"/>
      <c r="J653" s="203"/>
      <c r="K653" s="203"/>
      <c r="L653" s="203"/>
      <c r="M653" s="203"/>
      <c r="N653" s="203"/>
      <c r="O653" s="203"/>
      <c r="P653" s="203"/>
      <c r="Q653" s="203"/>
      <c r="R653" s="204"/>
      <c r="S653" s="298" t="str">
        <f t="shared" si="42"/>
        <v/>
      </c>
      <c r="T653" s="299" t="str">
        <f t="shared" si="41"/>
        <v/>
      </c>
      <c r="U653" s="282"/>
    </row>
    <row r="654" spans="2:21" ht="24.75" customHeight="1">
      <c r="B654" s="176">
        <v>648</v>
      </c>
      <c r="C654" s="231"/>
      <c r="D654" s="290" t="str">
        <f t="shared" si="43"/>
        <v/>
      </c>
      <c r="E654" s="291">
        <f>IF(D654="",0,+COUNTIF('賃上げ後(2か月目)(様式3-8) '!$D$7:$D$1006,D654))</f>
        <v>0</v>
      </c>
      <c r="F654" s="205"/>
      <c r="G654" s="295" t="str">
        <f t="shared" si="44"/>
        <v/>
      </c>
      <c r="H654" s="202"/>
      <c r="I654" s="202"/>
      <c r="J654" s="203"/>
      <c r="K654" s="203"/>
      <c r="L654" s="203"/>
      <c r="M654" s="203"/>
      <c r="N654" s="203"/>
      <c r="O654" s="203"/>
      <c r="P654" s="203"/>
      <c r="Q654" s="203"/>
      <c r="R654" s="204"/>
      <c r="S654" s="298" t="str">
        <f t="shared" si="42"/>
        <v/>
      </c>
      <c r="T654" s="299" t="str">
        <f t="shared" ref="T654:T717" si="45">IF(C654="","",+IF(G654="対象",H654,0))</f>
        <v/>
      </c>
      <c r="U654" s="282"/>
    </row>
    <row r="655" spans="2:21" ht="24.75" customHeight="1">
      <c r="B655" s="176">
        <v>649</v>
      </c>
      <c r="C655" s="231"/>
      <c r="D655" s="290" t="str">
        <f t="shared" si="43"/>
        <v/>
      </c>
      <c r="E655" s="291">
        <f>IF(D655="",0,+COUNTIF('賃上げ後(2か月目)(様式3-8) '!$D$7:$D$1006,D655))</f>
        <v>0</v>
      </c>
      <c r="F655" s="205"/>
      <c r="G655" s="295" t="str">
        <f t="shared" si="44"/>
        <v/>
      </c>
      <c r="H655" s="202"/>
      <c r="I655" s="202"/>
      <c r="J655" s="203"/>
      <c r="K655" s="203"/>
      <c r="L655" s="203"/>
      <c r="M655" s="203"/>
      <c r="N655" s="203"/>
      <c r="O655" s="203"/>
      <c r="P655" s="203"/>
      <c r="Q655" s="203"/>
      <c r="R655" s="204"/>
      <c r="S655" s="298" t="str">
        <f t="shared" si="42"/>
        <v/>
      </c>
      <c r="T655" s="299" t="str">
        <f t="shared" si="45"/>
        <v/>
      </c>
      <c r="U655" s="282"/>
    </row>
    <row r="656" spans="2:21" ht="24.75" customHeight="1">
      <c r="B656" s="176">
        <v>650</v>
      </c>
      <c r="C656" s="231"/>
      <c r="D656" s="290" t="str">
        <f t="shared" si="43"/>
        <v/>
      </c>
      <c r="E656" s="291">
        <f>IF(D656="",0,+COUNTIF('賃上げ後(2か月目)(様式3-8) '!$D$7:$D$1006,D656))</f>
        <v>0</v>
      </c>
      <c r="F656" s="205"/>
      <c r="G656" s="295" t="str">
        <f t="shared" si="44"/>
        <v/>
      </c>
      <c r="H656" s="202"/>
      <c r="I656" s="202"/>
      <c r="J656" s="203"/>
      <c r="K656" s="203"/>
      <c r="L656" s="203"/>
      <c r="M656" s="203"/>
      <c r="N656" s="203"/>
      <c r="O656" s="203"/>
      <c r="P656" s="203"/>
      <c r="Q656" s="203"/>
      <c r="R656" s="204"/>
      <c r="S656" s="298" t="str">
        <f t="shared" si="42"/>
        <v/>
      </c>
      <c r="T656" s="299" t="str">
        <f t="shared" si="45"/>
        <v/>
      </c>
      <c r="U656" s="282"/>
    </row>
    <row r="657" spans="2:21" ht="24.75" customHeight="1">
      <c r="B657" s="176">
        <v>651</v>
      </c>
      <c r="C657" s="231"/>
      <c r="D657" s="290" t="str">
        <f t="shared" si="43"/>
        <v/>
      </c>
      <c r="E657" s="291">
        <f>IF(D657="",0,+COUNTIF('賃上げ後(2か月目)(様式3-8) '!$D$7:$D$1006,D657))</f>
        <v>0</v>
      </c>
      <c r="F657" s="205"/>
      <c r="G657" s="295" t="str">
        <f t="shared" si="44"/>
        <v/>
      </c>
      <c r="H657" s="202"/>
      <c r="I657" s="202"/>
      <c r="J657" s="203"/>
      <c r="K657" s="203"/>
      <c r="L657" s="203"/>
      <c r="M657" s="203"/>
      <c r="N657" s="203"/>
      <c r="O657" s="203"/>
      <c r="P657" s="203"/>
      <c r="Q657" s="203"/>
      <c r="R657" s="204"/>
      <c r="S657" s="298" t="str">
        <f t="shared" si="42"/>
        <v/>
      </c>
      <c r="T657" s="299" t="str">
        <f t="shared" si="45"/>
        <v/>
      </c>
      <c r="U657" s="282"/>
    </row>
    <row r="658" spans="2:21" ht="24.75" customHeight="1">
      <c r="B658" s="176">
        <v>652</v>
      </c>
      <c r="C658" s="231"/>
      <c r="D658" s="290" t="str">
        <f t="shared" si="43"/>
        <v/>
      </c>
      <c r="E658" s="291">
        <f>IF(D658="",0,+COUNTIF('賃上げ後(2か月目)(様式3-8) '!$D$7:$D$1006,D658))</f>
        <v>0</v>
      </c>
      <c r="F658" s="205"/>
      <c r="G658" s="295" t="str">
        <f t="shared" si="44"/>
        <v/>
      </c>
      <c r="H658" s="202"/>
      <c r="I658" s="202"/>
      <c r="J658" s="203"/>
      <c r="K658" s="203"/>
      <c r="L658" s="203"/>
      <c r="M658" s="203"/>
      <c r="N658" s="203"/>
      <c r="O658" s="203"/>
      <c r="P658" s="203"/>
      <c r="Q658" s="203"/>
      <c r="R658" s="204"/>
      <c r="S658" s="298" t="str">
        <f t="shared" si="42"/>
        <v/>
      </c>
      <c r="T658" s="299" t="str">
        <f t="shared" si="45"/>
        <v/>
      </c>
      <c r="U658" s="282"/>
    </row>
    <row r="659" spans="2:21" ht="24.75" customHeight="1">
      <c r="B659" s="176">
        <v>653</v>
      </c>
      <c r="C659" s="231"/>
      <c r="D659" s="290" t="str">
        <f t="shared" si="43"/>
        <v/>
      </c>
      <c r="E659" s="291">
        <f>IF(D659="",0,+COUNTIF('賃上げ後(2か月目)(様式3-8) '!$D$7:$D$1006,D659))</f>
        <v>0</v>
      </c>
      <c r="F659" s="205"/>
      <c r="G659" s="295" t="str">
        <f t="shared" si="44"/>
        <v/>
      </c>
      <c r="H659" s="202"/>
      <c r="I659" s="202"/>
      <c r="J659" s="203"/>
      <c r="K659" s="203"/>
      <c r="L659" s="203"/>
      <c r="M659" s="203"/>
      <c r="N659" s="203"/>
      <c r="O659" s="203"/>
      <c r="P659" s="203"/>
      <c r="Q659" s="203"/>
      <c r="R659" s="204"/>
      <c r="S659" s="298" t="str">
        <f t="shared" si="42"/>
        <v/>
      </c>
      <c r="T659" s="299" t="str">
        <f t="shared" si="45"/>
        <v/>
      </c>
      <c r="U659" s="282"/>
    </row>
    <row r="660" spans="2:21" ht="24.75" customHeight="1">
      <c r="B660" s="176">
        <v>654</v>
      </c>
      <c r="C660" s="231"/>
      <c r="D660" s="290" t="str">
        <f t="shared" si="43"/>
        <v/>
      </c>
      <c r="E660" s="291">
        <f>IF(D660="",0,+COUNTIF('賃上げ後(2か月目)(様式3-8) '!$D$7:$D$1006,D660))</f>
        <v>0</v>
      </c>
      <c r="F660" s="205"/>
      <c r="G660" s="295" t="str">
        <f t="shared" si="44"/>
        <v/>
      </c>
      <c r="H660" s="202"/>
      <c r="I660" s="202"/>
      <c r="J660" s="203"/>
      <c r="K660" s="203"/>
      <c r="L660" s="203"/>
      <c r="M660" s="203"/>
      <c r="N660" s="203"/>
      <c r="O660" s="203"/>
      <c r="P660" s="203"/>
      <c r="Q660" s="203"/>
      <c r="R660" s="204"/>
      <c r="S660" s="298" t="str">
        <f t="shared" si="42"/>
        <v/>
      </c>
      <c r="T660" s="299" t="str">
        <f t="shared" si="45"/>
        <v/>
      </c>
      <c r="U660" s="282"/>
    </row>
    <row r="661" spans="2:21" ht="24.75" customHeight="1">
      <c r="B661" s="176">
        <v>655</v>
      </c>
      <c r="C661" s="231"/>
      <c r="D661" s="290" t="str">
        <f t="shared" si="43"/>
        <v/>
      </c>
      <c r="E661" s="291">
        <f>IF(D661="",0,+COUNTIF('賃上げ後(2か月目)(様式3-8) '!$D$7:$D$1006,D661))</f>
        <v>0</v>
      </c>
      <c r="F661" s="205"/>
      <c r="G661" s="295" t="str">
        <f t="shared" si="44"/>
        <v/>
      </c>
      <c r="H661" s="202"/>
      <c r="I661" s="202"/>
      <c r="J661" s="203"/>
      <c r="K661" s="203"/>
      <c r="L661" s="203"/>
      <c r="M661" s="203"/>
      <c r="N661" s="203"/>
      <c r="O661" s="203"/>
      <c r="P661" s="203"/>
      <c r="Q661" s="203"/>
      <c r="R661" s="204"/>
      <c r="S661" s="298" t="str">
        <f t="shared" si="42"/>
        <v/>
      </c>
      <c r="T661" s="299" t="str">
        <f t="shared" si="45"/>
        <v/>
      </c>
      <c r="U661" s="282"/>
    </row>
    <row r="662" spans="2:21" ht="24.75" customHeight="1">
      <c r="B662" s="176">
        <v>656</v>
      </c>
      <c r="C662" s="231"/>
      <c r="D662" s="290" t="str">
        <f t="shared" si="43"/>
        <v/>
      </c>
      <c r="E662" s="291">
        <f>IF(D662="",0,+COUNTIF('賃上げ後(2か月目)(様式3-8) '!$D$7:$D$1006,D662))</f>
        <v>0</v>
      </c>
      <c r="F662" s="205"/>
      <c r="G662" s="295" t="str">
        <f t="shared" si="44"/>
        <v/>
      </c>
      <c r="H662" s="202"/>
      <c r="I662" s="202"/>
      <c r="J662" s="203"/>
      <c r="K662" s="203"/>
      <c r="L662" s="203"/>
      <c r="M662" s="203"/>
      <c r="N662" s="203"/>
      <c r="O662" s="203"/>
      <c r="P662" s="203"/>
      <c r="Q662" s="203"/>
      <c r="R662" s="204"/>
      <c r="S662" s="298" t="str">
        <f t="shared" si="42"/>
        <v/>
      </c>
      <c r="T662" s="299" t="str">
        <f t="shared" si="45"/>
        <v/>
      </c>
      <c r="U662" s="282"/>
    </row>
    <row r="663" spans="2:21" ht="24.75" customHeight="1">
      <c r="B663" s="176">
        <v>657</v>
      </c>
      <c r="C663" s="231"/>
      <c r="D663" s="290" t="str">
        <f t="shared" si="43"/>
        <v/>
      </c>
      <c r="E663" s="291">
        <f>IF(D663="",0,+COUNTIF('賃上げ後(2か月目)(様式3-8) '!$D$7:$D$1006,D663))</f>
        <v>0</v>
      </c>
      <c r="F663" s="205"/>
      <c r="G663" s="295" t="str">
        <f t="shared" si="44"/>
        <v/>
      </c>
      <c r="H663" s="202"/>
      <c r="I663" s="202"/>
      <c r="J663" s="203"/>
      <c r="K663" s="203"/>
      <c r="L663" s="203"/>
      <c r="M663" s="203"/>
      <c r="N663" s="203"/>
      <c r="O663" s="203"/>
      <c r="P663" s="203"/>
      <c r="Q663" s="203"/>
      <c r="R663" s="204"/>
      <c r="S663" s="298" t="str">
        <f t="shared" si="42"/>
        <v/>
      </c>
      <c r="T663" s="299" t="str">
        <f t="shared" si="45"/>
        <v/>
      </c>
      <c r="U663" s="282"/>
    </row>
    <row r="664" spans="2:21" ht="24.75" customHeight="1">
      <c r="B664" s="176">
        <v>658</v>
      </c>
      <c r="C664" s="231"/>
      <c r="D664" s="290" t="str">
        <f t="shared" si="43"/>
        <v/>
      </c>
      <c r="E664" s="291">
        <f>IF(D664="",0,+COUNTIF('賃上げ後(2か月目)(様式3-8) '!$D$7:$D$1006,D664))</f>
        <v>0</v>
      </c>
      <c r="F664" s="205"/>
      <c r="G664" s="295" t="str">
        <f t="shared" si="44"/>
        <v/>
      </c>
      <c r="H664" s="202"/>
      <c r="I664" s="202"/>
      <c r="J664" s="203"/>
      <c r="K664" s="203"/>
      <c r="L664" s="203"/>
      <c r="M664" s="203"/>
      <c r="N664" s="203"/>
      <c r="O664" s="203"/>
      <c r="P664" s="203"/>
      <c r="Q664" s="203"/>
      <c r="R664" s="204"/>
      <c r="S664" s="298" t="str">
        <f t="shared" si="42"/>
        <v/>
      </c>
      <c r="T664" s="299" t="str">
        <f t="shared" si="45"/>
        <v/>
      </c>
      <c r="U664" s="282"/>
    </row>
    <row r="665" spans="2:21" ht="24.75" customHeight="1">
      <c r="B665" s="176">
        <v>659</v>
      </c>
      <c r="C665" s="231"/>
      <c r="D665" s="290" t="str">
        <f t="shared" si="43"/>
        <v/>
      </c>
      <c r="E665" s="291">
        <f>IF(D665="",0,+COUNTIF('賃上げ後(2か月目)(様式3-8) '!$D$7:$D$1006,D665))</f>
        <v>0</v>
      </c>
      <c r="F665" s="205"/>
      <c r="G665" s="295" t="str">
        <f t="shared" si="44"/>
        <v/>
      </c>
      <c r="H665" s="202"/>
      <c r="I665" s="202"/>
      <c r="J665" s="203"/>
      <c r="K665" s="203"/>
      <c r="L665" s="203"/>
      <c r="M665" s="203"/>
      <c r="N665" s="203"/>
      <c r="O665" s="203"/>
      <c r="P665" s="203"/>
      <c r="Q665" s="203"/>
      <c r="R665" s="204"/>
      <c r="S665" s="298" t="str">
        <f t="shared" si="42"/>
        <v/>
      </c>
      <c r="T665" s="299" t="str">
        <f t="shared" si="45"/>
        <v/>
      </c>
      <c r="U665" s="282"/>
    </row>
    <row r="666" spans="2:21" ht="24.75" customHeight="1">
      <c r="B666" s="176">
        <v>660</v>
      </c>
      <c r="C666" s="231"/>
      <c r="D666" s="290" t="str">
        <f t="shared" si="43"/>
        <v/>
      </c>
      <c r="E666" s="291">
        <f>IF(D666="",0,+COUNTIF('賃上げ後(2か月目)(様式3-8) '!$D$7:$D$1006,D666))</f>
        <v>0</v>
      </c>
      <c r="F666" s="205"/>
      <c r="G666" s="295" t="str">
        <f t="shared" si="44"/>
        <v/>
      </c>
      <c r="H666" s="202"/>
      <c r="I666" s="202"/>
      <c r="J666" s="203"/>
      <c r="K666" s="203"/>
      <c r="L666" s="203"/>
      <c r="M666" s="203"/>
      <c r="N666" s="203"/>
      <c r="O666" s="203"/>
      <c r="P666" s="203"/>
      <c r="Q666" s="203"/>
      <c r="R666" s="204"/>
      <c r="S666" s="298" t="str">
        <f t="shared" si="42"/>
        <v/>
      </c>
      <c r="T666" s="299" t="str">
        <f t="shared" si="45"/>
        <v/>
      </c>
      <c r="U666" s="282"/>
    </row>
    <row r="667" spans="2:21" ht="24.75" customHeight="1">
      <c r="B667" s="176">
        <v>661</v>
      </c>
      <c r="C667" s="231"/>
      <c r="D667" s="290" t="str">
        <f t="shared" si="43"/>
        <v/>
      </c>
      <c r="E667" s="291">
        <f>IF(D667="",0,+COUNTIF('賃上げ後(2か月目)(様式3-8) '!$D$7:$D$1006,D667))</f>
        <v>0</v>
      </c>
      <c r="F667" s="205"/>
      <c r="G667" s="295" t="str">
        <f t="shared" si="44"/>
        <v/>
      </c>
      <c r="H667" s="202"/>
      <c r="I667" s="202"/>
      <c r="J667" s="203"/>
      <c r="K667" s="203"/>
      <c r="L667" s="203"/>
      <c r="M667" s="203"/>
      <c r="N667" s="203"/>
      <c r="O667" s="203"/>
      <c r="P667" s="203"/>
      <c r="Q667" s="203"/>
      <c r="R667" s="204"/>
      <c r="S667" s="298" t="str">
        <f t="shared" si="42"/>
        <v/>
      </c>
      <c r="T667" s="299" t="str">
        <f t="shared" si="45"/>
        <v/>
      </c>
      <c r="U667" s="282"/>
    </row>
    <row r="668" spans="2:21" ht="24.75" customHeight="1">
      <c r="B668" s="176">
        <v>662</v>
      </c>
      <c r="C668" s="231"/>
      <c r="D668" s="290" t="str">
        <f t="shared" si="43"/>
        <v/>
      </c>
      <c r="E668" s="291">
        <f>IF(D668="",0,+COUNTIF('賃上げ後(2か月目)(様式3-8) '!$D$7:$D$1006,D668))</f>
        <v>0</v>
      </c>
      <c r="F668" s="205"/>
      <c r="G668" s="295" t="str">
        <f t="shared" si="44"/>
        <v/>
      </c>
      <c r="H668" s="202"/>
      <c r="I668" s="202"/>
      <c r="J668" s="203"/>
      <c r="K668" s="203"/>
      <c r="L668" s="203"/>
      <c r="M668" s="203"/>
      <c r="N668" s="203"/>
      <c r="O668" s="203"/>
      <c r="P668" s="203"/>
      <c r="Q668" s="203"/>
      <c r="R668" s="204"/>
      <c r="S668" s="298" t="str">
        <f t="shared" si="42"/>
        <v/>
      </c>
      <c r="T668" s="299" t="str">
        <f t="shared" si="45"/>
        <v/>
      </c>
      <c r="U668" s="282"/>
    </row>
    <row r="669" spans="2:21" ht="24.75" customHeight="1">
      <c r="B669" s="176">
        <v>663</v>
      </c>
      <c r="C669" s="231"/>
      <c r="D669" s="290" t="str">
        <f t="shared" si="43"/>
        <v/>
      </c>
      <c r="E669" s="291">
        <f>IF(D669="",0,+COUNTIF('賃上げ後(2か月目)(様式3-8) '!$D$7:$D$1006,D669))</f>
        <v>0</v>
      </c>
      <c r="F669" s="205"/>
      <c r="G669" s="295" t="str">
        <f t="shared" si="44"/>
        <v/>
      </c>
      <c r="H669" s="202"/>
      <c r="I669" s="202"/>
      <c r="J669" s="203"/>
      <c r="K669" s="203"/>
      <c r="L669" s="203"/>
      <c r="M669" s="203"/>
      <c r="N669" s="203"/>
      <c r="O669" s="203"/>
      <c r="P669" s="203"/>
      <c r="Q669" s="203"/>
      <c r="R669" s="204"/>
      <c r="S669" s="298" t="str">
        <f t="shared" si="42"/>
        <v/>
      </c>
      <c r="T669" s="299" t="str">
        <f t="shared" si="45"/>
        <v/>
      </c>
      <c r="U669" s="282"/>
    </row>
    <row r="670" spans="2:21" ht="24.75" customHeight="1">
      <c r="B670" s="176">
        <v>664</v>
      </c>
      <c r="C670" s="231"/>
      <c r="D670" s="290" t="str">
        <f t="shared" si="43"/>
        <v/>
      </c>
      <c r="E670" s="291">
        <f>IF(D670="",0,+COUNTIF('賃上げ後(2か月目)(様式3-8) '!$D$7:$D$1006,D670))</f>
        <v>0</v>
      </c>
      <c r="F670" s="205"/>
      <c r="G670" s="295" t="str">
        <f t="shared" si="44"/>
        <v/>
      </c>
      <c r="H670" s="202"/>
      <c r="I670" s="202"/>
      <c r="J670" s="203"/>
      <c r="K670" s="203"/>
      <c r="L670" s="203"/>
      <c r="M670" s="203"/>
      <c r="N670" s="203"/>
      <c r="O670" s="203"/>
      <c r="P670" s="203"/>
      <c r="Q670" s="203"/>
      <c r="R670" s="204"/>
      <c r="S670" s="298" t="str">
        <f t="shared" si="42"/>
        <v/>
      </c>
      <c r="T670" s="299" t="str">
        <f t="shared" si="45"/>
        <v/>
      </c>
      <c r="U670" s="282"/>
    </row>
    <row r="671" spans="2:21" ht="24.75" customHeight="1">
      <c r="B671" s="176">
        <v>665</v>
      </c>
      <c r="C671" s="231"/>
      <c r="D671" s="290" t="str">
        <f t="shared" si="43"/>
        <v/>
      </c>
      <c r="E671" s="291">
        <f>IF(D671="",0,+COUNTIF('賃上げ後(2か月目)(様式3-8) '!$D$7:$D$1006,D671))</f>
        <v>0</v>
      </c>
      <c r="F671" s="205"/>
      <c r="G671" s="295" t="str">
        <f t="shared" si="44"/>
        <v/>
      </c>
      <c r="H671" s="202"/>
      <c r="I671" s="202"/>
      <c r="J671" s="203"/>
      <c r="K671" s="203"/>
      <c r="L671" s="203"/>
      <c r="M671" s="203"/>
      <c r="N671" s="203"/>
      <c r="O671" s="203"/>
      <c r="P671" s="203"/>
      <c r="Q671" s="203"/>
      <c r="R671" s="204"/>
      <c r="S671" s="298" t="str">
        <f t="shared" si="42"/>
        <v/>
      </c>
      <c r="T671" s="299" t="str">
        <f t="shared" si="45"/>
        <v/>
      </c>
      <c r="U671" s="282"/>
    </row>
    <row r="672" spans="2:21" ht="24.75" customHeight="1">
      <c r="B672" s="176">
        <v>666</v>
      </c>
      <c r="C672" s="231"/>
      <c r="D672" s="290" t="str">
        <f t="shared" si="43"/>
        <v/>
      </c>
      <c r="E672" s="291">
        <f>IF(D672="",0,+COUNTIF('賃上げ後(2か月目)(様式3-8) '!$D$7:$D$1006,D672))</f>
        <v>0</v>
      </c>
      <c r="F672" s="205"/>
      <c r="G672" s="295" t="str">
        <f t="shared" si="44"/>
        <v/>
      </c>
      <c r="H672" s="202"/>
      <c r="I672" s="202"/>
      <c r="J672" s="203"/>
      <c r="K672" s="203"/>
      <c r="L672" s="203"/>
      <c r="M672" s="203"/>
      <c r="N672" s="203"/>
      <c r="O672" s="203"/>
      <c r="P672" s="203"/>
      <c r="Q672" s="203"/>
      <c r="R672" s="204"/>
      <c r="S672" s="298" t="str">
        <f t="shared" si="42"/>
        <v/>
      </c>
      <c r="T672" s="299" t="str">
        <f t="shared" si="45"/>
        <v/>
      </c>
      <c r="U672" s="282"/>
    </row>
    <row r="673" spans="2:21" ht="24.75" customHeight="1">
      <c r="B673" s="176">
        <v>667</v>
      </c>
      <c r="C673" s="231"/>
      <c r="D673" s="290" t="str">
        <f t="shared" si="43"/>
        <v/>
      </c>
      <c r="E673" s="291">
        <f>IF(D673="",0,+COUNTIF('賃上げ後(2か月目)(様式3-8) '!$D$7:$D$1006,D673))</f>
        <v>0</v>
      </c>
      <c r="F673" s="205"/>
      <c r="G673" s="295" t="str">
        <f t="shared" si="44"/>
        <v/>
      </c>
      <c r="H673" s="202"/>
      <c r="I673" s="202"/>
      <c r="J673" s="203"/>
      <c r="K673" s="203"/>
      <c r="L673" s="203"/>
      <c r="M673" s="203"/>
      <c r="N673" s="203"/>
      <c r="O673" s="203"/>
      <c r="P673" s="203"/>
      <c r="Q673" s="203"/>
      <c r="R673" s="204"/>
      <c r="S673" s="298" t="str">
        <f t="shared" si="42"/>
        <v/>
      </c>
      <c r="T673" s="299" t="str">
        <f t="shared" si="45"/>
        <v/>
      </c>
      <c r="U673" s="282"/>
    </row>
    <row r="674" spans="2:21" ht="24.75" customHeight="1">
      <c r="B674" s="176">
        <v>668</v>
      </c>
      <c r="C674" s="231"/>
      <c r="D674" s="290" t="str">
        <f t="shared" si="43"/>
        <v/>
      </c>
      <c r="E674" s="291">
        <f>IF(D674="",0,+COUNTIF('賃上げ後(2か月目)(様式3-8) '!$D$7:$D$1006,D674))</f>
        <v>0</v>
      </c>
      <c r="F674" s="205"/>
      <c r="G674" s="295" t="str">
        <f t="shared" si="44"/>
        <v/>
      </c>
      <c r="H674" s="202"/>
      <c r="I674" s="202"/>
      <c r="J674" s="203"/>
      <c r="K674" s="203"/>
      <c r="L674" s="203"/>
      <c r="M674" s="203"/>
      <c r="N674" s="203"/>
      <c r="O674" s="203"/>
      <c r="P674" s="203"/>
      <c r="Q674" s="203"/>
      <c r="R674" s="204"/>
      <c r="S674" s="298" t="str">
        <f t="shared" si="42"/>
        <v/>
      </c>
      <c r="T674" s="299" t="str">
        <f t="shared" si="45"/>
        <v/>
      </c>
      <c r="U674" s="282"/>
    </row>
    <row r="675" spans="2:21" ht="24.75" customHeight="1">
      <c r="B675" s="176">
        <v>669</v>
      </c>
      <c r="C675" s="231"/>
      <c r="D675" s="290" t="str">
        <f t="shared" si="43"/>
        <v/>
      </c>
      <c r="E675" s="291">
        <f>IF(D675="",0,+COUNTIF('賃上げ後(2か月目)(様式3-8) '!$D$7:$D$1006,D675))</f>
        <v>0</v>
      </c>
      <c r="F675" s="205"/>
      <c r="G675" s="295" t="str">
        <f t="shared" si="44"/>
        <v/>
      </c>
      <c r="H675" s="202"/>
      <c r="I675" s="202"/>
      <c r="J675" s="203"/>
      <c r="K675" s="203"/>
      <c r="L675" s="203"/>
      <c r="M675" s="203"/>
      <c r="N675" s="203"/>
      <c r="O675" s="203"/>
      <c r="P675" s="203"/>
      <c r="Q675" s="203"/>
      <c r="R675" s="204"/>
      <c r="S675" s="298" t="str">
        <f t="shared" si="42"/>
        <v/>
      </c>
      <c r="T675" s="299" t="str">
        <f t="shared" si="45"/>
        <v/>
      </c>
      <c r="U675" s="282"/>
    </row>
    <row r="676" spans="2:21" ht="24.75" customHeight="1">
      <c r="B676" s="176">
        <v>670</v>
      </c>
      <c r="C676" s="231"/>
      <c r="D676" s="290" t="str">
        <f t="shared" si="43"/>
        <v/>
      </c>
      <c r="E676" s="291">
        <f>IF(D676="",0,+COUNTIF('賃上げ後(2か月目)(様式3-8) '!$D$7:$D$1006,D676))</f>
        <v>0</v>
      </c>
      <c r="F676" s="205"/>
      <c r="G676" s="295" t="str">
        <f t="shared" si="44"/>
        <v/>
      </c>
      <c r="H676" s="202"/>
      <c r="I676" s="202"/>
      <c r="J676" s="203"/>
      <c r="K676" s="203"/>
      <c r="L676" s="203"/>
      <c r="M676" s="203"/>
      <c r="N676" s="203"/>
      <c r="O676" s="203"/>
      <c r="P676" s="203"/>
      <c r="Q676" s="203"/>
      <c r="R676" s="204"/>
      <c r="S676" s="298" t="str">
        <f t="shared" si="42"/>
        <v/>
      </c>
      <c r="T676" s="299" t="str">
        <f t="shared" si="45"/>
        <v/>
      </c>
      <c r="U676" s="282"/>
    </row>
    <row r="677" spans="2:21" ht="24.75" customHeight="1">
      <c r="B677" s="176">
        <v>671</v>
      </c>
      <c r="C677" s="231"/>
      <c r="D677" s="290" t="str">
        <f t="shared" si="43"/>
        <v/>
      </c>
      <c r="E677" s="291">
        <f>IF(D677="",0,+COUNTIF('賃上げ後(2か月目)(様式3-8) '!$D$7:$D$1006,D677))</f>
        <v>0</v>
      </c>
      <c r="F677" s="205"/>
      <c r="G677" s="295" t="str">
        <f t="shared" si="44"/>
        <v/>
      </c>
      <c r="H677" s="202"/>
      <c r="I677" s="202"/>
      <c r="J677" s="203"/>
      <c r="K677" s="203"/>
      <c r="L677" s="203"/>
      <c r="M677" s="203"/>
      <c r="N677" s="203"/>
      <c r="O677" s="203"/>
      <c r="P677" s="203"/>
      <c r="Q677" s="203"/>
      <c r="R677" s="204"/>
      <c r="S677" s="298" t="str">
        <f t="shared" si="42"/>
        <v/>
      </c>
      <c r="T677" s="299" t="str">
        <f t="shared" si="45"/>
        <v/>
      </c>
      <c r="U677" s="282"/>
    </row>
    <row r="678" spans="2:21" ht="24.75" customHeight="1">
      <c r="B678" s="176">
        <v>672</v>
      </c>
      <c r="C678" s="231"/>
      <c r="D678" s="290" t="str">
        <f t="shared" si="43"/>
        <v/>
      </c>
      <c r="E678" s="291">
        <f>IF(D678="",0,+COUNTIF('賃上げ後(2か月目)(様式3-8) '!$D$7:$D$1006,D678))</f>
        <v>0</v>
      </c>
      <c r="F678" s="205"/>
      <c r="G678" s="295" t="str">
        <f t="shared" si="44"/>
        <v/>
      </c>
      <c r="H678" s="202"/>
      <c r="I678" s="202"/>
      <c r="J678" s="203"/>
      <c r="K678" s="203"/>
      <c r="L678" s="203"/>
      <c r="M678" s="203"/>
      <c r="N678" s="203"/>
      <c r="O678" s="203"/>
      <c r="P678" s="203"/>
      <c r="Q678" s="203"/>
      <c r="R678" s="204"/>
      <c r="S678" s="298" t="str">
        <f t="shared" si="42"/>
        <v/>
      </c>
      <c r="T678" s="299" t="str">
        <f t="shared" si="45"/>
        <v/>
      </c>
      <c r="U678" s="282"/>
    </row>
    <row r="679" spans="2:21" ht="24.75" customHeight="1">
      <c r="B679" s="176">
        <v>673</v>
      </c>
      <c r="C679" s="231"/>
      <c r="D679" s="290" t="str">
        <f t="shared" si="43"/>
        <v/>
      </c>
      <c r="E679" s="291">
        <f>IF(D679="",0,+COUNTIF('賃上げ後(2か月目)(様式3-8) '!$D$7:$D$1006,D679))</f>
        <v>0</v>
      </c>
      <c r="F679" s="205"/>
      <c r="G679" s="295" t="str">
        <f t="shared" si="44"/>
        <v/>
      </c>
      <c r="H679" s="202"/>
      <c r="I679" s="202"/>
      <c r="J679" s="203"/>
      <c r="K679" s="203"/>
      <c r="L679" s="203"/>
      <c r="M679" s="203"/>
      <c r="N679" s="203"/>
      <c r="O679" s="203"/>
      <c r="P679" s="203"/>
      <c r="Q679" s="203"/>
      <c r="R679" s="204"/>
      <c r="S679" s="298" t="str">
        <f t="shared" si="42"/>
        <v/>
      </c>
      <c r="T679" s="299" t="str">
        <f t="shared" si="45"/>
        <v/>
      </c>
      <c r="U679" s="282"/>
    </row>
    <row r="680" spans="2:21" ht="24.75" customHeight="1">
      <c r="B680" s="176">
        <v>674</v>
      </c>
      <c r="C680" s="231"/>
      <c r="D680" s="290" t="str">
        <f t="shared" si="43"/>
        <v/>
      </c>
      <c r="E680" s="291">
        <f>IF(D680="",0,+COUNTIF('賃上げ後(2か月目)(様式3-8) '!$D$7:$D$1006,D680))</f>
        <v>0</v>
      </c>
      <c r="F680" s="205"/>
      <c r="G680" s="295" t="str">
        <f t="shared" si="44"/>
        <v/>
      </c>
      <c r="H680" s="202"/>
      <c r="I680" s="202"/>
      <c r="J680" s="203"/>
      <c r="K680" s="203"/>
      <c r="L680" s="203"/>
      <c r="M680" s="203"/>
      <c r="N680" s="203"/>
      <c r="O680" s="203"/>
      <c r="P680" s="203"/>
      <c r="Q680" s="203"/>
      <c r="R680" s="204"/>
      <c r="S680" s="298" t="str">
        <f t="shared" si="42"/>
        <v/>
      </c>
      <c r="T680" s="299" t="str">
        <f t="shared" si="45"/>
        <v/>
      </c>
      <c r="U680" s="282"/>
    </row>
    <row r="681" spans="2:21" ht="24.75" customHeight="1">
      <c r="B681" s="176">
        <v>675</v>
      </c>
      <c r="C681" s="231"/>
      <c r="D681" s="290" t="str">
        <f t="shared" si="43"/>
        <v/>
      </c>
      <c r="E681" s="291">
        <f>IF(D681="",0,+COUNTIF('賃上げ後(2か月目)(様式3-8) '!$D$7:$D$1006,D681))</f>
        <v>0</v>
      </c>
      <c r="F681" s="205"/>
      <c r="G681" s="295" t="str">
        <f t="shared" si="44"/>
        <v/>
      </c>
      <c r="H681" s="202"/>
      <c r="I681" s="202"/>
      <c r="J681" s="203"/>
      <c r="K681" s="203"/>
      <c r="L681" s="203"/>
      <c r="M681" s="203"/>
      <c r="N681" s="203"/>
      <c r="O681" s="203"/>
      <c r="P681" s="203"/>
      <c r="Q681" s="203"/>
      <c r="R681" s="204"/>
      <c r="S681" s="298" t="str">
        <f t="shared" si="42"/>
        <v/>
      </c>
      <c r="T681" s="299" t="str">
        <f t="shared" si="45"/>
        <v/>
      </c>
      <c r="U681" s="282"/>
    </row>
    <row r="682" spans="2:21" ht="24.75" customHeight="1">
      <c r="B682" s="176">
        <v>676</v>
      </c>
      <c r="C682" s="231"/>
      <c r="D682" s="290" t="str">
        <f t="shared" si="43"/>
        <v/>
      </c>
      <c r="E682" s="291">
        <f>IF(D682="",0,+COUNTIF('賃上げ後(2か月目)(様式3-8) '!$D$7:$D$1006,D682))</f>
        <v>0</v>
      </c>
      <c r="F682" s="205"/>
      <c r="G682" s="295" t="str">
        <f t="shared" si="44"/>
        <v/>
      </c>
      <c r="H682" s="202"/>
      <c r="I682" s="202"/>
      <c r="J682" s="203"/>
      <c r="K682" s="203"/>
      <c r="L682" s="203"/>
      <c r="M682" s="203"/>
      <c r="N682" s="203"/>
      <c r="O682" s="203"/>
      <c r="P682" s="203"/>
      <c r="Q682" s="203"/>
      <c r="R682" s="204"/>
      <c r="S682" s="298" t="str">
        <f t="shared" si="42"/>
        <v/>
      </c>
      <c r="T682" s="299" t="str">
        <f t="shared" si="45"/>
        <v/>
      </c>
      <c r="U682" s="282"/>
    </row>
    <row r="683" spans="2:21" ht="24.75" customHeight="1">
      <c r="B683" s="176">
        <v>677</v>
      </c>
      <c r="C683" s="231"/>
      <c r="D683" s="290" t="str">
        <f t="shared" si="43"/>
        <v/>
      </c>
      <c r="E683" s="291">
        <f>IF(D683="",0,+COUNTIF('賃上げ後(2か月目)(様式3-8) '!$D$7:$D$1006,D683))</f>
        <v>0</v>
      </c>
      <c r="F683" s="205"/>
      <c r="G683" s="295" t="str">
        <f t="shared" si="44"/>
        <v/>
      </c>
      <c r="H683" s="202"/>
      <c r="I683" s="202"/>
      <c r="J683" s="203"/>
      <c r="K683" s="203"/>
      <c r="L683" s="203"/>
      <c r="M683" s="203"/>
      <c r="N683" s="203"/>
      <c r="O683" s="203"/>
      <c r="P683" s="203"/>
      <c r="Q683" s="203"/>
      <c r="R683" s="204"/>
      <c r="S683" s="298" t="str">
        <f t="shared" si="42"/>
        <v/>
      </c>
      <c r="T683" s="299" t="str">
        <f t="shared" si="45"/>
        <v/>
      </c>
      <c r="U683" s="282"/>
    </row>
    <row r="684" spans="2:21" ht="24.75" customHeight="1">
      <c r="B684" s="176">
        <v>678</v>
      </c>
      <c r="C684" s="231"/>
      <c r="D684" s="290" t="str">
        <f t="shared" si="43"/>
        <v/>
      </c>
      <c r="E684" s="291">
        <f>IF(D684="",0,+COUNTIF('賃上げ後(2か月目)(様式3-8) '!$D$7:$D$1006,D684))</f>
        <v>0</v>
      </c>
      <c r="F684" s="205"/>
      <c r="G684" s="295" t="str">
        <f t="shared" si="44"/>
        <v/>
      </c>
      <c r="H684" s="202"/>
      <c r="I684" s="202"/>
      <c r="J684" s="203"/>
      <c r="K684" s="203"/>
      <c r="L684" s="203"/>
      <c r="M684" s="203"/>
      <c r="N684" s="203"/>
      <c r="O684" s="203"/>
      <c r="P684" s="203"/>
      <c r="Q684" s="203"/>
      <c r="R684" s="204"/>
      <c r="S684" s="298" t="str">
        <f t="shared" si="42"/>
        <v/>
      </c>
      <c r="T684" s="299" t="str">
        <f t="shared" si="45"/>
        <v/>
      </c>
      <c r="U684" s="282"/>
    </row>
    <row r="685" spans="2:21" ht="24.75" customHeight="1">
      <c r="B685" s="176">
        <v>679</v>
      </c>
      <c r="C685" s="231"/>
      <c r="D685" s="290" t="str">
        <f t="shared" si="43"/>
        <v/>
      </c>
      <c r="E685" s="291">
        <f>IF(D685="",0,+COUNTIF('賃上げ後(2か月目)(様式3-8) '!$D$7:$D$1006,D685))</f>
        <v>0</v>
      </c>
      <c r="F685" s="205"/>
      <c r="G685" s="295" t="str">
        <f t="shared" si="44"/>
        <v/>
      </c>
      <c r="H685" s="202"/>
      <c r="I685" s="202"/>
      <c r="J685" s="203"/>
      <c r="K685" s="203"/>
      <c r="L685" s="203"/>
      <c r="M685" s="203"/>
      <c r="N685" s="203"/>
      <c r="O685" s="203"/>
      <c r="P685" s="203"/>
      <c r="Q685" s="203"/>
      <c r="R685" s="204"/>
      <c r="S685" s="298" t="str">
        <f t="shared" si="42"/>
        <v/>
      </c>
      <c r="T685" s="299" t="str">
        <f t="shared" si="45"/>
        <v/>
      </c>
      <c r="U685" s="282"/>
    </row>
    <row r="686" spans="2:21" ht="24.75" customHeight="1">
      <c r="B686" s="176">
        <v>680</v>
      </c>
      <c r="C686" s="231"/>
      <c r="D686" s="290" t="str">
        <f t="shared" si="43"/>
        <v/>
      </c>
      <c r="E686" s="291">
        <f>IF(D686="",0,+COUNTIF('賃上げ後(2か月目)(様式3-8) '!$D$7:$D$1006,D686))</f>
        <v>0</v>
      </c>
      <c r="F686" s="205"/>
      <c r="G686" s="295" t="str">
        <f t="shared" si="44"/>
        <v/>
      </c>
      <c r="H686" s="202"/>
      <c r="I686" s="202"/>
      <c r="J686" s="203"/>
      <c r="K686" s="203"/>
      <c r="L686" s="203"/>
      <c r="M686" s="203"/>
      <c r="N686" s="203"/>
      <c r="O686" s="203"/>
      <c r="P686" s="203"/>
      <c r="Q686" s="203"/>
      <c r="R686" s="204"/>
      <c r="S686" s="298" t="str">
        <f t="shared" si="42"/>
        <v/>
      </c>
      <c r="T686" s="299" t="str">
        <f t="shared" si="45"/>
        <v/>
      </c>
      <c r="U686" s="282"/>
    </row>
    <row r="687" spans="2:21" ht="24.75" customHeight="1">
      <c r="B687" s="176">
        <v>681</v>
      </c>
      <c r="C687" s="231"/>
      <c r="D687" s="290" t="str">
        <f t="shared" si="43"/>
        <v/>
      </c>
      <c r="E687" s="291">
        <f>IF(D687="",0,+COUNTIF('賃上げ後(2か月目)(様式3-8) '!$D$7:$D$1006,D687))</f>
        <v>0</v>
      </c>
      <c r="F687" s="205"/>
      <c r="G687" s="295" t="str">
        <f t="shared" si="44"/>
        <v/>
      </c>
      <c r="H687" s="202"/>
      <c r="I687" s="202"/>
      <c r="J687" s="203"/>
      <c r="K687" s="203"/>
      <c r="L687" s="203"/>
      <c r="M687" s="203"/>
      <c r="N687" s="203"/>
      <c r="O687" s="203"/>
      <c r="P687" s="203"/>
      <c r="Q687" s="203"/>
      <c r="R687" s="204"/>
      <c r="S687" s="298" t="str">
        <f t="shared" si="42"/>
        <v/>
      </c>
      <c r="T687" s="299" t="str">
        <f t="shared" si="45"/>
        <v/>
      </c>
      <c r="U687" s="282"/>
    </row>
    <row r="688" spans="2:21" ht="24.75" customHeight="1">
      <c r="B688" s="176">
        <v>682</v>
      </c>
      <c r="C688" s="231"/>
      <c r="D688" s="290" t="str">
        <f t="shared" si="43"/>
        <v/>
      </c>
      <c r="E688" s="291">
        <f>IF(D688="",0,+COUNTIF('賃上げ後(2か月目)(様式3-8) '!$D$7:$D$1006,D688))</f>
        <v>0</v>
      </c>
      <c r="F688" s="205"/>
      <c r="G688" s="295" t="str">
        <f t="shared" si="44"/>
        <v/>
      </c>
      <c r="H688" s="202"/>
      <c r="I688" s="202"/>
      <c r="J688" s="203"/>
      <c r="K688" s="203"/>
      <c r="L688" s="203"/>
      <c r="M688" s="203"/>
      <c r="N688" s="203"/>
      <c r="O688" s="203"/>
      <c r="P688" s="203"/>
      <c r="Q688" s="203"/>
      <c r="R688" s="204"/>
      <c r="S688" s="298" t="str">
        <f t="shared" si="42"/>
        <v/>
      </c>
      <c r="T688" s="299" t="str">
        <f t="shared" si="45"/>
        <v/>
      </c>
      <c r="U688" s="282"/>
    </row>
    <row r="689" spans="2:21" ht="24.75" customHeight="1">
      <c r="B689" s="176">
        <v>683</v>
      </c>
      <c r="C689" s="231"/>
      <c r="D689" s="290" t="str">
        <f t="shared" si="43"/>
        <v/>
      </c>
      <c r="E689" s="291">
        <f>IF(D689="",0,+COUNTIF('賃上げ後(2か月目)(様式3-8) '!$D$7:$D$1006,D689))</f>
        <v>0</v>
      </c>
      <c r="F689" s="205"/>
      <c r="G689" s="295" t="str">
        <f t="shared" si="44"/>
        <v/>
      </c>
      <c r="H689" s="202"/>
      <c r="I689" s="202"/>
      <c r="J689" s="203"/>
      <c r="K689" s="203"/>
      <c r="L689" s="203"/>
      <c r="M689" s="203"/>
      <c r="N689" s="203"/>
      <c r="O689" s="203"/>
      <c r="P689" s="203"/>
      <c r="Q689" s="203"/>
      <c r="R689" s="204"/>
      <c r="S689" s="298" t="str">
        <f t="shared" si="42"/>
        <v/>
      </c>
      <c r="T689" s="299" t="str">
        <f t="shared" si="45"/>
        <v/>
      </c>
      <c r="U689" s="282"/>
    </row>
    <row r="690" spans="2:21" ht="24.75" customHeight="1">
      <c r="B690" s="176">
        <v>684</v>
      </c>
      <c r="C690" s="231"/>
      <c r="D690" s="290" t="str">
        <f t="shared" si="43"/>
        <v/>
      </c>
      <c r="E690" s="291">
        <f>IF(D690="",0,+COUNTIF('賃上げ後(2か月目)(様式3-8) '!$D$7:$D$1006,D690))</f>
        <v>0</v>
      </c>
      <c r="F690" s="205"/>
      <c r="G690" s="295" t="str">
        <f t="shared" si="44"/>
        <v/>
      </c>
      <c r="H690" s="202"/>
      <c r="I690" s="202"/>
      <c r="J690" s="203"/>
      <c r="K690" s="203"/>
      <c r="L690" s="203"/>
      <c r="M690" s="203"/>
      <c r="N690" s="203"/>
      <c r="O690" s="203"/>
      <c r="P690" s="203"/>
      <c r="Q690" s="203"/>
      <c r="R690" s="204"/>
      <c r="S690" s="298" t="str">
        <f t="shared" si="42"/>
        <v/>
      </c>
      <c r="T690" s="299" t="str">
        <f t="shared" si="45"/>
        <v/>
      </c>
      <c r="U690" s="282"/>
    </row>
    <row r="691" spans="2:21" ht="24.75" customHeight="1">
      <c r="B691" s="176">
        <v>685</v>
      </c>
      <c r="C691" s="231"/>
      <c r="D691" s="290" t="str">
        <f t="shared" si="43"/>
        <v/>
      </c>
      <c r="E691" s="291">
        <f>IF(D691="",0,+COUNTIF('賃上げ後(2か月目)(様式3-8) '!$D$7:$D$1006,D691))</f>
        <v>0</v>
      </c>
      <c r="F691" s="205"/>
      <c r="G691" s="295" t="str">
        <f t="shared" si="44"/>
        <v/>
      </c>
      <c r="H691" s="202"/>
      <c r="I691" s="202"/>
      <c r="J691" s="203"/>
      <c r="K691" s="203"/>
      <c r="L691" s="203"/>
      <c r="M691" s="203"/>
      <c r="N691" s="203"/>
      <c r="O691" s="203"/>
      <c r="P691" s="203"/>
      <c r="Q691" s="203"/>
      <c r="R691" s="204"/>
      <c r="S691" s="298" t="str">
        <f t="shared" si="42"/>
        <v/>
      </c>
      <c r="T691" s="299" t="str">
        <f t="shared" si="45"/>
        <v/>
      </c>
      <c r="U691" s="282"/>
    </row>
    <row r="692" spans="2:21" ht="24.75" customHeight="1">
      <c r="B692" s="176">
        <v>686</v>
      </c>
      <c r="C692" s="231"/>
      <c r="D692" s="290" t="str">
        <f t="shared" si="43"/>
        <v/>
      </c>
      <c r="E692" s="291">
        <f>IF(D692="",0,+COUNTIF('賃上げ後(2か月目)(様式3-8) '!$D$7:$D$1006,D692))</f>
        <v>0</v>
      </c>
      <c r="F692" s="205"/>
      <c r="G692" s="295" t="str">
        <f t="shared" si="44"/>
        <v/>
      </c>
      <c r="H692" s="202"/>
      <c r="I692" s="202"/>
      <c r="J692" s="203"/>
      <c r="K692" s="203"/>
      <c r="L692" s="203"/>
      <c r="M692" s="203"/>
      <c r="N692" s="203"/>
      <c r="O692" s="203"/>
      <c r="P692" s="203"/>
      <c r="Q692" s="203"/>
      <c r="R692" s="204"/>
      <c r="S692" s="298" t="str">
        <f t="shared" si="42"/>
        <v/>
      </c>
      <c r="T692" s="299" t="str">
        <f t="shared" si="45"/>
        <v/>
      </c>
      <c r="U692" s="282"/>
    </row>
    <row r="693" spans="2:21" ht="24.75" customHeight="1">
      <c r="B693" s="176">
        <v>687</v>
      </c>
      <c r="C693" s="231"/>
      <c r="D693" s="290" t="str">
        <f t="shared" si="43"/>
        <v/>
      </c>
      <c r="E693" s="291">
        <f>IF(D693="",0,+COUNTIF('賃上げ後(2か月目)(様式3-8) '!$D$7:$D$1006,D693))</f>
        <v>0</v>
      </c>
      <c r="F693" s="205"/>
      <c r="G693" s="295" t="str">
        <f t="shared" si="44"/>
        <v/>
      </c>
      <c r="H693" s="202"/>
      <c r="I693" s="202"/>
      <c r="J693" s="203"/>
      <c r="K693" s="203"/>
      <c r="L693" s="203"/>
      <c r="M693" s="203"/>
      <c r="N693" s="203"/>
      <c r="O693" s="203"/>
      <c r="P693" s="203"/>
      <c r="Q693" s="203"/>
      <c r="R693" s="204"/>
      <c r="S693" s="298" t="str">
        <f t="shared" si="42"/>
        <v/>
      </c>
      <c r="T693" s="299" t="str">
        <f t="shared" si="45"/>
        <v/>
      </c>
      <c r="U693" s="282"/>
    </row>
    <row r="694" spans="2:21" ht="24.75" customHeight="1">
      <c r="B694" s="176">
        <v>688</v>
      </c>
      <c r="C694" s="231"/>
      <c r="D694" s="290" t="str">
        <f t="shared" si="43"/>
        <v/>
      </c>
      <c r="E694" s="291">
        <f>IF(D694="",0,+COUNTIF('賃上げ後(2か月目)(様式3-8) '!$D$7:$D$1006,D694))</f>
        <v>0</v>
      </c>
      <c r="F694" s="205"/>
      <c r="G694" s="295" t="str">
        <f t="shared" si="44"/>
        <v/>
      </c>
      <c r="H694" s="202"/>
      <c r="I694" s="202"/>
      <c r="J694" s="203"/>
      <c r="K694" s="203"/>
      <c r="L694" s="203"/>
      <c r="M694" s="203"/>
      <c r="N694" s="203"/>
      <c r="O694" s="203"/>
      <c r="P694" s="203"/>
      <c r="Q694" s="203"/>
      <c r="R694" s="204"/>
      <c r="S694" s="298" t="str">
        <f t="shared" si="42"/>
        <v/>
      </c>
      <c r="T694" s="299" t="str">
        <f t="shared" si="45"/>
        <v/>
      </c>
      <c r="U694" s="282"/>
    </row>
    <row r="695" spans="2:21" ht="24.75" customHeight="1">
      <c r="B695" s="176">
        <v>689</v>
      </c>
      <c r="C695" s="231"/>
      <c r="D695" s="290" t="str">
        <f t="shared" si="43"/>
        <v/>
      </c>
      <c r="E695" s="291">
        <f>IF(D695="",0,+COUNTIF('賃上げ後(2か月目)(様式3-8) '!$D$7:$D$1006,D695))</f>
        <v>0</v>
      </c>
      <c r="F695" s="205"/>
      <c r="G695" s="295" t="str">
        <f t="shared" si="44"/>
        <v/>
      </c>
      <c r="H695" s="202"/>
      <c r="I695" s="202"/>
      <c r="J695" s="203"/>
      <c r="K695" s="203"/>
      <c r="L695" s="203"/>
      <c r="M695" s="203"/>
      <c r="N695" s="203"/>
      <c r="O695" s="203"/>
      <c r="P695" s="203"/>
      <c r="Q695" s="203"/>
      <c r="R695" s="204"/>
      <c r="S695" s="298" t="str">
        <f t="shared" si="42"/>
        <v/>
      </c>
      <c r="T695" s="299" t="str">
        <f t="shared" si="45"/>
        <v/>
      </c>
      <c r="U695" s="282"/>
    </row>
    <row r="696" spans="2:21" ht="24.75" customHeight="1">
      <c r="B696" s="176">
        <v>690</v>
      </c>
      <c r="C696" s="231"/>
      <c r="D696" s="290" t="str">
        <f t="shared" si="43"/>
        <v/>
      </c>
      <c r="E696" s="291">
        <f>IF(D696="",0,+COUNTIF('賃上げ後(2か月目)(様式3-8) '!$D$7:$D$1006,D696))</f>
        <v>0</v>
      </c>
      <c r="F696" s="205"/>
      <c r="G696" s="295" t="str">
        <f t="shared" si="44"/>
        <v/>
      </c>
      <c r="H696" s="202"/>
      <c r="I696" s="202"/>
      <c r="J696" s="203"/>
      <c r="K696" s="203"/>
      <c r="L696" s="203"/>
      <c r="M696" s="203"/>
      <c r="N696" s="203"/>
      <c r="O696" s="203"/>
      <c r="P696" s="203"/>
      <c r="Q696" s="203"/>
      <c r="R696" s="204"/>
      <c r="S696" s="298" t="str">
        <f t="shared" si="42"/>
        <v/>
      </c>
      <c r="T696" s="299" t="str">
        <f t="shared" si="45"/>
        <v/>
      </c>
      <c r="U696" s="282"/>
    </row>
    <row r="697" spans="2:21" ht="24.75" customHeight="1">
      <c r="B697" s="176">
        <v>691</v>
      </c>
      <c r="C697" s="231"/>
      <c r="D697" s="290" t="str">
        <f t="shared" si="43"/>
        <v/>
      </c>
      <c r="E697" s="291">
        <f>IF(D697="",0,+COUNTIF('賃上げ後(2か月目)(様式3-8) '!$D$7:$D$1006,D697))</f>
        <v>0</v>
      </c>
      <c r="F697" s="205"/>
      <c r="G697" s="295" t="str">
        <f t="shared" si="44"/>
        <v/>
      </c>
      <c r="H697" s="202"/>
      <c r="I697" s="202"/>
      <c r="J697" s="203"/>
      <c r="K697" s="203"/>
      <c r="L697" s="203"/>
      <c r="M697" s="203"/>
      <c r="N697" s="203"/>
      <c r="O697" s="203"/>
      <c r="P697" s="203"/>
      <c r="Q697" s="203"/>
      <c r="R697" s="204"/>
      <c r="S697" s="298" t="str">
        <f t="shared" si="42"/>
        <v/>
      </c>
      <c r="T697" s="299" t="str">
        <f t="shared" si="45"/>
        <v/>
      </c>
      <c r="U697" s="282"/>
    </row>
    <row r="698" spans="2:21" ht="24.75" customHeight="1">
      <c r="B698" s="176">
        <v>692</v>
      </c>
      <c r="C698" s="231"/>
      <c r="D698" s="290" t="str">
        <f t="shared" si="43"/>
        <v/>
      </c>
      <c r="E698" s="291">
        <f>IF(D698="",0,+COUNTIF('賃上げ後(2か月目)(様式3-8) '!$D$7:$D$1006,D698))</f>
        <v>0</v>
      </c>
      <c r="F698" s="205"/>
      <c r="G698" s="295" t="str">
        <f t="shared" si="44"/>
        <v/>
      </c>
      <c r="H698" s="202"/>
      <c r="I698" s="202"/>
      <c r="J698" s="203"/>
      <c r="K698" s="203"/>
      <c r="L698" s="203"/>
      <c r="M698" s="203"/>
      <c r="N698" s="203"/>
      <c r="O698" s="203"/>
      <c r="P698" s="203"/>
      <c r="Q698" s="203"/>
      <c r="R698" s="204"/>
      <c r="S698" s="298" t="str">
        <f t="shared" si="42"/>
        <v/>
      </c>
      <c r="T698" s="299" t="str">
        <f t="shared" si="45"/>
        <v/>
      </c>
      <c r="U698" s="282"/>
    </row>
    <row r="699" spans="2:21" ht="24.75" customHeight="1">
      <c r="B699" s="176">
        <v>693</v>
      </c>
      <c r="C699" s="231"/>
      <c r="D699" s="290" t="str">
        <f t="shared" si="43"/>
        <v/>
      </c>
      <c r="E699" s="291">
        <f>IF(D699="",0,+COUNTIF('賃上げ後(2か月目)(様式3-8) '!$D$7:$D$1006,D699))</f>
        <v>0</v>
      </c>
      <c r="F699" s="205"/>
      <c r="G699" s="295" t="str">
        <f t="shared" si="44"/>
        <v/>
      </c>
      <c r="H699" s="202"/>
      <c r="I699" s="202"/>
      <c r="J699" s="203"/>
      <c r="K699" s="203"/>
      <c r="L699" s="203"/>
      <c r="M699" s="203"/>
      <c r="N699" s="203"/>
      <c r="O699" s="203"/>
      <c r="P699" s="203"/>
      <c r="Q699" s="203"/>
      <c r="R699" s="204"/>
      <c r="S699" s="298" t="str">
        <f t="shared" si="42"/>
        <v/>
      </c>
      <c r="T699" s="299" t="str">
        <f t="shared" si="45"/>
        <v/>
      </c>
      <c r="U699" s="282"/>
    </row>
    <row r="700" spans="2:21" ht="24.75" customHeight="1">
      <c r="B700" s="176">
        <v>694</v>
      </c>
      <c r="C700" s="231"/>
      <c r="D700" s="290" t="str">
        <f t="shared" si="43"/>
        <v/>
      </c>
      <c r="E700" s="291">
        <f>IF(D700="",0,+COUNTIF('賃上げ後(2か月目)(様式3-8) '!$D$7:$D$1006,D700))</f>
        <v>0</v>
      </c>
      <c r="F700" s="205"/>
      <c r="G700" s="295" t="str">
        <f t="shared" si="44"/>
        <v/>
      </c>
      <c r="H700" s="202"/>
      <c r="I700" s="202"/>
      <c r="J700" s="203"/>
      <c r="K700" s="203"/>
      <c r="L700" s="203"/>
      <c r="M700" s="203"/>
      <c r="N700" s="203"/>
      <c r="O700" s="203"/>
      <c r="P700" s="203"/>
      <c r="Q700" s="203"/>
      <c r="R700" s="204"/>
      <c r="S700" s="298" t="str">
        <f t="shared" si="42"/>
        <v/>
      </c>
      <c r="T700" s="299" t="str">
        <f t="shared" si="45"/>
        <v/>
      </c>
      <c r="U700" s="282"/>
    </row>
    <row r="701" spans="2:21" ht="24.75" customHeight="1">
      <c r="B701" s="176">
        <v>695</v>
      </c>
      <c r="C701" s="231"/>
      <c r="D701" s="290" t="str">
        <f t="shared" si="43"/>
        <v/>
      </c>
      <c r="E701" s="291">
        <f>IF(D701="",0,+COUNTIF('賃上げ後(2か月目)(様式3-8) '!$D$7:$D$1006,D701))</f>
        <v>0</v>
      </c>
      <c r="F701" s="205"/>
      <c r="G701" s="295" t="str">
        <f t="shared" si="44"/>
        <v/>
      </c>
      <c r="H701" s="202"/>
      <c r="I701" s="202"/>
      <c r="J701" s="203"/>
      <c r="K701" s="203"/>
      <c r="L701" s="203"/>
      <c r="M701" s="203"/>
      <c r="N701" s="203"/>
      <c r="O701" s="203"/>
      <c r="P701" s="203"/>
      <c r="Q701" s="203"/>
      <c r="R701" s="204"/>
      <c r="S701" s="298" t="str">
        <f t="shared" si="42"/>
        <v/>
      </c>
      <c r="T701" s="299" t="str">
        <f t="shared" si="45"/>
        <v/>
      </c>
      <c r="U701" s="282"/>
    </row>
    <row r="702" spans="2:21" ht="24.75" customHeight="1">
      <c r="B702" s="176">
        <v>696</v>
      </c>
      <c r="C702" s="231"/>
      <c r="D702" s="290" t="str">
        <f t="shared" si="43"/>
        <v/>
      </c>
      <c r="E702" s="291">
        <f>IF(D702="",0,+COUNTIF('賃上げ後(2か月目)(様式3-8) '!$D$7:$D$1006,D702))</f>
        <v>0</v>
      </c>
      <c r="F702" s="205"/>
      <c r="G702" s="295" t="str">
        <f t="shared" si="44"/>
        <v/>
      </c>
      <c r="H702" s="202"/>
      <c r="I702" s="202"/>
      <c r="J702" s="203"/>
      <c r="K702" s="203"/>
      <c r="L702" s="203"/>
      <c r="M702" s="203"/>
      <c r="N702" s="203"/>
      <c r="O702" s="203"/>
      <c r="P702" s="203"/>
      <c r="Q702" s="203"/>
      <c r="R702" s="204"/>
      <c r="S702" s="298" t="str">
        <f t="shared" si="42"/>
        <v/>
      </c>
      <c r="T702" s="299" t="str">
        <f t="shared" si="45"/>
        <v/>
      </c>
      <c r="U702" s="282"/>
    </row>
    <row r="703" spans="2:21" ht="24.75" customHeight="1">
      <c r="B703" s="176">
        <v>697</v>
      </c>
      <c r="C703" s="231"/>
      <c r="D703" s="290" t="str">
        <f t="shared" si="43"/>
        <v/>
      </c>
      <c r="E703" s="291">
        <f>IF(D703="",0,+COUNTIF('賃上げ後(2か月目)(様式3-8) '!$D$7:$D$1006,D703))</f>
        <v>0</v>
      </c>
      <c r="F703" s="205"/>
      <c r="G703" s="295" t="str">
        <f t="shared" si="44"/>
        <v/>
      </c>
      <c r="H703" s="202"/>
      <c r="I703" s="202"/>
      <c r="J703" s="203"/>
      <c r="K703" s="203"/>
      <c r="L703" s="203"/>
      <c r="M703" s="203"/>
      <c r="N703" s="203"/>
      <c r="O703" s="203"/>
      <c r="P703" s="203"/>
      <c r="Q703" s="203"/>
      <c r="R703" s="204"/>
      <c r="S703" s="298" t="str">
        <f t="shared" si="42"/>
        <v/>
      </c>
      <c r="T703" s="299" t="str">
        <f t="shared" si="45"/>
        <v/>
      </c>
      <c r="U703" s="282"/>
    </row>
    <row r="704" spans="2:21" ht="24.75" customHeight="1">
      <c r="B704" s="176">
        <v>698</v>
      </c>
      <c r="C704" s="231"/>
      <c r="D704" s="290" t="str">
        <f t="shared" si="43"/>
        <v/>
      </c>
      <c r="E704" s="291">
        <f>IF(D704="",0,+COUNTIF('賃上げ後(2か月目)(様式3-8) '!$D$7:$D$1006,D704))</f>
        <v>0</v>
      </c>
      <c r="F704" s="205"/>
      <c r="G704" s="295" t="str">
        <f t="shared" si="44"/>
        <v/>
      </c>
      <c r="H704" s="202"/>
      <c r="I704" s="202"/>
      <c r="J704" s="203"/>
      <c r="K704" s="203"/>
      <c r="L704" s="203"/>
      <c r="M704" s="203"/>
      <c r="N704" s="203"/>
      <c r="O704" s="203"/>
      <c r="P704" s="203"/>
      <c r="Q704" s="203"/>
      <c r="R704" s="204"/>
      <c r="S704" s="298" t="str">
        <f t="shared" si="42"/>
        <v/>
      </c>
      <c r="T704" s="299" t="str">
        <f t="shared" si="45"/>
        <v/>
      </c>
      <c r="U704" s="282"/>
    </row>
    <row r="705" spans="2:21" ht="24.75" customHeight="1">
      <c r="B705" s="176">
        <v>699</v>
      </c>
      <c r="C705" s="231"/>
      <c r="D705" s="290" t="str">
        <f t="shared" si="43"/>
        <v/>
      </c>
      <c r="E705" s="291">
        <f>IF(D705="",0,+COUNTIF('賃上げ後(2か月目)(様式3-8) '!$D$7:$D$1006,D705))</f>
        <v>0</v>
      </c>
      <c r="F705" s="205"/>
      <c r="G705" s="295" t="str">
        <f t="shared" si="44"/>
        <v/>
      </c>
      <c r="H705" s="202"/>
      <c r="I705" s="202"/>
      <c r="J705" s="203"/>
      <c r="K705" s="203"/>
      <c r="L705" s="203"/>
      <c r="M705" s="203"/>
      <c r="N705" s="203"/>
      <c r="O705" s="203"/>
      <c r="P705" s="203"/>
      <c r="Q705" s="203"/>
      <c r="R705" s="204"/>
      <c r="S705" s="298" t="str">
        <f t="shared" si="42"/>
        <v/>
      </c>
      <c r="T705" s="299" t="str">
        <f t="shared" si="45"/>
        <v/>
      </c>
      <c r="U705" s="282"/>
    </row>
    <row r="706" spans="2:21" ht="24.75" customHeight="1">
      <c r="B706" s="176">
        <v>700</v>
      </c>
      <c r="C706" s="231"/>
      <c r="D706" s="290" t="str">
        <f t="shared" si="43"/>
        <v/>
      </c>
      <c r="E706" s="291">
        <f>IF(D706="",0,+COUNTIF('賃上げ後(2か月目)(様式3-8) '!$D$7:$D$1006,D706))</f>
        <v>0</v>
      </c>
      <c r="F706" s="205"/>
      <c r="G706" s="295" t="str">
        <f t="shared" si="44"/>
        <v/>
      </c>
      <c r="H706" s="202"/>
      <c r="I706" s="202"/>
      <c r="J706" s="203"/>
      <c r="K706" s="203"/>
      <c r="L706" s="203"/>
      <c r="M706" s="203"/>
      <c r="N706" s="203"/>
      <c r="O706" s="203"/>
      <c r="P706" s="203"/>
      <c r="Q706" s="203"/>
      <c r="R706" s="204"/>
      <c r="S706" s="298" t="str">
        <f t="shared" si="42"/>
        <v/>
      </c>
      <c r="T706" s="299" t="str">
        <f t="shared" si="45"/>
        <v/>
      </c>
      <c r="U706" s="282"/>
    </row>
    <row r="707" spans="2:21" ht="24.75" customHeight="1">
      <c r="B707" s="176">
        <v>701</v>
      </c>
      <c r="C707" s="231"/>
      <c r="D707" s="290" t="str">
        <f t="shared" si="43"/>
        <v/>
      </c>
      <c r="E707" s="291">
        <f>IF(D707="",0,+COUNTIF('賃上げ後(2か月目)(様式3-8) '!$D$7:$D$1006,D707))</f>
        <v>0</v>
      </c>
      <c r="F707" s="205"/>
      <c r="G707" s="295" t="str">
        <f t="shared" si="44"/>
        <v/>
      </c>
      <c r="H707" s="202"/>
      <c r="I707" s="202"/>
      <c r="J707" s="203"/>
      <c r="K707" s="203"/>
      <c r="L707" s="203"/>
      <c r="M707" s="203"/>
      <c r="N707" s="203"/>
      <c r="O707" s="203"/>
      <c r="P707" s="203"/>
      <c r="Q707" s="203"/>
      <c r="R707" s="204"/>
      <c r="S707" s="298" t="str">
        <f t="shared" si="42"/>
        <v/>
      </c>
      <c r="T707" s="299" t="str">
        <f t="shared" si="45"/>
        <v/>
      </c>
      <c r="U707" s="282"/>
    </row>
    <row r="708" spans="2:21" ht="24.75" customHeight="1">
      <c r="B708" s="176">
        <v>702</v>
      </c>
      <c r="C708" s="231"/>
      <c r="D708" s="290" t="str">
        <f t="shared" si="43"/>
        <v/>
      </c>
      <c r="E708" s="291">
        <f>IF(D708="",0,+COUNTIF('賃上げ後(2か月目)(様式3-8) '!$D$7:$D$1006,D708))</f>
        <v>0</v>
      </c>
      <c r="F708" s="205"/>
      <c r="G708" s="295" t="str">
        <f t="shared" si="44"/>
        <v/>
      </c>
      <c r="H708" s="202"/>
      <c r="I708" s="202"/>
      <c r="J708" s="203"/>
      <c r="K708" s="203"/>
      <c r="L708" s="203"/>
      <c r="M708" s="203"/>
      <c r="N708" s="203"/>
      <c r="O708" s="203"/>
      <c r="P708" s="203"/>
      <c r="Q708" s="203"/>
      <c r="R708" s="204"/>
      <c r="S708" s="298" t="str">
        <f t="shared" si="42"/>
        <v/>
      </c>
      <c r="T708" s="299" t="str">
        <f t="shared" si="45"/>
        <v/>
      </c>
      <c r="U708" s="282"/>
    </row>
    <row r="709" spans="2:21" ht="24.75" customHeight="1">
      <c r="B709" s="176">
        <v>703</v>
      </c>
      <c r="C709" s="231"/>
      <c r="D709" s="290" t="str">
        <f t="shared" si="43"/>
        <v/>
      </c>
      <c r="E709" s="291">
        <f>IF(D709="",0,+COUNTIF('賃上げ後(2か月目)(様式3-8) '!$D$7:$D$1006,D709))</f>
        <v>0</v>
      </c>
      <c r="F709" s="205"/>
      <c r="G709" s="295" t="str">
        <f t="shared" si="44"/>
        <v/>
      </c>
      <c r="H709" s="202"/>
      <c r="I709" s="202"/>
      <c r="J709" s="203"/>
      <c r="K709" s="203"/>
      <c r="L709" s="203"/>
      <c r="M709" s="203"/>
      <c r="N709" s="203"/>
      <c r="O709" s="203"/>
      <c r="P709" s="203"/>
      <c r="Q709" s="203"/>
      <c r="R709" s="204"/>
      <c r="S709" s="298" t="str">
        <f t="shared" si="42"/>
        <v/>
      </c>
      <c r="T709" s="299" t="str">
        <f t="shared" si="45"/>
        <v/>
      </c>
      <c r="U709" s="282"/>
    </row>
    <row r="710" spans="2:21" ht="24.75" customHeight="1">
      <c r="B710" s="176">
        <v>704</v>
      </c>
      <c r="C710" s="231"/>
      <c r="D710" s="290" t="str">
        <f t="shared" si="43"/>
        <v/>
      </c>
      <c r="E710" s="291">
        <f>IF(D710="",0,+COUNTIF('賃上げ後(2か月目)(様式3-8) '!$D$7:$D$1006,D710))</f>
        <v>0</v>
      </c>
      <c r="F710" s="205"/>
      <c r="G710" s="295" t="str">
        <f t="shared" si="44"/>
        <v/>
      </c>
      <c r="H710" s="202"/>
      <c r="I710" s="202"/>
      <c r="J710" s="203"/>
      <c r="K710" s="203"/>
      <c r="L710" s="203"/>
      <c r="M710" s="203"/>
      <c r="N710" s="203"/>
      <c r="O710" s="203"/>
      <c r="P710" s="203"/>
      <c r="Q710" s="203"/>
      <c r="R710" s="204"/>
      <c r="S710" s="298" t="str">
        <f t="shared" si="42"/>
        <v/>
      </c>
      <c r="T710" s="299" t="str">
        <f t="shared" si="45"/>
        <v/>
      </c>
      <c r="U710" s="282"/>
    </row>
    <row r="711" spans="2:21" ht="24.75" customHeight="1">
      <c r="B711" s="176">
        <v>705</v>
      </c>
      <c r="C711" s="231"/>
      <c r="D711" s="290" t="str">
        <f t="shared" si="43"/>
        <v/>
      </c>
      <c r="E711" s="291">
        <f>IF(D711="",0,+COUNTIF('賃上げ後(2か月目)(様式3-8) '!$D$7:$D$1006,D711))</f>
        <v>0</v>
      </c>
      <c r="F711" s="205"/>
      <c r="G711" s="295" t="str">
        <f t="shared" si="44"/>
        <v/>
      </c>
      <c r="H711" s="202"/>
      <c r="I711" s="202"/>
      <c r="J711" s="203"/>
      <c r="K711" s="203"/>
      <c r="L711" s="203"/>
      <c r="M711" s="203"/>
      <c r="N711" s="203"/>
      <c r="O711" s="203"/>
      <c r="P711" s="203"/>
      <c r="Q711" s="203"/>
      <c r="R711" s="204"/>
      <c r="S711" s="298" t="str">
        <f t="shared" si="42"/>
        <v/>
      </c>
      <c r="T711" s="299" t="str">
        <f t="shared" si="45"/>
        <v/>
      </c>
      <c r="U711" s="282"/>
    </row>
    <row r="712" spans="2:21" ht="24.75" customHeight="1">
      <c r="B712" s="176">
        <v>706</v>
      </c>
      <c r="C712" s="231"/>
      <c r="D712" s="290" t="str">
        <f t="shared" si="43"/>
        <v/>
      </c>
      <c r="E712" s="291">
        <f>IF(D712="",0,+COUNTIF('賃上げ後(2か月目)(様式3-8) '!$D$7:$D$1006,D712))</f>
        <v>0</v>
      </c>
      <c r="F712" s="205"/>
      <c r="G712" s="295" t="str">
        <f t="shared" si="44"/>
        <v/>
      </c>
      <c r="H712" s="202"/>
      <c r="I712" s="202"/>
      <c r="J712" s="203"/>
      <c r="K712" s="203"/>
      <c r="L712" s="203"/>
      <c r="M712" s="203"/>
      <c r="N712" s="203"/>
      <c r="O712" s="203"/>
      <c r="P712" s="203"/>
      <c r="Q712" s="203"/>
      <c r="R712" s="204"/>
      <c r="S712" s="298" t="str">
        <f t="shared" ref="S712:S775" si="46">IF(C712="","",+SUM(H712:R712))</f>
        <v/>
      </c>
      <c r="T712" s="299" t="str">
        <f t="shared" si="45"/>
        <v/>
      </c>
      <c r="U712" s="282"/>
    </row>
    <row r="713" spans="2:21" ht="24.75" customHeight="1">
      <c r="B713" s="176">
        <v>707</v>
      </c>
      <c r="C713" s="231"/>
      <c r="D713" s="290" t="str">
        <f t="shared" ref="D713:D776" si="47">SUBSTITUTE(SUBSTITUTE(C713,"　","")," ","")</f>
        <v/>
      </c>
      <c r="E713" s="291">
        <f>IF(D713="",0,+COUNTIF('賃上げ後(2か月目)(様式3-8) '!$D$7:$D$1006,D713))</f>
        <v>0</v>
      </c>
      <c r="F713" s="205"/>
      <c r="G713" s="295" t="str">
        <f t="shared" ref="G713:G776" si="48">IF(C713="","",+IF(OR(E713&lt;1,F713=""),"除外","対象"))</f>
        <v/>
      </c>
      <c r="H713" s="202"/>
      <c r="I713" s="202"/>
      <c r="J713" s="203"/>
      <c r="K713" s="203"/>
      <c r="L713" s="203"/>
      <c r="M713" s="203"/>
      <c r="N713" s="203"/>
      <c r="O713" s="203"/>
      <c r="P713" s="203"/>
      <c r="Q713" s="203"/>
      <c r="R713" s="204"/>
      <c r="S713" s="298" t="str">
        <f t="shared" si="46"/>
        <v/>
      </c>
      <c r="T713" s="299" t="str">
        <f t="shared" si="45"/>
        <v/>
      </c>
      <c r="U713" s="282"/>
    </row>
    <row r="714" spans="2:21" ht="24.75" customHeight="1">
      <c r="B714" s="176">
        <v>708</v>
      </c>
      <c r="C714" s="231"/>
      <c r="D714" s="290" t="str">
        <f t="shared" si="47"/>
        <v/>
      </c>
      <c r="E714" s="291">
        <f>IF(D714="",0,+COUNTIF('賃上げ後(2か月目)(様式3-8) '!$D$7:$D$1006,D714))</f>
        <v>0</v>
      </c>
      <c r="F714" s="205"/>
      <c r="G714" s="295" t="str">
        <f t="shared" si="48"/>
        <v/>
      </c>
      <c r="H714" s="202"/>
      <c r="I714" s="202"/>
      <c r="J714" s="203"/>
      <c r="K714" s="203"/>
      <c r="L714" s="203"/>
      <c r="M714" s="203"/>
      <c r="N714" s="203"/>
      <c r="O714" s="203"/>
      <c r="P714" s="203"/>
      <c r="Q714" s="203"/>
      <c r="R714" s="204"/>
      <c r="S714" s="298" t="str">
        <f t="shared" si="46"/>
        <v/>
      </c>
      <c r="T714" s="299" t="str">
        <f t="shared" si="45"/>
        <v/>
      </c>
      <c r="U714" s="282"/>
    </row>
    <row r="715" spans="2:21" ht="24.75" customHeight="1">
      <c r="B715" s="176">
        <v>709</v>
      </c>
      <c r="C715" s="231"/>
      <c r="D715" s="290" t="str">
        <f t="shared" si="47"/>
        <v/>
      </c>
      <c r="E715" s="291">
        <f>IF(D715="",0,+COUNTIF('賃上げ後(2か月目)(様式3-8) '!$D$7:$D$1006,D715))</f>
        <v>0</v>
      </c>
      <c r="F715" s="205"/>
      <c r="G715" s="295" t="str">
        <f t="shared" si="48"/>
        <v/>
      </c>
      <c r="H715" s="202"/>
      <c r="I715" s="202"/>
      <c r="J715" s="203"/>
      <c r="K715" s="203"/>
      <c r="L715" s="203"/>
      <c r="M715" s="203"/>
      <c r="N715" s="203"/>
      <c r="O715" s="203"/>
      <c r="P715" s="203"/>
      <c r="Q715" s="203"/>
      <c r="R715" s="204"/>
      <c r="S715" s="298" t="str">
        <f t="shared" si="46"/>
        <v/>
      </c>
      <c r="T715" s="299" t="str">
        <f t="shared" si="45"/>
        <v/>
      </c>
      <c r="U715" s="282"/>
    </row>
    <row r="716" spans="2:21" ht="24.75" customHeight="1">
      <c r="B716" s="176">
        <v>710</v>
      </c>
      <c r="C716" s="231"/>
      <c r="D716" s="290" t="str">
        <f t="shared" si="47"/>
        <v/>
      </c>
      <c r="E716" s="291">
        <f>IF(D716="",0,+COUNTIF('賃上げ後(2か月目)(様式3-8) '!$D$7:$D$1006,D716))</f>
        <v>0</v>
      </c>
      <c r="F716" s="205"/>
      <c r="G716" s="295" t="str">
        <f t="shared" si="48"/>
        <v/>
      </c>
      <c r="H716" s="202"/>
      <c r="I716" s="202"/>
      <c r="J716" s="203"/>
      <c r="K716" s="203"/>
      <c r="L716" s="203"/>
      <c r="M716" s="203"/>
      <c r="N716" s="203"/>
      <c r="O716" s="203"/>
      <c r="P716" s="203"/>
      <c r="Q716" s="203"/>
      <c r="R716" s="204"/>
      <c r="S716" s="298" t="str">
        <f t="shared" si="46"/>
        <v/>
      </c>
      <c r="T716" s="299" t="str">
        <f t="shared" si="45"/>
        <v/>
      </c>
      <c r="U716" s="282"/>
    </row>
    <row r="717" spans="2:21" ht="24.75" customHeight="1">
      <c r="B717" s="176">
        <v>711</v>
      </c>
      <c r="C717" s="231"/>
      <c r="D717" s="290" t="str">
        <f t="shared" si="47"/>
        <v/>
      </c>
      <c r="E717" s="291">
        <f>IF(D717="",0,+COUNTIF('賃上げ後(2か月目)(様式3-8) '!$D$7:$D$1006,D717))</f>
        <v>0</v>
      </c>
      <c r="F717" s="205"/>
      <c r="G717" s="295" t="str">
        <f t="shared" si="48"/>
        <v/>
      </c>
      <c r="H717" s="202"/>
      <c r="I717" s="202"/>
      <c r="J717" s="203"/>
      <c r="K717" s="203"/>
      <c r="L717" s="203"/>
      <c r="M717" s="203"/>
      <c r="N717" s="203"/>
      <c r="O717" s="203"/>
      <c r="P717" s="203"/>
      <c r="Q717" s="203"/>
      <c r="R717" s="204"/>
      <c r="S717" s="298" t="str">
        <f t="shared" si="46"/>
        <v/>
      </c>
      <c r="T717" s="299" t="str">
        <f t="shared" si="45"/>
        <v/>
      </c>
      <c r="U717" s="282"/>
    </row>
    <row r="718" spans="2:21" ht="24.75" customHeight="1">
      <c r="B718" s="176">
        <v>712</v>
      </c>
      <c r="C718" s="231"/>
      <c r="D718" s="290" t="str">
        <f t="shared" si="47"/>
        <v/>
      </c>
      <c r="E718" s="291">
        <f>IF(D718="",0,+COUNTIF('賃上げ後(2か月目)(様式3-8) '!$D$7:$D$1006,D718))</f>
        <v>0</v>
      </c>
      <c r="F718" s="205"/>
      <c r="G718" s="295" t="str">
        <f t="shared" si="48"/>
        <v/>
      </c>
      <c r="H718" s="202"/>
      <c r="I718" s="202"/>
      <c r="J718" s="203"/>
      <c r="K718" s="203"/>
      <c r="L718" s="203"/>
      <c r="M718" s="203"/>
      <c r="N718" s="203"/>
      <c r="O718" s="203"/>
      <c r="P718" s="203"/>
      <c r="Q718" s="203"/>
      <c r="R718" s="204"/>
      <c r="S718" s="298" t="str">
        <f t="shared" si="46"/>
        <v/>
      </c>
      <c r="T718" s="299" t="str">
        <f t="shared" ref="T718:T781" si="49">IF(C718="","",+IF(G718="対象",H718,0))</f>
        <v/>
      </c>
      <c r="U718" s="282"/>
    </row>
    <row r="719" spans="2:21" ht="24.75" customHeight="1">
      <c r="B719" s="176">
        <v>713</v>
      </c>
      <c r="C719" s="231"/>
      <c r="D719" s="290" t="str">
        <f t="shared" si="47"/>
        <v/>
      </c>
      <c r="E719" s="291">
        <f>IF(D719="",0,+COUNTIF('賃上げ後(2か月目)(様式3-8) '!$D$7:$D$1006,D719))</f>
        <v>0</v>
      </c>
      <c r="F719" s="205"/>
      <c r="G719" s="295" t="str">
        <f t="shared" si="48"/>
        <v/>
      </c>
      <c r="H719" s="202"/>
      <c r="I719" s="202"/>
      <c r="J719" s="203"/>
      <c r="K719" s="203"/>
      <c r="L719" s="203"/>
      <c r="M719" s="203"/>
      <c r="N719" s="203"/>
      <c r="O719" s="203"/>
      <c r="P719" s="203"/>
      <c r="Q719" s="203"/>
      <c r="R719" s="204"/>
      <c r="S719" s="298" t="str">
        <f t="shared" si="46"/>
        <v/>
      </c>
      <c r="T719" s="299" t="str">
        <f t="shared" si="49"/>
        <v/>
      </c>
      <c r="U719" s="282"/>
    </row>
    <row r="720" spans="2:21" ht="24.75" customHeight="1">
      <c r="B720" s="176">
        <v>714</v>
      </c>
      <c r="C720" s="231"/>
      <c r="D720" s="290" t="str">
        <f t="shared" si="47"/>
        <v/>
      </c>
      <c r="E720" s="291">
        <f>IF(D720="",0,+COUNTIF('賃上げ後(2か月目)(様式3-8) '!$D$7:$D$1006,D720))</f>
        <v>0</v>
      </c>
      <c r="F720" s="205"/>
      <c r="G720" s="295" t="str">
        <f t="shared" si="48"/>
        <v/>
      </c>
      <c r="H720" s="202"/>
      <c r="I720" s="202"/>
      <c r="J720" s="203"/>
      <c r="K720" s="203"/>
      <c r="L720" s="203"/>
      <c r="M720" s="203"/>
      <c r="N720" s="203"/>
      <c r="O720" s="203"/>
      <c r="P720" s="203"/>
      <c r="Q720" s="203"/>
      <c r="R720" s="204"/>
      <c r="S720" s="298" t="str">
        <f t="shared" si="46"/>
        <v/>
      </c>
      <c r="T720" s="299" t="str">
        <f t="shared" si="49"/>
        <v/>
      </c>
      <c r="U720" s="282"/>
    </row>
    <row r="721" spans="2:21" ht="24.75" customHeight="1">
      <c r="B721" s="176">
        <v>715</v>
      </c>
      <c r="C721" s="231"/>
      <c r="D721" s="290" t="str">
        <f t="shared" si="47"/>
        <v/>
      </c>
      <c r="E721" s="291">
        <f>IF(D721="",0,+COUNTIF('賃上げ後(2か月目)(様式3-8) '!$D$7:$D$1006,D721))</f>
        <v>0</v>
      </c>
      <c r="F721" s="205"/>
      <c r="G721" s="295" t="str">
        <f t="shared" si="48"/>
        <v/>
      </c>
      <c r="H721" s="202"/>
      <c r="I721" s="202"/>
      <c r="J721" s="203"/>
      <c r="K721" s="203"/>
      <c r="L721" s="203"/>
      <c r="M721" s="203"/>
      <c r="N721" s="203"/>
      <c r="O721" s="203"/>
      <c r="P721" s="203"/>
      <c r="Q721" s="203"/>
      <c r="R721" s="204"/>
      <c r="S721" s="298" t="str">
        <f t="shared" si="46"/>
        <v/>
      </c>
      <c r="T721" s="299" t="str">
        <f t="shared" si="49"/>
        <v/>
      </c>
      <c r="U721" s="282"/>
    </row>
    <row r="722" spans="2:21" ht="24.75" customHeight="1">
      <c r="B722" s="176">
        <v>716</v>
      </c>
      <c r="C722" s="231"/>
      <c r="D722" s="290" t="str">
        <f t="shared" si="47"/>
        <v/>
      </c>
      <c r="E722" s="291">
        <f>IF(D722="",0,+COUNTIF('賃上げ後(2か月目)(様式3-8) '!$D$7:$D$1006,D722))</f>
        <v>0</v>
      </c>
      <c r="F722" s="205"/>
      <c r="G722" s="295" t="str">
        <f t="shared" si="48"/>
        <v/>
      </c>
      <c r="H722" s="202"/>
      <c r="I722" s="202"/>
      <c r="J722" s="203"/>
      <c r="K722" s="203"/>
      <c r="L722" s="203"/>
      <c r="M722" s="203"/>
      <c r="N722" s="203"/>
      <c r="O722" s="203"/>
      <c r="P722" s="203"/>
      <c r="Q722" s="203"/>
      <c r="R722" s="204"/>
      <c r="S722" s="298" t="str">
        <f t="shared" si="46"/>
        <v/>
      </c>
      <c r="T722" s="299" t="str">
        <f t="shared" si="49"/>
        <v/>
      </c>
      <c r="U722" s="282"/>
    </row>
    <row r="723" spans="2:21" ht="24.75" customHeight="1">
      <c r="B723" s="176">
        <v>717</v>
      </c>
      <c r="C723" s="231"/>
      <c r="D723" s="290" t="str">
        <f t="shared" si="47"/>
        <v/>
      </c>
      <c r="E723" s="291">
        <f>IF(D723="",0,+COUNTIF('賃上げ後(2か月目)(様式3-8) '!$D$7:$D$1006,D723))</f>
        <v>0</v>
      </c>
      <c r="F723" s="205"/>
      <c r="G723" s="295" t="str">
        <f t="shared" si="48"/>
        <v/>
      </c>
      <c r="H723" s="202"/>
      <c r="I723" s="202"/>
      <c r="J723" s="203"/>
      <c r="K723" s="203"/>
      <c r="L723" s="203"/>
      <c r="M723" s="203"/>
      <c r="N723" s="203"/>
      <c r="O723" s="203"/>
      <c r="P723" s="203"/>
      <c r="Q723" s="203"/>
      <c r="R723" s="204"/>
      <c r="S723" s="298" t="str">
        <f t="shared" si="46"/>
        <v/>
      </c>
      <c r="T723" s="299" t="str">
        <f t="shared" si="49"/>
        <v/>
      </c>
      <c r="U723" s="282"/>
    </row>
    <row r="724" spans="2:21" ht="24.75" customHeight="1">
      <c r="B724" s="176">
        <v>718</v>
      </c>
      <c r="C724" s="231"/>
      <c r="D724" s="290" t="str">
        <f t="shared" si="47"/>
        <v/>
      </c>
      <c r="E724" s="291">
        <f>IF(D724="",0,+COUNTIF('賃上げ後(2か月目)(様式3-8) '!$D$7:$D$1006,D724))</f>
        <v>0</v>
      </c>
      <c r="F724" s="205"/>
      <c r="G724" s="295" t="str">
        <f t="shared" si="48"/>
        <v/>
      </c>
      <c r="H724" s="202"/>
      <c r="I724" s="202"/>
      <c r="J724" s="203"/>
      <c r="K724" s="203"/>
      <c r="L724" s="203"/>
      <c r="M724" s="203"/>
      <c r="N724" s="203"/>
      <c r="O724" s="203"/>
      <c r="P724" s="203"/>
      <c r="Q724" s="203"/>
      <c r="R724" s="204"/>
      <c r="S724" s="298" t="str">
        <f t="shared" si="46"/>
        <v/>
      </c>
      <c r="T724" s="299" t="str">
        <f t="shared" si="49"/>
        <v/>
      </c>
      <c r="U724" s="282"/>
    </row>
    <row r="725" spans="2:21" ht="24.75" customHeight="1">
      <c r="B725" s="176">
        <v>719</v>
      </c>
      <c r="C725" s="231"/>
      <c r="D725" s="290" t="str">
        <f t="shared" si="47"/>
        <v/>
      </c>
      <c r="E725" s="291">
        <f>IF(D725="",0,+COUNTIF('賃上げ後(2か月目)(様式3-8) '!$D$7:$D$1006,D725))</f>
        <v>0</v>
      </c>
      <c r="F725" s="205"/>
      <c r="G725" s="295" t="str">
        <f t="shared" si="48"/>
        <v/>
      </c>
      <c r="H725" s="202"/>
      <c r="I725" s="202"/>
      <c r="J725" s="203"/>
      <c r="K725" s="203"/>
      <c r="L725" s="203"/>
      <c r="M725" s="203"/>
      <c r="N725" s="203"/>
      <c r="O725" s="203"/>
      <c r="P725" s="203"/>
      <c r="Q725" s="203"/>
      <c r="R725" s="204"/>
      <c r="S725" s="298" t="str">
        <f t="shared" si="46"/>
        <v/>
      </c>
      <c r="T725" s="299" t="str">
        <f t="shared" si="49"/>
        <v/>
      </c>
      <c r="U725" s="282"/>
    </row>
    <row r="726" spans="2:21" ht="24.75" customHeight="1">
      <c r="B726" s="176">
        <v>720</v>
      </c>
      <c r="C726" s="231"/>
      <c r="D726" s="290" t="str">
        <f t="shared" si="47"/>
        <v/>
      </c>
      <c r="E726" s="291">
        <f>IF(D726="",0,+COUNTIF('賃上げ後(2か月目)(様式3-8) '!$D$7:$D$1006,D726))</f>
        <v>0</v>
      </c>
      <c r="F726" s="205"/>
      <c r="G726" s="295" t="str">
        <f t="shared" si="48"/>
        <v/>
      </c>
      <c r="H726" s="202"/>
      <c r="I726" s="202"/>
      <c r="J726" s="203"/>
      <c r="K726" s="203"/>
      <c r="L726" s="203"/>
      <c r="M726" s="203"/>
      <c r="N726" s="203"/>
      <c r="O726" s="203"/>
      <c r="P726" s="203"/>
      <c r="Q726" s="203"/>
      <c r="R726" s="204"/>
      <c r="S726" s="298" t="str">
        <f t="shared" si="46"/>
        <v/>
      </c>
      <c r="T726" s="299" t="str">
        <f t="shared" si="49"/>
        <v/>
      </c>
      <c r="U726" s="282"/>
    </row>
    <row r="727" spans="2:21" ht="24.75" customHeight="1">
      <c r="B727" s="176">
        <v>721</v>
      </c>
      <c r="C727" s="231"/>
      <c r="D727" s="290" t="str">
        <f t="shared" si="47"/>
        <v/>
      </c>
      <c r="E727" s="291">
        <f>IF(D727="",0,+COUNTIF('賃上げ後(2か月目)(様式3-8) '!$D$7:$D$1006,D727))</f>
        <v>0</v>
      </c>
      <c r="F727" s="205"/>
      <c r="G727" s="295" t="str">
        <f t="shared" si="48"/>
        <v/>
      </c>
      <c r="H727" s="202"/>
      <c r="I727" s="202"/>
      <c r="J727" s="203"/>
      <c r="K727" s="203"/>
      <c r="L727" s="203"/>
      <c r="M727" s="203"/>
      <c r="N727" s="203"/>
      <c r="O727" s="203"/>
      <c r="P727" s="203"/>
      <c r="Q727" s="203"/>
      <c r="R727" s="204"/>
      <c r="S727" s="298" t="str">
        <f t="shared" si="46"/>
        <v/>
      </c>
      <c r="T727" s="299" t="str">
        <f t="shared" si="49"/>
        <v/>
      </c>
      <c r="U727" s="282"/>
    </row>
    <row r="728" spans="2:21" ht="24.75" customHeight="1">
      <c r="B728" s="176">
        <v>722</v>
      </c>
      <c r="C728" s="231"/>
      <c r="D728" s="290" t="str">
        <f t="shared" si="47"/>
        <v/>
      </c>
      <c r="E728" s="291">
        <f>IF(D728="",0,+COUNTIF('賃上げ後(2か月目)(様式3-8) '!$D$7:$D$1006,D728))</f>
        <v>0</v>
      </c>
      <c r="F728" s="205"/>
      <c r="G728" s="295" t="str">
        <f t="shared" si="48"/>
        <v/>
      </c>
      <c r="H728" s="202"/>
      <c r="I728" s="202"/>
      <c r="J728" s="203"/>
      <c r="K728" s="203"/>
      <c r="L728" s="203"/>
      <c r="M728" s="203"/>
      <c r="N728" s="203"/>
      <c r="O728" s="203"/>
      <c r="P728" s="203"/>
      <c r="Q728" s="203"/>
      <c r="R728" s="204"/>
      <c r="S728" s="298" t="str">
        <f t="shared" si="46"/>
        <v/>
      </c>
      <c r="T728" s="299" t="str">
        <f t="shared" si="49"/>
        <v/>
      </c>
      <c r="U728" s="282"/>
    </row>
    <row r="729" spans="2:21" ht="24.75" customHeight="1">
      <c r="B729" s="176">
        <v>723</v>
      </c>
      <c r="C729" s="231"/>
      <c r="D729" s="290" t="str">
        <f t="shared" si="47"/>
        <v/>
      </c>
      <c r="E729" s="291">
        <f>IF(D729="",0,+COUNTIF('賃上げ後(2か月目)(様式3-8) '!$D$7:$D$1006,D729))</f>
        <v>0</v>
      </c>
      <c r="F729" s="205"/>
      <c r="G729" s="295" t="str">
        <f t="shared" si="48"/>
        <v/>
      </c>
      <c r="H729" s="202"/>
      <c r="I729" s="202"/>
      <c r="J729" s="203"/>
      <c r="K729" s="203"/>
      <c r="L729" s="203"/>
      <c r="M729" s="203"/>
      <c r="N729" s="203"/>
      <c r="O729" s="203"/>
      <c r="P729" s="203"/>
      <c r="Q729" s="203"/>
      <c r="R729" s="204"/>
      <c r="S729" s="298" t="str">
        <f t="shared" si="46"/>
        <v/>
      </c>
      <c r="T729" s="299" t="str">
        <f t="shared" si="49"/>
        <v/>
      </c>
      <c r="U729" s="282"/>
    </row>
    <row r="730" spans="2:21" ht="24.75" customHeight="1">
      <c r="B730" s="176">
        <v>724</v>
      </c>
      <c r="C730" s="231"/>
      <c r="D730" s="290" t="str">
        <f t="shared" si="47"/>
        <v/>
      </c>
      <c r="E730" s="291">
        <f>IF(D730="",0,+COUNTIF('賃上げ後(2か月目)(様式3-8) '!$D$7:$D$1006,D730))</f>
        <v>0</v>
      </c>
      <c r="F730" s="205"/>
      <c r="G730" s="295" t="str">
        <f t="shared" si="48"/>
        <v/>
      </c>
      <c r="H730" s="202"/>
      <c r="I730" s="202"/>
      <c r="J730" s="203"/>
      <c r="K730" s="203"/>
      <c r="L730" s="203"/>
      <c r="M730" s="203"/>
      <c r="N730" s="203"/>
      <c r="O730" s="203"/>
      <c r="P730" s="203"/>
      <c r="Q730" s="203"/>
      <c r="R730" s="204"/>
      <c r="S730" s="298" t="str">
        <f t="shared" si="46"/>
        <v/>
      </c>
      <c r="T730" s="299" t="str">
        <f t="shared" si="49"/>
        <v/>
      </c>
      <c r="U730" s="282"/>
    </row>
    <row r="731" spans="2:21" ht="24.75" customHeight="1">
      <c r="B731" s="176">
        <v>725</v>
      </c>
      <c r="C731" s="231"/>
      <c r="D731" s="290" t="str">
        <f t="shared" si="47"/>
        <v/>
      </c>
      <c r="E731" s="291">
        <f>IF(D731="",0,+COUNTIF('賃上げ後(2か月目)(様式3-8) '!$D$7:$D$1006,D731))</f>
        <v>0</v>
      </c>
      <c r="F731" s="205"/>
      <c r="G731" s="295" t="str">
        <f t="shared" si="48"/>
        <v/>
      </c>
      <c r="H731" s="202"/>
      <c r="I731" s="202"/>
      <c r="J731" s="203"/>
      <c r="K731" s="203"/>
      <c r="L731" s="203"/>
      <c r="M731" s="203"/>
      <c r="N731" s="203"/>
      <c r="O731" s="203"/>
      <c r="P731" s="203"/>
      <c r="Q731" s="203"/>
      <c r="R731" s="204"/>
      <c r="S731" s="298" t="str">
        <f t="shared" si="46"/>
        <v/>
      </c>
      <c r="T731" s="299" t="str">
        <f t="shared" si="49"/>
        <v/>
      </c>
      <c r="U731" s="282"/>
    </row>
    <row r="732" spans="2:21" ht="24.75" customHeight="1">
      <c r="B732" s="176">
        <v>726</v>
      </c>
      <c r="C732" s="231"/>
      <c r="D732" s="290" t="str">
        <f t="shared" si="47"/>
        <v/>
      </c>
      <c r="E732" s="291">
        <f>IF(D732="",0,+COUNTIF('賃上げ後(2か月目)(様式3-8) '!$D$7:$D$1006,D732))</f>
        <v>0</v>
      </c>
      <c r="F732" s="205"/>
      <c r="G732" s="295" t="str">
        <f t="shared" si="48"/>
        <v/>
      </c>
      <c r="H732" s="202"/>
      <c r="I732" s="202"/>
      <c r="J732" s="203"/>
      <c r="K732" s="203"/>
      <c r="L732" s="203"/>
      <c r="M732" s="203"/>
      <c r="N732" s="203"/>
      <c r="O732" s="203"/>
      <c r="P732" s="203"/>
      <c r="Q732" s="203"/>
      <c r="R732" s="204"/>
      <c r="S732" s="298" t="str">
        <f t="shared" si="46"/>
        <v/>
      </c>
      <c r="T732" s="299" t="str">
        <f t="shared" si="49"/>
        <v/>
      </c>
      <c r="U732" s="282"/>
    </row>
    <row r="733" spans="2:21" ht="24.75" customHeight="1">
      <c r="B733" s="176">
        <v>727</v>
      </c>
      <c r="C733" s="231"/>
      <c r="D733" s="290" t="str">
        <f t="shared" si="47"/>
        <v/>
      </c>
      <c r="E733" s="291">
        <f>IF(D733="",0,+COUNTIF('賃上げ後(2か月目)(様式3-8) '!$D$7:$D$1006,D733))</f>
        <v>0</v>
      </c>
      <c r="F733" s="205"/>
      <c r="G733" s="295" t="str">
        <f t="shared" si="48"/>
        <v/>
      </c>
      <c r="H733" s="202"/>
      <c r="I733" s="202"/>
      <c r="J733" s="203"/>
      <c r="K733" s="203"/>
      <c r="L733" s="203"/>
      <c r="M733" s="203"/>
      <c r="N733" s="203"/>
      <c r="O733" s="203"/>
      <c r="P733" s="203"/>
      <c r="Q733" s="203"/>
      <c r="R733" s="204"/>
      <c r="S733" s="298" t="str">
        <f t="shared" si="46"/>
        <v/>
      </c>
      <c r="T733" s="299" t="str">
        <f t="shared" si="49"/>
        <v/>
      </c>
      <c r="U733" s="282"/>
    </row>
    <row r="734" spans="2:21" ht="24.75" customHeight="1">
      <c r="B734" s="176">
        <v>728</v>
      </c>
      <c r="C734" s="231"/>
      <c r="D734" s="290" t="str">
        <f t="shared" si="47"/>
        <v/>
      </c>
      <c r="E734" s="291">
        <f>IF(D734="",0,+COUNTIF('賃上げ後(2か月目)(様式3-8) '!$D$7:$D$1006,D734))</f>
        <v>0</v>
      </c>
      <c r="F734" s="205"/>
      <c r="G734" s="295" t="str">
        <f t="shared" si="48"/>
        <v/>
      </c>
      <c r="H734" s="202"/>
      <c r="I734" s="202"/>
      <c r="J734" s="203"/>
      <c r="K734" s="203"/>
      <c r="L734" s="203"/>
      <c r="M734" s="203"/>
      <c r="N734" s="203"/>
      <c r="O734" s="203"/>
      <c r="P734" s="203"/>
      <c r="Q734" s="203"/>
      <c r="R734" s="204"/>
      <c r="S734" s="298" t="str">
        <f t="shared" si="46"/>
        <v/>
      </c>
      <c r="T734" s="299" t="str">
        <f t="shared" si="49"/>
        <v/>
      </c>
      <c r="U734" s="282"/>
    </row>
    <row r="735" spans="2:21" ht="24.75" customHeight="1">
      <c r="B735" s="176">
        <v>729</v>
      </c>
      <c r="C735" s="231"/>
      <c r="D735" s="290" t="str">
        <f t="shared" si="47"/>
        <v/>
      </c>
      <c r="E735" s="291">
        <f>IF(D735="",0,+COUNTIF('賃上げ後(2か月目)(様式3-8) '!$D$7:$D$1006,D735))</f>
        <v>0</v>
      </c>
      <c r="F735" s="205"/>
      <c r="G735" s="295" t="str">
        <f t="shared" si="48"/>
        <v/>
      </c>
      <c r="H735" s="202"/>
      <c r="I735" s="202"/>
      <c r="J735" s="203"/>
      <c r="K735" s="203"/>
      <c r="L735" s="203"/>
      <c r="M735" s="203"/>
      <c r="N735" s="203"/>
      <c r="O735" s="203"/>
      <c r="P735" s="203"/>
      <c r="Q735" s="203"/>
      <c r="R735" s="204"/>
      <c r="S735" s="298" t="str">
        <f t="shared" si="46"/>
        <v/>
      </c>
      <c r="T735" s="299" t="str">
        <f t="shared" si="49"/>
        <v/>
      </c>
      <c r="U735" s="282"/>
    </row>
    <row r="736" spans="2:21" ht="24.75" customHeight="1">
      <c r="B736" s="176">
        <v>730</v>
      </c>
      <c r="C736" s="231"/>
      <c r="D736" s="290" t="str">
        <f t="shared" si="47"/>
        <v/>
      </c>
      <c r="E736" s="291">
        <f>IF(D736="",0,+COUNTIF('賃上げ後(2か月目)(様式3-8) '!$D$7:$D$1006,D736))</f>
        <v>0</v>
      </c>
      <c r="F736" s="205"/>
      <c r="G736" s="295" t="str">
        <f t="shared" si="48"/>
        <v/>
      </c>
      <c r="H736" s="202"/>
      <c r="I736" s="202"/>
      <c r="J736" s="203"/>
      <c r="K736" s="203"/>
      <c r="L736" s="203"/>
      <c r="M736" s="203"/>
      <c r="N736" s="203"/>
      <c r="O736" s="203"/>
      <c r="P736" s="203"/>
      <c r="Q736" s="203"/>
      <c r="R736" s="204"/>
      <c r="S736" s="298" t="str">
        <f t="shared" si="46"/>
        <v/>
      </c>
      <c r="T736" s="299" t="str">
        <f t="shared" si="49"/>
        <v/>
      </c>
      <c r="U736" s="282"/>
    </row>
    <row r="737" spans="2:21" ht="24.75" customHeight="1">
      <c r="B737" s="176">
        <v>731</v>
      </c>
      <c r="C737" s="231"/>
      <c r="D737" s="290" t="str">
        <f t="shared" si="47"/>
        <v/>
      </c>
      <c r="E737" s="291">
        <f>IF(D737="",0,+COUNTIF('賃上げ後(2か月目)(様式3-8) '!$D$7:$D$1006,D737))</f>
        <v>0</v>
      </c>
      <c r="F737" s="205"/>
      <c r="G737" s="295" t="str">
        <f t="shared" si="48"/>
        <v/>
      </c>
      <c r="H737" s="202"/>
      <c r="I737" s="202"/>
      <c r="J737" s="203"/>
      <c r="K737" s="203"/>
      <c r="L737" s="203"/>
      <c r="M737" s="203"/>
      <c r="N737" s="203"/>
      <c r="O737" s="203"/>
      <c r="P737" s="203"/>
      <c r="Q737" s="203"/>
      <c r="R737" s="204"/>
      <c r="S737" s="298" t="str">
        <f t="shared" si="46"/>
        <v/>
      </c>
      <c r="T737" s="299" t="str">
        <f t="shared" si="49"/>
        <v/>
      </c>
      <c r="U737" s="282"/>
    </row>
    <row r="738" spans="2:21" ht="24.75" customHeight="1">
      <c r="B738" s="176">
        <v>732</v>
      </c>
      <c r="C738" s="231"/>
      <c r="D738" s="290" t="str">
        <f t="shared" si="47"/>
        <v/>
      </c>
      <c r="E738" s="291">
        <f>IF(D738="",0,+COUNTIF('賃上げ後(2か月目)(様式3-8) '!$D$7:$D$1006,D738))</f>
        <v>0</v>
      </c>
      <c r="F738" s="205"/>
      <c r="G738" s="295" t="str">
        <f t="shared" si="48"/>
        <v/>
      </c>
      <c r="H738" s="202"/>
      <c r="I738" s="202"/>
      <c r="J738" s="203"/>
      <c r="K738" s="203"/>
      <c r="L738" s="203"/>
      <c r="M738" s="203"/>
      <c r="N738" s="203"/>
      <c r="O738" s="203"/>
      <c r="P738" s="203"/>
      <c r="Q738" s="203"/>
      <c r="R738" s="204"/>
      <c r="S738" s="298" t="str">
        <f t="shared" si="46"/>
        <v/>
      </c>
      <c r="T738" s="299" t="str">
        <f t="shared" si="49"/>
        <v/>
      </c>
      <c r="U738" s="282"/>
    </row>
    <row r="739" spans="2:21" ht="24.75" customHeight="1">
      <c r="B739" s="176">
        <v>733</v>
      </c>
      <c r="C739" s="231"/>
      <c r="D739" s="290" t="str">
        <f t="shared" si="47"/>
        <v/>
      </c>
      <c r="E739" s="291">
        <f>IF(D739="",0,+COUNTIF('賃上げ後(2か月目)(様式3-8) '!$D$7:$D$1006,D739))</f>
        <v>0</v>
      </c>
      <c r="F739" s="205"/>
      <c r="G739" s="295" t="str">
        <f t="shared" si="48"/>
        <v/>
      </c>
      <c r="H739" s="202"/>
      <c r="I739" s="202"/>
      <c r="J739" s="203"/>
      <c r="K739" s="203"/>
      <c r="L739" s="203"/>
      <c r="M739" s="203"/>
      <c r="N739" s="203"/>
      <c r="O739" s="203"/>
      <c r="P739" s="203"/>
      <c r="Q739" s="203"/>
      <c r="R739" s="204"/>
      <c r="S739" s="298" t="str">
        <f t="shared" si="46"/>
        <v/>
      </c>
      <c r="T739" s="299" t="str">
        <f t="shared" si="49"/>
        <v/>
      </c>
      <c r="U739" s="282"/>
    </row>
    <row r="740" spans="2:21" ht="24.75" customHeight="1">
      <c r="B740" s="176">
        <v>734</v>
      </c>
      <c r="C740" s="231"/>
      <c r="D740" s="290" t="str">
        <f t="shared" si="47"/>
        <v/>
      </c>
      <c r="E740" s="291">
        <f>IF(D740="",0,+COUNTIF('賃上げ後(2か月目)(様式3-8) '!$D$7:$D$1006,D740))</f>
        <v>0</v>
      </c>
      <c r="F740" s="205"/>
      <c r="G740" s="295" t="str">
        <f t="shared" si="48"/>
        <v/>
      </c>
      <c r="H740" s="202"/>
      <c r="I740" s="202"/>
      <c r="J740" s="203"/>
      <c r="K740" s="203"/>
      <c r="L740" s="203"/>
      <c r="M740" s="203"/>
      <c r="N740" s="203"/>
      <c r="O740" s="203"/>
      <c r="P740" s="203"/>
      <c r="Q740" s="203"/>
      <c r="R740" s="204"/>
      <c r="S740" s="298" t="str">
        <f t="shared" si="46"/>
        <v/>
      </c>
      <c r="T740" s="299" t="str">
        <f t="shared" si="49"/>
        <v/>
      </c>
      <c r="U740" s="282"/>
    </row>
    <row r="741" spans="2:21" ht="24.75" customHeight="1">
      <c r="B741" s="176">
        <v>735</v>
      </c>
      <c r="C741" s="231"/>
      <c r="D741" s="290" t="str">
        <f t="shared" si="47"/>
        <v/>
      </c>
      <c r="E741" s="291">
        <f>IF(D741="",0,+COUNTIF('賃上げ後(2か月目)(様式3-8) '!$D$7:$D$1006,D741))</f>
        <v>0</v>
      </c>
      <c r="F741" s="205"/>
      <c r="G741" s="295" t="str">
        <f t="shared" si="48"/>
        <v/>
      </c>
      <c r="H741" s="202"/>
      <c r="I741" s="202"/>
      <c r="J741" s="203"/>
      <c r="K741" s="203"/>
      <c r="L741" s="203"/>
      <c r="M741" s="203"/>
      <c r="N741" s="203"/>
      <c r="O741" s="203"/>
      <c r="P741" s="203"/>
      <c r="Q741" s="203"/>
      <c r="R741" s="204"/>
      <c r="S741" s="298" t="str">
        <f t="shared" si="46"/>
        <v/>
      </c>
      <c r="T741" s="299" t="str">
        <f t="shared" si="49"/>
        <v/>
      </c>
      <c r="U741" s="282"/>
    </row>
    <row r="742" spans="2:21" ht="24.75" customHeight="1">
      <c r="B742" s="176">
        <v>736</v>
      </c>
      <c r="C742" s="231"/>
      <c r="D742" s="290" t="str">
        <f t="shared" si="47"/>
        <v/>
      </c>
      <c r="E742" s="291">
        <f>IF(D742="",0,+COUNTIF('賃上げ後(2か月目)(様式3-8) '!$D$7:$D$1006,D742))</f>
        <v>0</v>
      </c>
      <c r="F742" s="205"/>
      <c r="G742" s="295" t="str">
        <f t="shared" si="48"/>
        <v/>
      </c>
      <c r="H742" s="202"/>
      <c r="I742" s="202"/>
      <c r="J742" s="203"/>
      <c r="K742" s="203"/>
      <c r="L742" s="203"/>
      <c r="M742" s="203"/>
      <c r="N742" s="203"/>
      <c r="O742" s="203"/>
      <c r="P742" s="203"/>
      <c r="Q742" s="203"/>
      <c r="R742" s="204"/>
      <c r="S742" s="298" t="str">
        <f t="shared" si="46"/>
        <v/>
      </c>
      <c r="T742" s="299" t="str">
        <f t="shared" si="49"/>
        <v/>
      </c>
      <c r="U742" s="282"/>
    </row>
    <row r="743" spans="2:21" ht="24.75" customHeight="1">
      <c r="B743" s="176">
        <v>737</v>
      </c>
      <c r="C743" s="231"/>
      <c r="D743" s="290" t="str">
        <f t="shared" si="47"/>
        <v/>
      </c>
      <c r="E743" s="291">
        <f>IF(D743="",0,+COUNTIF('賃上げ後(2か月目)(様式3-8) '!$D$7:$D$1006,D743))</f>
        <v>0</v>
      </c>
      <c r="F743" s="205"/>
      <c r="G743" s="295" t="str">
        <f t="shared" si="48"/>
        <v/>
      </c>
      <c r="H743" s="202"/>
      <c r="I743" s="202"/>
      <c r="J743" s="203"/>
      <c r="K743" s="203"/>
      <c r="L743" s="203"/>
      <c r="M743" s="203"/>
      <c r="N743" s="203"/>
      <c r="O743" s="203"/>
      <c r="P743" s="203"/>
      <c r="Q743" s="203"/>
      <c r="R743" s="204"/>
      <c r="S743" s="298" t="str">
        <f t="shared" si="46"/>
        <v/>
      </c>
      <c r="T743" s="299" t="str">
        <f t="shared" si="49"/>
        <v/>
      </c>
      <c r="U743" s="282"/>
    </row>
    <row r="744" spans="2:21" ht="24.75" customHeight="1">
      <c r="B744" s="176">
        <v>738</v>
      </c>
      <c r="C744" s="231"/>
      <c r="D744" s="290" t="str">
        <f t="shared" si="47"/>
        <v/>
      </c>
      <c r="E744" s="291">
        <f>IF(D744="",0,+COUNTIF('賃上げ後(2か月目)(様式3-8) '!$D$7:$D$1006,D744))</f>
        <v>0</v>
      </c>
      <c r="F744" s="205"/>
      <c r="G744" s="295" t="str">
        <f t="shared" si="48"/>
        <v/>
      </c>
      <c r="H744" s="202"/>
      <c r="I744" s="202"/>
      <c r="J744" s="203"/>
      <c r="K744" s="203"/>
      <c r="L744" s="203"/>
      <c r="M744" s="203"/>
      <c r="N744" s="203"/>
      <c r="O744" s="203"/>
      <c r="P744" s="203"/>
      <c r="Q744" s="203"/>
      <c r="R744" s="204"/>
      <c r="S744" s="298" t="str">
        <f t="shared" si="46"/>
        <v/>
      </c>
      <c r="T744" s="299" t="str">
        <f t="shared" si="49"/>
        <v/>
      </c>
      <c r="U744" s="282"/>
    </row>
    <row r="745" spans="2:21" ht="24.75" customHeight="1">
      <c r="B745" s="176">
        <v>739</v>
      </c>
      <c r="C745" s="231"/>
      <c r="D745" s="290" t="str">
        <f t="shared" si="47"/>
        <v/>
      </c>
      <c r="E745" s="291">
        <f>IF(D745="",0,+COUNTIF('賃上げ後(2か月目)(様式3-8) '!$D$7:$D$1006,D745))</f>
        <v>0</v>
      </c>
      <c r="F745" s="205"/>
      <c r="G745" s="295" t="str">
        <f t="shared" si="48"/>
        <v/>
      </c>
      <c r="H745" s="202"/>
      <c r="I745" s="202"/>
      <c r="J745" s="203"/>
      <c r="K745" s="203"/>
      <c r="L745" s="203"/>
      <c r="M745" s="203"/>
      <c r="N745" s="203"/>
      <c r="O745" s="203"/>
      <c r="P745" s="203"/>
      <c r="Q745" s="203"/>
      <c r="R745" s="204"/>
      <c r="S745" s="298" t="str">
        <f t="shared" si="46"/>
        <v/>
      </c>
      <c r="T745" s="299" t="str">
        <f t="shared" si="49"/>
        <v/>
      </c>
      <c r="U745" s="282"/>
    </row>
    <row r="746" spans="2:21" ht="24.75" customHeight="1">
      <c r="B746" s="176">
        <v>740</v>
      </c>
      <c r="C746" s="231"/>
      <c r="D746" s="290" t="str">
        <f t="shared" si="47"/>
        <v/>
      </c>
      <c r="E746" s="291">
        <f>IF(D746="",0,+COUNTIF('賃上げ後(2か月目)(様式3-8) '!$D$7:$D$1006,D746))</f>
        <v>0</v>
      </c>
      <c r="F746" s="205"/>
      <c r="G746" s="295" t="str">
        <f t="shared" si="48"/>
        <v/>
      </c>
      <c r="H746" s="202"/>
      <c r="I746" s="202"/>
      <c r="J746" s="203"/>
      <c r="K746" s="203"/>
      <c r="L746" s="203"/>
      <c r="M746" s="203"/>
      <c r="N746" s="203"/>
      <c r="O746" s="203"/>
      <c r="P746" s="203"/>
      <c r="Q746" s="203"/>
      <c r="R746" s="204"/>
      <c r="S746" s="298" t="str">
        <f t="shared" si="46"/>
        <v/>
      </c>
      <c r="T746" s="299" t="str">
        <f t="shared" si="49"/>
        <v/>
      </c>
      <c r="U746" s="282"/>
    </row>
    <row r="747" spans="2:21" ht="24.75" customHeight="1">
      <c r="B747" s="176">
        <v>741</v>
      </c>
      <c r="C747" s="231"/>
      <c r="D747" s="290" t="str">
        <f t="shared" si="47"/>
        <v/>
      </c>
      <c r="E747" s="291">
        <f>IF(D747="",0,+COUNTIF('賃上げ後(2か月目)(様式3-8) '!$D$7:$D$1006,D747))</f>
        <v>0</v>
      </c>
      <c r="F747" s="205"/>
      <c r="G747" s="295" t="str">
        <f t="shared" si="48"/>
        <v/>
      </c>
      <c r="H747" s="202"/>
      <c r="I747" s="202"/>
      <c r="J747" s="203"/>
      <c r="K747" s="203"/>
      <c r="L747" s="203"/>
      <c r="M747" s="203"/>
      <c r="N747" s="203"/>
      <c r="O747" s="203"/>
      <c r="P747" s="203"/>
      <c r="Q747" s="203"/>
      <c r="R747" s="204"/>
      <c r="S747" s="298" t="str">
        <f t="shared" si="46"/>
        <v/>
      </c>
      <c r="T747" s="299" t="str">
        <f t="shared" si="49"/>
        <v/>
      </c>
      <c r="U747" s="282"/>
    </row>
    <row r="748" spans="2:21" ht="24.75" customHeight="1">
      <c r="B748" s="176">
        <v>742</v>
      </c>
      <c r="C748" s="231"/>
      <c r="D748" s="290" t="str">
        <f t="shared" si="47"/>
        <v/>
      </c>
      <c r="E748" s="291">
        <f>IF(D748="",0,+COUNTIF('賃上げ後(2か月目)(様式3-8) '!$D$7:$D$1006,D748))</f>
        <v>0</v>
      </c>
      <c r="F748" s="205"/>
      <c r="G748" s="295" t="str">
        <f t="shared" si="48"/>
        <v/>
      </c>
      <c r="H748" s="202"/>
      <c r="I748" s="202"/>
      <c r="J748" s="203"/>
      <c r="K748" s="203"/>
      <c r="L748" s="203"/>
      <c r="M748" s="203"/>
      <c r="N748" s="203"/>
      <c r="O748" s="203"/>
      <c r="P748" s="203"/>
      <c r="Q748" s="203"/>
      <c r="R748" s="204"/>
      <c r="S748" s="298" t="str">
        <f t="shared" si="46"/>
        <v/>
      </c>
      <c r="T748" s="299" t="str">
        <f t="shared" si="49"/>
        <v/>
      </c>
      <c r="U748" s="282"/>
    </row>
    <row r="749" spans="2:21" ht="24.75" customHeight="1">
      <c r="B749" s="176">
        <v>743</v>
      </c>
      <c r="C749" s="231"/>
      <c r="D749" s="290" t="str">
        <f t="shared" si="47"/>
        <v/>
      </c>
      <c r="E749" s="291">
        <f>IF(D749="",0,+COUNTIF('賃上げ後(2か月目)(様式3-8) '!$D$7:$D$1006,D749))</f>
        <v>0</v>
      </c>
      <c r="F749" s="205"/>
      <c r="G749" s="295" t="str">
        <f t="shared" si="48"/>
        <v/>
      </c>
      <c r="H749" s="202"/>
      <c r="I749" s="202"/>
      <c r="J749" s="203"/>
      <c r="K749" s="203"/>
      <c r="L749" s="203"/>
      <c r="M749" s="203"/>
      <c r="N749" s="203"/>
      <c r="O749" s="203"/>
      <c r="P749" s="203"/>
      <c r="Q749" s="203"/>
      <c r="R749" s="204"/>
      <c r="S749" s="298" t="str">
        <f t="shared" si="46"/>
        <v/>
      </c>
      <c r="T749" s="299" t="str">
        <f t="shared" si="49"/>
        <v/>
      </c>
      <c r="U749" s="282"/>
    </row>
    <row r="750" spans="2:21" ht="24.75" customHeight="1">
      <c r="B750" s="176">
        <v>744</v>
      </c>
      <c r="C750" s="231"/>
      <c r="D750" s="290" t="str">
        <f t="shared" si="47"/>
        <v/>
      </c>
      <c r="E750" s="291">
        <f>IF(D750="",0,+COUNTIF('賃上げ後(2か月目)(様式3-8) '!$D$7:$D$1006,D750))</f>
        <v>0</v>
      </c>
      <c r="F750" s="205"/>
      <c r="G750" s="295" t="str">
        <f t="shared" si="48"/>
        <v/>
      </c>
      <c r="H750" s="202"/>
      <c r="I750" s="202"/>
      <c r="J750" s="203"/>
      <c r="K750" s="203"/>
      <c r="L750" s="203"/>
      <c r="M750" s="203"/>
      <c r="N750" s="203"/>
      <c r="O750" s="203"/>
      <c r="P750" s="203"/>
      <c r="Q750" s="203"/>
      <c r="R750" s="204"/>
      <c r="S750" s="298" t="str">
        <f t="shared" si="46"/>
        <v/>
      </c>
      <c r="T750" s="299" t="str">
        <f t="shared" si="49"/>
        <v/>
      </c>
      <c r="U750" s="282"/>
    </row>
    <row r="751" spans="2:21" ht="24.75" customHeight="1">
      <c r="B751" s="176">
        <v>745</v>
      </c>
      <c r="C751" s="231"/>
      <c r="D751" s="290" t="str">
        <f t="shared" si="47"/>
        <v/>
      </c>
      <c r="E751" s="291">
        <f>IF(D751="",0,+COUNTIF('賃上げ後(2か月目)(様式3-8) '!$D$7:$D$1006,D751))</f>
        <v>0</v>
      </c>
      <c r="F751" s="205"/>
      <c r="G751" s="295" t="str">
        <f t="shared" si="48"/>
        <v/>
      </c>
      <c r="H751" s="202"/>
      <c r="I751" s="202"/>
      <c r="J751" s="203"/>
      <c r="K751" s="203"/>
      <c r="L751" s="203"/>
      <c r="M751" s="203"/>
      <c r="N751" s="203"/>
      <c r="O751" s="203"/>
      <c r="P751" s="203"/>
      <c r="Q751" s="203"/>
      <c r="R751" s="204"/>
      <c r="S751" s="298" t="str">
        <f t="shared" si="46"/>
        <v/>
      </c>
      <c r="T751" s="299" t="str">
        <f t="shared" si="49"/>
        <v/>
      </c>
      <c r="U751" s="282"/>
    </row>
    <row r="752" spans="2:21" ht="24.75" customHeight="1">
      <c r="B752" s="176">
        <v>746</v>
      </c>
      <c r="C752" s="231"/>
      <c r="D752" s="290" t="str">
        <f t="shared" si="47"/>
        <v/>
      </c>
      <c r="E752" s="291">
        <f>IF(D752="",0,+COUNTIF('賃上げ後(2か月目)(様式3-8) '!$D$7:$D$1006,D752))</f>
        <v>0</v>
      </c>
      <c r="F752" s="205"/>
      <c r="G752" s="295" t="str">
        <f t="shared" si="48"/>
        <v/>
      </c>
      <c r="H752" s="202"/>
      <c r="I752" s="202"/>
      <c r="J752" s="203"/>
      <c r="K752" s="203"/>
      <c r="L752" s="203"/>
      <c r="M752" s="203"/>
      <c r="N752" s="203"/>
      <c r="O752" s="203"/>
      <c r="P752" s="203"/>
      <c r="Q752" s="203"/>
      <c r="R752" s="204"/>
      <c r="S752" s="298" t="str">
        <f t="shared" si="46"/>
        <v/>
      </c>
      <c r="T752" s="299" t="str">
        <f t="shared" si="49"/>
        <v/>
      </c>
      <c r="U752" s="282"/>
    </row>
    <row r="753" spans="2:21" ht="24.75" customHeight="1">
      <c r="B753" s="176">
        <v>747</v>
      </c>
      <c r="C753" s="231"/>
      <c r="D753" s="290" t="str">
        <f t="shared" si="47"/>
        <v/>
      </c>
      <c r="E753" s="291">
        <f>IF(D753="",0,+COUNTIF('賃上げ後(2か月目)(様式3-8) '!$D$7:$D$1006,D753))</f>
        <v>0</v>
      </c>
      <c r="F753" s="205"/>
      <c r="G753" s="295" t="str">
        <f t="shared" si="48"/>
        <v/>
      </c>
      <c r="H753" s="202"/>
      <c r="I753" s="202"/>
      <c r="J753" s="203"/>
      <c r="K753" s="203"/>
      <c r="L753" s="203"/>
      <c r="M753" s="203"/>
      <c r="N753" s="203"/>
      <c r="O753" s="203"/>
      <c r="P753" s="203"/>
      <c r="Q753" s="203"/>
      <c r="R753" s="204"/>
      <c r="S753" s="298" t="str">
        <f t="shared" si="46"/>
        <v/>
      </c>
      <c r="T753" s="299" t="str">
        <f t="shared" si="49"/>
        <v/>
      </c>
      <c r="U753" s="282"/>
    </row>
    <row r="754" spans="2:21" ht="24.75" customHeight="1">
      <c r="B754" s="176">
        <v>748</v>
      </c>
      <c r="C754" s="231"/>
      <c r="D754" s="290" t="str">
        <f t="shared" si="47"/>
        <v/>
      </c>
      <c r="E754" s="291">
        <f>IF(D754="",0,+COUNTIF('賃上げ後(2か月目)(様式3-8) '!$D$7:$D$1006,D754))</f>
        <v>0</v>
      </c>
      <c r="F754" s="205"/>
      <c r="G754" s="295" t="str">
        <f t="shared" si="48"/>
        <v/>
      </c>
      <c r="H754" s="202"/>
      <c r="I754" s="202"/>
      <c r="J754" s="203"/>
      <c r="K754" s="203"/>
      <c r="L754" s="203"/>
      <c r="M754" s="203"/>
      <c r="N754" s="203"/>
      <c r="O754" s="203"/>
      <c r="P754" s="203"/>
      <c r="Q754" s="203"/>
      <c r="R754" s="204"/>
      <c r="S754" s="298" t="str">
        <f t="shared" si="46"/>
        <v/>
      </c>
      <c r="T754" s="299" t="str">
        <f t="shared" si="49"/>
        <v/>
      </c>
      <c r="U754" s="282"/>
    </row>
    <row r="755" spans="2:21" ht="24.75" customHeight="1">
      <c r="B755" s="176">
        <v>749</v>
      </c>
      <c r="C755" s="231"/>
      <c r="D755" s="290" t="str">
        <f t="shared" si="47"/>
        <v/>
      </c>
      <c r="E755" s="291">
        <f>IF(D755="",0,+COUNTIF('賃上げ後(2か月目)(様式3-8) '!$D$7:$D$1006,D755))</f>
        <v>0</v>
      </c>
      <c r="F755" s="205"/>
      <c r="G755" s="295" t="str">
        <f t="shared" si="48"/>
        <v/>
      </c>
      <c r="H755" s="202"/>
      <c r="I755" s="202"/>
      <c r="J755" s="203"/>
      <c r="K755" s="203"/>
      <c r="L755" s="203"/>
      <c r="M755" s="203"/>
      <c r="N755" s="203"/>
      <c r="O755" s="203"/>
      <c r="P755" s="203"/>
      <c r="Q755" s="203"/>
      <c r="R755" s="204"/>
      <c r="S755" s="298" t="str">
        <f t="shared" si="46"/>
        <v/>
      </c>
      <c r="T755" s="299" t="str">
        <f t="shared" si="49"/>
        <v/>
      </c>
      <c r="U755" s="282"/>
    </row>
    <row r="756" spans="2:21" ht="24.75" customHeight="1">
      <c r="B756" s="176">
        <v>750</v>
      </c>
      <c r="C756" s="231"/>
      <c r="D756" s="290" t="str">
        <f t="shared" si="47"/>
        <v/>
      </c>
      <c r="E756" s="291">
        <f>IF(D756="",0,+COUNTIF('賃上げ後(2か月目)(様式3-8) '!$D$7:$D$1006,D756))</f>
        <v>0</v>
      </c>
      <c r="F756" s="205"/>
      <c r="G756" s="295" t="str">
        <f t="shared" si="48"/>
        <v/>
      </c>
      <c r="H756" s="202"/>
      <c r="I756" s="202"/>
      <c r="J756" s="203"/>
      <c r="K756" s="203"/>
      <c r="L756" s="203"/>
      <c r="M756" s="203"/>
      <c r="N756" s="203"/>
      <c r="O756" s="203"/>
      <c r="P756" s="203"/>
      <c r="Q756" s="203"/>
      <c r="R756" s="204"/>
      <c r="S756" s="298" t="str">
        <f t="shared" si="46"/>
        <v/>
      </c>
      <c r="T756" s="299" t="str">
        <f t="shared" si="49"/>
        <v/>
      </c>
      <c r="U756" s="282"/>
    </row>
    <row r="757" spans="2:21" ht="24.75" customHeight="1">
      <c r="B757" s="176">
        <v>751</v>
      </c>
      <c r="C757" s="231"/>
      <c r="D757" s="290" t="str">
        <f t="shared" si="47"/>
        <v/>
      </c>
      <c r="E757" s="291">
        <f>IF(D757="",0,+COUNTIF('賃上げ後(2か月目)(様式3-8) '!$D$7:$D$1006,D757))</f>
        <v>0</v>
      </c>
      <c r="F757" s="205"/>
      <c r="G757" s="295" t="str">
        <f t="shared" si="48"/>
        <v/>
      </c>
      <c r="H757" s="202"/>
      <c r="I757" s="202"/>
      <c r="J757" s="203"/>
      <c r="K757" s="203"/>
      <c r="L757" s="203"/>
      <c r="M757" s="203"/>
      <c r="N757" s="203"/>
      <c r="O757" s="203"/>
      <c r="P757" s="203"/>
      <c r="Q757" s="203"/>
      <c r="R757" s="204"/>
      <c r="S757" s="298" t="str">
        <f t="shared" si="46"/>
        <v/>
      </c>
      <c r="T757" s="299" t="str">
        <f t="shared" si="49"/>
        <v/>
      </c>
      <c r="U757" s="282"/>
    </row>
    <row r="758" spans="2:21" ht="24.75" customHeight="1">
      <c r="B758" s="176">
        <v>752</v>
      </c>
      <c r="C758" s="231"/>
      <c r="D758" s="290" t="str">
        <f t="shared" si="47"/>
        <v/>
      </c>
      <c r="E758" s="291">
        <f>IF(D758="",0,+COUNTIF('賃上げ後(2か月目)(様式3-8) '!$D$7:$D$1006,D758))</f>
        <v>0</v>
      </c>
      <c r="F758" s="205"/>
      <c r="G758" s="295" t="str">
        <f t="shared" si="48"/>
        <v/>
      </c>
      <c r="H758" s="202"/>
      <c r="I758" s="202"/>
      <c r="J758" s="203"/>
      <c r="K758" s="203"/>
      <c r="L758" s="203"/>
      <c r="M758" s="203"/>
      <c r="N758" s="203"/>
      <c r="O758" s="203"/>
      <c r="P758" s="203"/>
      <c r="Q758" s="203"/>
      <c r="R758" s="204"/>
      <c r="S758" s="298" t="str">
        <f t="shared" si="46"/>
        <v/>
      </c>
      <c r="T758" s="299" t="str">
        <f t="shared" si="49"/>
        <v/>
      </c>
      <c r="U758" s="282"/>
    </row>
    <row r="759" spans="2:21" ht="24.75" customHeight="1">
      <c r="B759" s="176">
        <v>753</v>
      </c>
      <c r="C759" s="231"/>
      <c r="D759" s="290" t="str">
        <f t="shared" si="47"/>
        <v/>
      </c>
      <c r="E759" s="291">
        <f>IF(D759="",0,+COUNTIF('賃上げ後(2か月目)(様式3-8) '!$D$7:$D$1006,D759))</f>
        <v>0</v>
      </c>
      <c r="F759" s="205"/>
      <c r="G759" s="295" t="str">
        <f t="shared" si="48"/>
        <v/>
      </c>
      <c r="H759" s="202"/>
      <c r="I759" s="202"/>
      <c r="J759" s="203"/>
      <c r="K759" s="203"/>
      <c r="L759" s="203"/>
      <c r="M759" s="203"/>
      <c r="N759" s="203"/>
      <c r="O759" s="203"/>
      <c r="P759" s="203"/>
      <c r="Q759" s="203"/>
      <c r="R759" s="204"/>
      <c r="S759" s="298" t="str">
        <f t="shared" si="46"/>
        <v/>
      </c>
      <c r="T759" s="299" t="str">
        <f t="shared" si="49"/>
        <v/>
      </c>
      <c r="U759" s="282"/>
    </row>
    <row r="760" spans="2:21" ht="24.75" customHeight="1">
      <c r="B760" s="176">
        <v>754</v>
      </c>
      <c r="C760" s="231"/>
      <c r="D760" s="290" t="str">
        <f t="shared" si="47"/>
        <v/>
      </c>
      <c r="E760" s="291">
        <f>IF(D760="",0,+COUNTIF('賃上げ後(2か月目)(様式3-8) '!$D$7:$D$1006,D760))</f>
        <v>0</v>
      </c>
      <c r="F760" s="205"/>
      <c r="G760" s="295" t="str">
        <f t="shared" si="48"/>
        <v/>
      </c>
      <c r="H760" s="202"/>
      <c r="I760" s="202"/>
      <c r="J760" s="203"/>
      <c r="K760" s="203"/>
      <c r="L760" s="203"/>
      <c r="M760" s="203"/>
      <c r="N760" s="203"/>
      <c r="O760" s="203"/>
      <c r="P760" s="203"/>
      <c r="Q760" s="203"/>
      <c r="R760" s="204"/>
      <c r="S760" s="298" t="str">
        <f t="shared" si="46"/>
        <v/>
      </c>
      <c r="T760" s="299" t="str">
        <f t="shared" si="49"/>
        <v/>
      </c>
      <c r="U760" s="282"/>
    </row>
    <row r="761" spans="2:21" ht="24.75" customHeight="1">
      <c r="B761" s="176">
        <v>755</v>
      </c>
      <c r="C761" s="231"/>
      <c r="D761" s="290" t="str">
        <f t="shared" si="47"/>
        <v/>
      </c>
      <c r="E761" s="291">
        <f>IF(D761="",0,+COUNTIF('賃上げ後(2か月目)(様式3-8) '!$D$7:$D$1006,D761))</f>
        <v>0</v>
      </c>
      <c r="F761" s="205"/>
      <c r="G761" s="295" t="str">
        <f t="shared" si="48"/>
        <v/>
      </c>
      <c r="H761" s="202"/>
      <c r="I761" s="202"/>
      <c r="J761" s="203"/>
      <c r="K761" s="203"/>
      <c r="L761" s="203"/>
      <c r="M761" s="203"/>
      <c r="N761" s="203"/>
      <c r="O761" s="203"/>
      <c r="P761" s="203"/>
      <c r="Q761" s="203"/>
      <c r="R761" s="204"/>
      <c r="S761" s="298" t="str">
        <f t="shared" si="46"/>
        <v/>
      </c>
      <c r="T761" s="299" t="str">
        <f t="shared" si="49"/>
        <v/>
      </c>
      <c r="U761" s="282"/>
    </row>
    <row r="762" spans="2:21" ht="24.75" customHeight="1">
      <c r="B762" s="176">
        <v>756</v>
      </c>
      <c r="C762" s="231"/>
      <c r="D762" s="290" t="str">
        <f t="shared" si="47"/>
        <v/>
      </c>
      <c r="E762" s="291">
        <f>IF(D762="",0,+COUNTIF('賃上げ後(2か月目)(様式3-8) '!$D$7:$D$1006,D762))</f>
        <v>0</v>
      </c>
      <c r="F762" s="205"/>
      <c r="G762" s="295" t="str">
        <f t="shared" si="48"/>
        <v/>
      </c>
      <c r="H762" s="202"/>
      <c r="I762" s="202"/>
      <c r="J762" s="203"/>
      <c r="K762" s="203"/>
      <c r="L762" s="203"/>
      <c r="M762" s="203"/>
      <c r="N762" s="203"/>
      <c r="O762" s="203"/>
      <c r="P762" s="203"/>
      <c r="Q762" s="203"/>
      <c r="R762" s="204"/>
      <c r="S762" s="298" t="str">
        <f t="shared" si="46"/>
        <v/>
      </c>
      <c r="T762" s="299" t="str">
        <f t="shared" si="49"/>
        <v/>
      </c>
      <c r="U762" s="282"/>
    </row>
    <row r="763" spans="2:21" ht="24.75" customHeight="1">
      <c r="B763" s="176">
        <v>757</v>
      </c>
      <c r="C763" s="231"/>
      <c r="D763" s="290" t="str">
        <f t="shared" si="47"/>
        <v/>
      </c>
      <c r="E763" s="291">
        <f>IF(D763="",0,+COUNTIF('賃上げ後(2か月目)(様式3-8) '!$D$7:$D$1006,D763))</f>
        <v>0</v>
      </c>
      <c r="F763" s="205"/>
      <c r="G763" s="295" t="str">
        <f t="shared" si="48"/>
        <v/>
      </c>
      <c r="H763" s="202"/>
      <c r="I763" s="202"/>
      <c r="J763" s="203"/>
      <c r="K763" s="203"/>
      <c r="L763" s="203"/>
      <c r="M763" s="203"/>
      <c r="N763" s="203"/>
      <c r="O763" s="203"/>
      <c r="P763" s="203"/>
      <c r="Q763" s="203"/>
      <c r="R763" s="204"/>
      <c r="S763" s="298" t="str">
        <f t="shared" si="46"/>
        <v/>
      </c>
      <c r="T763" s="299" t="str">
        <f t="shared" si="49"/>
        <v/>
      </c>
      <c r="U763" s="282"/>
    </row>
    <row r="764" spans="2:21" ht="24.75" customHeight="1">
      <c r="B764" s="176">
        <v>758</v>
      </c>
      <c r="C764" s="231"/>
      <c r="D764" s="290" t="str">
        <f t="shared" si="47"/>
        <v/>
      </c>
      <c r="E764" s="291">
        <f>IF(D764="",0,+COUNTIF('賃上げ後(2か月目)(様式3-8) '!$D$7:$D$1006,D764))</f>
        <v>0</v>
      </c>
      <c r="F764" s="205"/>
      <c r="G764" s="295" t="str">
        <f t="shared" si="48"/>
        <v/>
      </c>
      <c r="H764" s="202"/>
      <c r="I764" s="202"/>
      <c r="J764" s="203"/>
      <c r="K764" s="203"/>
      <c r="L764" s="203"/>
      <c r="M764" s="203"/>
      <c r="N764" s="203"/>
      <c r="O764" s="203"/>
      <c r="P764" s="203"/>
      <c r="Q764" s="203"/>
      <c r="R764" s="204"/>
      <c r="S764" s="298" t="str">
        <f t="shared" si="46"/>
        <v/>
      </c>
      <c r="T764" s="299" t="str">
        <f t="shared" si="49"/>
        <v/>
      </c>
      <c r="U764" s="282"/>
    </row>
    <row r="765" spans="2:21" ht="24.75" customHeight="1">
      <c r="B765" s="176">
        <v>759</v>
      </c>
      <c r="C765" s="231"/>
      <c r="D765" s="290" t="str">
        <f t="shared" si="47"/>
        <v/>
      </c>
      <c r="E765" s="291">
        <f>IF(D765="",0,+COUNTIF('賃上げ後(2か月目)(様式3-8) '!$D$7:$D$1006,D765))</f>
        <v>0</v>
      </c>
      <c r="F765" s="205"/>
      <c r="G765" s="295" t="str">
        <f t="shared" si="48"/>
        <v/>
      </c>
      <c r="H765" s="202"/>
      <c r="I765" s="202"/>
      <c r="J765" s="203"/>
      <c r="K765" s="203"/>
      <c r="L765" s="203"/>
      <c r="M765" s="203"/>
      <c r="N765" s="203"/>
      <c r="O765" s="203"/>
      <c r="P765" s="203"/>
      <c r="Q765" s="203"/>
      <c r="R765" s="204"/>
      <c r="S765" s="298" t="str">
        <f t="shared" si="46"/>
        <v/>
      </c>
      <c r="T765" s="299" t="str">
        <f t="shared" si="49"/>
        <v/>
      </c>
      <c r="U765" s="282"/>
    </row>
    <row r="766" spans="2:21" ht="24.75" customHeight="1">
      <c r="B766" s="176">
        <v>760</v>
      </c>
      <c r="C766" s="231"/>
      <c r="D766" s="290" t="str">
        <f t="shared" si="47"/>
        <v/>
      </c>
      <c r="E766" s="291">
        <f>IF(D766="",0,+COUNTIF('賃上げ後(2か月目)(様式3-8) '!$D$7:$D$1006,D766))</f>
        <v>0</v>
      </c>
      <c r="F766" s="205"/>
      <c r="G766" s="295" t="str">
        <f t="shared" si="48"/>
        <v/>
      </c>
      <c r="H766" s="202"/>
      <c r="I766" s="202"/>
      <c r="J766" s="203"/>
      <c r="K766" s="203"/>
      <c r="L766" s="203"/>
      <c r="M766" s="203"/>
      <c r="N766" s="203"/>
      <c r="O766" s="203"/>
      <c r="P766" s="203"/>
      <c r="Q766" s="203"/>
      <c r="R766" s="204"/>
      <c r="S766" s="298" t="str">
        <f t="shared" si="46"/>
        <v/>
      </c>
      <c r="T766" s="299" t="str">
        <f t="shared" si="49"/>
        <v/>
      </c>
      <c r="U766" s="282"/>
    </row>
    <row r="767" spans="2:21" ht="24.75" customHeight="1">
      <c r="B767" s="176">
        <v>761</v>
      </c>
      <c r="C767" s="231"/>
      <c r="D767" s="290" t="str">
        <f t="shared" si="47"/>
        <v/>
      </c>
      <c r="E767" s="291">
        <f>IF(D767="",0,+COUNTIF('賃上げ後(2か月目)(様式3-8) '!$D$7:$D$1006,D767))</f>
        <v>0</v>
      </c>
      <c r="F767" s="205"/>
      <c r="G767" s="295" t="str">
        <f t="shared" si="48"/>
        <v/>
      </c>
      <c r="H767" s="202"/>
      <c r="I767" s="202"/>
      <c r="J767" s="203"/>
      <c r="K767" s="203"/>
      <c r="L767" s="203"/>
      <c r="M767" s="203"/>
      <c r="N767" s="203"/>
      <c r="O767" s="203"/>
      <c r="P767" s="203"/>
      <c r="Q767" s="203"/>
      <c r="R767" s="204"/>
      <c r="S767" s="298" t="str">
        <f t="shared" si="46"/>
        <v/>
      </c>
      <c r="T767" s="299" t="str">
        <f t="shared" si="49"/>
        <v/>
      </c>
      <c r="U767" s="282"/>
    </row>
    <row r="768" spans="2:21" ht="24.75" customHeight="1">
      <c r="B768" s="176">
        <v>762</v>
      </c>
      <c r="C768" s="231"/>
      <c r="D768" s="290" t="str">
        <f t="shared" si="47"/>
        <v/>
      </c>
      <c r="E768" s="291">
        <f>IF(D768="",0,+COUNTIF('賃上げ後(2か月目)(様式3-8) '!$D$7:$D$1006,D768))</f>
        <v>0</v>
      </c>
      <c r="F768" s="205"/>
      <c r="G768" s="295" t="str">
        <f t="shared" si="48"/>
        <v/>
      </c>
      <c r="H768" s="202"/>
      <c r="I768" s="202"/>
      <c r="J768" s="203"/>
      <c r="K768" s="203"/>
      <c r="L768" s="203"/>
      <c r="M768" s="203"/>
      <c r="N768" s="203"/>
      <c r="O768" s="203"/>
      <c r="P768" s="203"/>
      <c r="Q768" s="203"/>
      <c r="R768" s="204"/>
      <c r="S768" s="298" t="str">
        <f t="shared" si="46"/>
        <v/>
      </c>
      <c r="T768" s="299" t="str">
        <f t="shared" si="49"/>
        <v/>
      </c>
      <c r="U768" s="282"/>
    </row>
    <row r="769" spans="2:21" ht="24.75" customHeight="1">
      <c r="B769" s="176">
        <v>763</v>
      </c>
      <c r="C769" s="231"/>
      <c r="D769" s="290" t="str">
        <f t="shared" si="47"/>
        <v/>
      </c>
      <c r="E769" s="291">
        <f>IF(D769="",0,+COUNTIF('賃上げ後(2か月目)(様式3-8) '!$D$7:$D$1006,D769))</f>
        <v>0</v>
      </c>
      <c r="F769" s="205"/>
      <c r="G769" s="295" t="str">
        <f t="shared" si="48"/>
        <v/>
      </c>
      <c r="H769" s="202"/>
      <c r="I769" s="202"/>
      <c r="J769" s="203"/>
      <c r="K769" s="203"/>
      <c r="L769" s="203"/>
      <c r="M769" s="203"/>
      <c r="N769" s="203"/>
      <c r="O769" s="203"/>
      <c r="P769" s="203"/>
      <c r="Q769" s="203"/>
      <c r="R769" s="204"/>
      <c r="S769" s="298" t="str">
        <f t="shared" si="46"/>
        <v/>
      </c>
      <c r="T769" s="299" t="str">
        <f t="shared" si="49"/>
        <v/>
      </c>
      <c r="U769" s="282"/>
    </row>
    <row r="770" spans="2:21" ht="24.75" customHeight="1">
      <c r="B770" s="176">
        <v>764</v>
      </c>
      <c r="C770" s="231"/>
      <c r="D770" s="290" t="str">
        <f t="shared" si="47"/>
        <v/>
      </c>
      <c r="E770" s="291">
        <f>IF(D770="",0,+COUNTIF('賃上げ後(2か月目)(様式3-8) '!$D$7:$D$1006,D770))</f>
        <v>0</v>
      </c>
      <c r="F770" s="205"/>
      <c r="G770" s="295" t="str">
        <f t="shared" si="48"/>
        <v/>
      </c>
      <c r="H770" s="202"/>
      <c r="I770" s="202"/>
      <c r="J770" s="203"/>
      <c r="K770" s="203"/>
      <c r="L770" s="203"/>
      <c r="M770" s="203"/>
      <c r="N770" s="203"/>
      <c r="O770" s="203"/>
      <c r="P770" s="203"/>
      <c r="Q770" s="203"/>
      <c r="R770" s="204"/>
      <c r="S770" s="298" t="str">
        <f t="shared" si="46"/>
        <v/>
      </c>
      <c r="T770" s="299" t="str">
        <f t="shared" si="49"/>
        <v/>
      </c>
      <c r="U770" s="282"/>
    </row>
    <row r="771" spans="2:21" ht="24.75" customHeight="1">
      <c r="B771" s="176">
        <v>765</v>
      </c>
      <c r="C771" s="231"/>
      <c r="D771" s="290" t="str">
        <f t="shared" si="47"/>
        <v/>
      </c>
      <c r="E771" s="291">
        <f>IF(D771="",0,+COUNTIF('賃上げ後(2か月目)(様式3-8) '!$D$7:$D$1006,D771))</f>
        <v>0</v>
      </c>
      <c r="F771" s="205"/>
      <c r="G771" s="295" t="str">
        <f t="shared" si="48"/>
        <v/>
      </c>
      <c r="H771" s="202"/>
      <c r="I771" s="202"/>
      <c r="J771" s="203"/>
      <c r="K771" s="203"/>
      <c r="L771" s="203"/>
      <c r="M771" s="203"/>
      <c r="N771" s="203"/>
      <c r="O771" s="203"/>
      <c r="P771" s="203"/>
      <c r="Q771" s="203"/>
      <c r="R771" s="204"/>
      <c r="S771" s="298" t="str">
        <f t="shared" si="46"/>
        <v/>
      </c>
      <c r="T771" s="299" t="str">
        <f t="shared" si="49"/>
        <v/>
      </c>
      <c r="U771" s="282"/>
    </row>
    <row r="772" spans="2:21" ht="24.75" customHeight="1">
      <c r="B772" s="176">
        <v>766</v>
      </c>
      <c r="C772" s="231"/>
      <c r="D772" s="290" t="str">
        <f t="shared" si="47"/>
        <v/>
      </c>
      <c r="E772" s="291">
        <f>IF(D772="",0,+COUNTIF('賃上げ後(2か月目)(様式3-8) '!$D$7:$D$1006,D772))</f>
        <v>0</v>
      </c>
      <c r="F772" s="205"/>
      <c r="G772" s="295" t="str">
        <f t="shared" si="48"/>
        <v/>
      </c>
      <c r="H772" s="202"/>
      <c r="I772" s="202"/>
      <c r="J772" s="203"/>
      <c r="K772" s="203"/>
      <c r="L772" s="203"/>
      <c r="M772" s="203"/>
      <c r="N772" s="203"/>
      <c r="O772" s="203"/>
      <c r="P772" s="203"/>
      <c r="Q772" s="203"/>
      <c r="R772" s="204"/>
      <c r="S772" s="298" t="str">
        <f t="shared" si="46"/>
        <v/>
      </c>
      <c r="T772" s="299" t="str">
        <f t="shared" si="49"/>
        <v/>
      </c>
      <c r="U772" s="282"/>
    </row>
    <row r="773" spans="2:21" ht="24.75" customHeight="1">
      <c r="B773" s="176">
        <v>767</v>
      </c>
      <c r="C773" s="231"/>
      <c r="D773" s="290" t="str">
        <f t="shared" si="47"/>
        <v/>
      </c>
      <c r="E773" s="291">
        <f>IF(D773="",0,+COUNTIF('賃上げ後(2か月目)(様式3-8) '!$D$7:$D$1006,D773))</f>
        <v>0</v>
      </c>
      <c r="F773" s="205"/>
      <c r="G773" s="295" t="str">
        <f t="shared" si="48"/>
        <v/>
      </c>
      <c r="H773" s="202"/>
      <c r="I773" s="202"/>
      <c r="J773" s="203"/>
      <c r="K773" s="203"/>
      <c r="L773" s="203"/>
      <c r="M773" s="203"/>
      <c r="N773" s="203"/>
      <c r="O773" s="203"/>
      <c r="P773" s="203"/>
      <c r="Q773" s="203"/>
      <c r="R773" s="204"/>
      <c r="S773" s="298" t="str">
        <f t="shared" si="46"/>
        <v/>
      </c>
      <c r="T773" s="299" t="str">
        <f t="shared" si="49"/>
        <v/>
      </c>
      <c r="U773" s="282"/>
    </row>
    <row r="774" spans="2:21" ht="24.75" customHeight="1">
      <c r="B774" s="176">
        <v>768</v>
      </c>
      <c r="C774" s="231"/>
      <c r="D774" s="290" t="str">
        <f t="shared" si="47"/>
        <v/>
      </c>
      <c r="E774" s="291">
        <f>IF(D774="",0,+COUNTIF('賃上げ後(2か月目)(様式3-8) '!$D$7:$D$1006,D774))</f>
        <v>0</v>
      </c>
      <c r="F774" s="205"/>
      <c r="G774" s="295" t="str">
        <f t="shared" si="48"/>
        <v/>
      </c>
      <c r="H774" s="202"/>
      <c r="I774" s="202"/>
      <c r="J774" s="203"/>
      <c r="K774" s="203"/>
      <c r="L774" s="203"/>
      <c r="M774" s="203"/>
      <c r="N774" s="203"/>
      <c r="O774" s="203"/>
      <c r="P774" s="203"/>
      <c r="Q774" s="203"/>
      <c r="R774" s="204"/>
      <c r="S774" s="298" t="str">
        <f t="shared" si="46"/>
        <v/>
      </c>
      <c r="T774" s="299" t="str">
        <f t="shared" si="49"/>
        <v/>
      </c>
      <c r="U774" s="282"/>
    </row>
    <row r="775" spans="2:21" ht="24.75" customHeight="1">
      <c r="B775" s="176">
        <v>769</v>
      </c>
      <c r="C775" s="231"/>
      <c r="D775" s="290" t="str">
        <f t="shared" si="47"/>
        <v/>
      </c>
      <c r="E775" s="291">
        <f>IF(D775="",0,+COUNTIF('賃上げ後(2か月目)(様式3-8) '!$D$7:$D$1006,D775))</f>
        <v>0</v>
      </c>
      <c r="F775" s="205"/>
      <c r="G775" s="295" t="str">
        <f t="shared" si="48"/>
        <v/>
      </c>
      <c r="H775" s="202"/>
      <c r="I775" s="202"/>
      <c r="J775" s="203"/>
      <c r="K775" s="203"/>
      <c r="L775" s="203"/>
      <c r="M775" s="203"/>
      <c r="N775" s="203"/>
      <c r="O775" s="203"/>
      <c r="P775" s="203"/>
      <c r="Q775" s="203"/>
      <c r="R775" s="204"/>
      <c r="S775" s="298" t="str">
        <f t="shared" si="46"/>
        <v/>
      </c>
      <c r="T775" s="299" t="str">
        <f t="shared" si="49"/>
        <v/>
      </c>
      <c r="U775" s="282"/>
    </row>
    <row r="776" spans="2:21" ht="24.75" customHeight="1">
      <c r="B776" s="176">
        <v>770</v>
      </c>
      <c r="C776" s="231"/>
      <c r="D776" s="290" t="str">
        <f t="shared" si="47"/>
        <v/>
      </c>
      <c r="E776" s="291">
        <f>IF(D776="",0,+COUNTIF('賃上げ後(2か月目)(様式3-8) '!$D$7:$D$1006,D776))</f>
        <v>0</v>
      </c>
      <c r="F776" s="205"/>
      <c r="G776" s="295" t="str">
        <f t="shared" si="48"/>
        <v/>
      </c>
      <c r="H776" s="202"/>
      <c r="I776" s="202"/>
      <c r="J776" s="203"/>
      <c r="K776" s="203"/>
      <c r="L776" s="203"/>
      <c r="M776" s="203"/>
      <c r="N776" s="203"/>
      <c r="O776" s="203"/>
      <c r="P776" s="203"/>
      <c r="Q776" s="203"/>
      <c r="R776" s="204"/>
      <c r="S776" s="298" t="str">
        <f t="shared" ref="S776:S839" si="50">IF(C776="","",+SUM(H776:R776))</f>
        <v/>
      </c>
      <c r="T776" s="299" t="str">
        <f t="shared" si="49"/>
        <v/>
      </c>
      <c r="U776" s="282"/>
    </row>
    <row r="777" spans="2:21" ht="24.75" customHeight="1">
      <c r="B777" s="176">
        <v>771</v>
      </c>
      <c r="C777" s="231"/>
      <c r="D777" s="290" t="str">
        <f t="shared" ref="D777:D840" si="51">SUBSTITUTE(SUBSTITUTE(C777,"　","")," ","")</f>
        <v/>
      </c>
      <c r="E777" s="291">
        <f>IF(D777="",0,+COUNTIF('賃上げ後(2か月目)(様式3-8) '!$D$7:$D$1006,D777))</f>
        <v>0</v>
      </c>
      <c r="F777" s="205"/>
      <c r="G777" s="295" t="str">
        <f t="shared" ref="G777:G840" si="52">IF(C777="","",+IF(OR(E777&lt;1,F777=""),"除外","対象"))</f>
        <v/>
      </c>
      <c r="H777" s="202"/>
      <c r="I777" s="202"/>
      <c r="J777" s="203"/>
      <c r="K777" s="203"/>
      <c r="L777" s="203"/>
      <c r="M777" s="203"/>
      <c r="N777" s="203"/>
      <c r="O777" s="203"/>
      <c r="P777" s="203"/>
      <c r="Q777" s="203"/>
      <c r="R777" s="204"/>
      <c r="S777" s="298" t="str">
        <f t="shared" si="50"/>
        <v/>
      </c>
      <c r="T777" s="299" t="str">
        <f t="shared" si="49"/>
        <v/>
      </c>
      <c r="U777" s="282"/>
    </row>
    <row r="778" spans="2:21" ht="24.75" customHeight="1">
      <c r="B778" s="176">
        <v>772</v>
      </c>
      <c r="C778" s="231"/>
      <c r="D778" s="290" t="str">
        <f t="shared" si="51"/>
        <v/>
      </c>
      <c r="E778" s="291">
        <f>IF(D778="",0,+COUNTIF('賃上げ後(2か月目)(様式3-8) '!$D$7:$D$1006,D778))</f>
        <v>0</v>
      </c>
      <c r="F778" s="205"/>
      <c r="G778" s="295" t="str">
        <f t="shared" si="52"/>
        <v/>
      </c>
      <c r="H778" s="202"/>
      <c r="I778" s="202"/>
      <c r="J778" s="203"/>
      <c r="K778" s="203"/>
      <c r="L778" s="203"/>
      <c r="M778" s="203"/>
      <c r="N778" s="203"/>
      <c r="O778" s="203"/>
      <c r="P778" s="203"/>
      <c r="Q778" s="203"/>
      <c r="R778" s="204"/>
      <c r="S778" s="298" t="str">
        <f t="shared" si="50"/>
        <v/>
      </c>
      <c r="T778" s="299" t="str">
        <f t="shared" si="49"/>
        <v/>
      </c>
      <c r="U778" s="282"/>
    </row>
    <row r="779" spans="2:21" ht="24.75" customHeight="1">
      <c r="B779" s="176">
        <v>773</v>
      </c>
      <c r="C779" s="231"/>
      <c r="D779" s="290" t="str">
        <f t="shared" si="51"/>
        <v/>
      </c>
      <c r="E779" s="291">
        <f>IF(D779="",0,+COUNTIF('賃上げ後(2か月目)(様式3-8) '!$D$7:$D$1006,D779))</f>
        <v>0</v>
      </c>
      <c r="F779" s="205"/>
      <c r="G779" s="295" t="str">
        <f t="shared" si="52"/>
        <v/>
      </c>
      <c r="H779" s="202"/>
      <c r="I779" s="202"/>
      <c r="J779" s="203"/>
      <c r="K779" s="203"/>
      <c r="L779" s="203"/>
      <c r="M779" s="203"/>
      <c r="N779" s="203"/>
      <c r="O779" s="203"/>
      <c r="P779" s="203"/>
      <c r="Q779" s="203"/>
      <c r="R779" s="204"/>
      <c r="S779" s="298" t="str">
        <f t="shared" si="50"/>
        <v/>
      </c>
      <c r="T779" s="299" t="str">
        <f t="shared" si="49"/>
        <v/>
      </c>
      <c r="U779" s="282"/>
    </row>
    <row r="780" spans="2:21" ht="24.75" customHeight="1">
      <c r="B780" s="176">
        <v>774</v>
      </c>
      <c r="C780" s="231"/>
      <c r="D780" s="290" t="str">
        <f t="shared" si="51"/>
        <v/>
      </c>
      <c r="E780" s="291">
        <f>IF(D780="",0,+COUNTIF('賃上げ後(2か月目)(様式3-8) '!$D$7:$D$1006,D780))</f>
        <v>0</v>
      </c>
      <c r="F780" s="205"/>
      <c r="G780" s="295" t="str">
        <f t="shared" si="52"/>
        <v/>
      </c>
      <c r="H780" s="202"/>
      <c r="I780" s="202"/>
      <c r="J780" s="203"/>
      <c r="K780" s="203"/>
      <c r="L780" s="203"/>
      <c r="M780" s="203"/>
      <c r="N780" s="203"/>
      <c r="O780" s="203"/>
      <c r="P780" s="203"/>
      <c r="Q780" s="203"/>
      <c r="R780" s="204"/>
      <c r="S780" s="298" t="str">
        <f t="shared" si="50"/>
        <v/>
      </c>
      <c r="T780" s="299" t="str">
        <f t="shared" si="49"/>
        <v/>
      </c>
      <c r="U780" s="282"/>
    </row>
    <row r="781" spans="2:21" ht="24.75" customHeight="1">
      <c r="B781" s="176">
        <v>775</v>
      </c>
      <c r="C781" s="231"/>
      <c r="D781" s="290" t="str">
        <f t="shared" si="51"/>
        <v/>
      </c>
      <c r="E781" s="291">
        <f>IF(D781="",0,+COUNTIF('賃上げ後(2か月目)(様式3-8) '!$D$7:$D$1006,D781))</f>
        <v>0</v>
      </c>
      <c r="F781" s="205"/>
      <c r="G781" s="295" t="str">
        <f t="shared" si="52"/>
        <v/>
      </c>
      <c r="H781" s="202"/>
      <c r="I781" s="202"/>
      <c r="J781" s="203"/>
      <c r="K781" s="203"/>
      <c r="L781" s="203"/>
      <c r="M781" s="203"/>
      <c r="N781" s="203"/>
      <c r="O781" s="203"/>
      <c r="P781" s="203"/>
      <c r="Q781" s="203"/>
      <c r="R781" s="204"/>
      <c r="S781" s="298" t="str">
        <f t="shared" si="50"/>
        <v/>
      </c>
      <c r="T781" s="299" t="str">
        <f t="shared" si="49"/>
        <v/>
      </c>
      <c r="U781" s="282"/>
    </row>
    <row r="782" spans="2:21" ht="24.75" customHeight="1">
      <c r="B782" s="176">
        <v>776</v>
      </c>
      <c r="C782" s="231"/>
      <c r="D782" s="290" t="str">
        <f t="shared" si="51"/>
        <v/>
      </c>
      <c r="E782" s="291">
        <f>IF(D782="",0,+COUNTIF('賃上げ後(2か月目)(様式3-8) '!$D$7:$D$1006,D782))</f>
        <v>0</v>
      </c>
      <c r="F782" s="205"/>
      <c r="G782" s="295" t="str">
        <f t="shared" si="52"/>
        <v/>
      </c>
      <c r="H782" s="202"/>
      <c r="I782" s="202"/>
      <c r="J782" s="203"/>
      <c r="K782" s="203"/>
      <c r="L782" s="203"/>
      <c r="M782" s="203"/>
      <c r="N782" s="203"/>
      <c r="O782" s="203"/>
      <c r="P782" s="203"/>
      <c r="Q782" s="203"/>
      <c r="R782" s="204"/>
      <c r="S782" s="298" t="str">
        <f t="shared" si="50"/>
        <v/>
      </c>
      <c r="T782" s="299" t="str">
        <f t="shared" ref="T782:T845" si="53">IF(C782="","",+IF(G782="対象",H782,0))</f>
        <v/>
      </c>
      <c r="U782" s="282"/>
    </row>
    <row r="783" spans="2:21" ht="24.75" customHeight="1">
      <c r="B783" s="176">
        <v>777</v>
      </c>
      <c r="C783" s="231"/>
      <c r="D783" s="290" t="str">
        <f t="shared" si="51"/>
        <v/>
      </c>
      <c r="E783" s="291">
        <f>IF(D783="",0,+COUNTIF('賃上げ後(2か月目)(様式3-8) '!$D$7:$D$1006,D783))</f>
        <v>0</v>
      </c>
      <c r="F783" s="205"/>
      <c r="G783" s="295" t="str">
        <f t="shared" si="52"/>
        <v/>
      </c>
      <c r="H783" s="202"/>
      <c r="I783" s="202"/>
      <c r="J783" s="203"/>
      <c r="K783" s="203"/>
      <c r="L783" s="203"/>
      <c r="M783" s="203"/>
      <c r="N783" s="203"/>
      <c r="O783" s="203"/>
      <c r="P783" s="203"/>
      <c r="Q783" s="203"/>
      <c r="R783" s="204"/>
      <c r="S783" s="298" t="str">
        <f t="shared" si="50"/>
        <v/>
      </c>
      <c r="T783" s="299" t="str">
        <f t="shared" si="53"/>
        <v/>
      </c>
      <c r="U783" s="282"/>
    </row>
    <row r="784" spans="2:21" ht="24.75" customHeight="1">
      <c r="B784" s="176">
        <v>778</v>
      </c>
      <c r="C784" s="231"/>
      <c r="D784" s="290" t="str">
        <f t="shared" si="51"/>
        <v/>
      </c>
      <c r="E784" s="291">
        <f>IF(D784="",0,+COUNTIF('賃上げ後(2か月目)(様式3-8) '!$D$7:$D$1006,D784))</f>
        <v>0</v>
      </c>
      <c r="F784" s="205"/>
      <c r="G784" s="295" t="str">
        <f t="shared" si="52"/>
        <v/>
      </c>
      <c r="H784" s="202"/>
      <c r="I784" s="202"/>
      <c r="J784" s="203"/>
      <c r="K784" s="203"/>
      <c r="L784" s="203"/>
      <c r="M784" s="203"/>
      <c r="N784" s="203"/>
      <c r="O784" s="203"/>
      <c r="P784" s="203"/>
      <c r="Q784" s="203"/>
      <c r="R784" s="204"/>
      <c r="S784" s="298" t="str">
        <f t="shared" si="50"/>
        <v/>
      </c>
      <c r="T784" s="299" t="str">
        <f t="shared" si="53"/>
        <v/>
      </c>
      <c r="U784" s="282"/>
    </row>
    <row r="785" spans="2:21" ht="24.75" customHeight="1">
      <c r="B785" s="176">
        <v>779</v>
      </c>
      <c r="C785" s="231"/>
      <c r="D785" s="290" t="str">
        <f t="shared" si="51"/>
        <v/>
      </c>
      <c r="E785" s="291">
        <f>IF(D785="",0,+COUNTIF('賃上げ後(2か月目)(様式3-8) '!$D$7:$D$1006,D785))</f>
        <v>0</v>
      </c>
      <c r="F785" s="205"/>
      <c r="G785" s="295" t="str">
        <f t="shared" si="52"/>
        <v/>
      </c>
      <c r="H785" s="202"/>
      <c r="I785" s="202"/>
      <c r="J785" s="203"/>
      <c r="K785" s="203"/>
      <c r="L785" s="203"/>
      <c r="M785" s="203"/>
      <c r="N785" s="203"/>
      <c r="O785" s="203"/>
      <c r="P785" s="203"/>
      <c r="Q785" s="203"/>
      <c r="R785" s="204"/>
      <c r="S785" s="298" t="str">
        <f t="shared" si="50"/>
        <v/>
      </c>
      <c r="T785" s="299" t="str">
        <f t="shared" si="53"/>
        <v/>
      </c>
      <c r="U785" s="282"/>
    </row>
    <row r="786" spans="2:21" ht="24.75" customHeight="1">
      <c r="B786" s="176">
        <v>780</v>
      </c>
      <c r="C786" s="231"/>
      <c r="D786" s="290" t="str">
        <f t="shared" si="51"/>
        <v/>
      </c>
      <c r="E786" s="291">
        <f>IF(D786="",0,+COUNTIF('賃上げ後(2か月目)(様式3-8) '!$D$7:$D$1006,D786))</f>
        <v>0</v>
      </c>
      <c r="F786" s="205"/>
      <c r="G786" s="295" t="str">
        <f t="shared" si="52"/>
        <v/>
      </c>
      <c r="H786" s="202"/>
      <c r="I786" s="202"/>
      <c r="J786" s="203"/>
      <c r="K786" s="203"/>
      <c r="L786" s="203"/>
      <c r="M786" s="203"/>
      <c r="N786" s="203"/>
      <c r="O786" s="203"/>
      <c r="P786" s="203"/>
      <c r="Q786" s="203"/>
      <c r="R786" s="204"/>
      <c r="S786" s="298" t="str">
        <f t="shared" si="50"/>
        <v/>
      </c>
      <c r="T786" s="299" t="str">
        <f t="shared" si="53"/>
        <v/>
      </c>
      <c r="U786" s="282"/>
    </row>
    <row r="787" spans="2:21" ht="24.75" customHeight="1">
      <c r="B787" s="176">
        <v>781</v>
      </c>
      <c r="C787" s="231"/>
      <c r="D787" s="290" t="str">
        <f t="shared" si="51"/>
        <v/>
      </c>
      <c r="E787" s="291">
        <f>IF(D787="",0,+COUNTIF('賃上げ後(2か月目)(様式3-8) '!$D$7:$D$1006,D787))</f>
        <v>0</v>
      </c>
      <c r="F787" s="205"/>
      <c r="G787" s="295" t="str">
        <f t="shared" si="52"/>
        <v/>
      </c>
      <c r="H787" s="202"/>
      <c r="I787" s="202"/>
      <c r="J787" s="203"/>
      <c r="K787" s="203"/>
      <c r="L787" s="203"/>
      <c r="M787" s="203"/>
      <c r="N787" s="203"/>
      <c r="O787" s="203"/>
      <c r="P787" s="203"/>
      <c r="Q787" s="203"/>
      <c r="R787" s="204"/>
      <c r="S787" s="298" t="str">
        <f t="shared" si="50"/>
        <v/>
      </c>
      <c r="T787" s="299" t="str">
        <f t="shared" si="53"/>
        <v/>
      </c>
      <c r="U787" s="282"/>
    </row>
    <row r="788" spans="2:21" ht="24.75" customHeight="1">
      <c r="B788" s="176">
        <v>782</v>
      </c>
      <c r="C788" s="231"/>
      <c r="D788" s="290" t="str">
        <f t="shared" si="51"/>
        <v/>
      </c>
      <c r="E788" s="291">
        <f>IF(D788="",0,+COUNTIF('賃上げ後(2か月目)(様式3-8) '!$D$7:$D$1006,D788))</f>
        <v>0</v>
      </c>
      <c r="F788" s="205"/>
      <c r="G788" s="295" t="str">
        <f t="shared" si="52"/>
        <v/>
      </c>
      <c r="H788" s="202"/>
      <c r="I788" s="202"/>
      <c r="J788" s="203"/>
      <c r="K788" s="203"/>
      <c r="L788" s="203"/>
      <c r="M788" s="203"/>
      <c r="N788" s="203"/>
      <c r="O788" s="203"/>
      <c r="P788" s="203"/>
      <c r="Q788" s="203"/>
      <c r="R788" s="204"/>
      <c r="S788" s="298" t="str">
        <f t="shared" si="50"/>
        <v/>
      </c>
      <c r="T788" s="299" t="str">
        <f t="shared" si="53"/>
        <v/>
      </c>
      <c r="U788" s="282"/>
    </row>
    <row r="789" spans="2:21" ht="24.75" customHeight="1">
      <c r="B789" s="176">
        <v>783</v>
      </c>
      <c r="C789" s="231"/>
      <c r="D789" s="290" t="str">
        <f t="shared" si="51"/>
        <v/>
      </c>
      <c r="E789" s="291">
        <f>IF(D789="",0,+COUNTIF('賃上げ後(2か月目)(様式3-8) '!$D$7:$D$1006,D789))</f>
        <v>0</v>
      </c>
      <c r="F789" s="205"/>
      <c r="G789" s="295" t="str">
        <f t="shared" si="52"/>
        <v/>
      </c>
      <c r="H789" s="202"/>
      <c r="I789" s="202"/>
      <c r="J789" s="203"/>
      <c r="K789" s="203"/>
      <c r="L789" s="203"/>
      <c r="M789" s="203"/>
      <c r="N789" s="203"/>
      <c r="O789" s="203"/>
      <c r="P789" s="203"/>
      <c r="Q789" s="203"/>
      <c r="R789" s="204"/>
      <c r="S789" s="298" t="str">
        <f t="shared" si="50"/>
        <v/>
      </c>
      <c r="T789" s="299" t="str">
        <f t="shared" si="53"/>
        <v/>
      </c>
      <c r="U789" s="282"/>
    </row>
    <row r="790" spans="2:21" ht="24.75" customHeight="1">
      <c r="B790" s="176">
        <v>784</v>
      </c>
      <c r="C790" s="231"/>
      <c r="D790" s="290" t="str">
        <f t="shared" si="51"/>
        <v/>
      </c>
      <c r="E790" s="291">
        <f>IF(D790="",0,+COUNTIF('賃上げ後(2か月目)(様式3-8) '!$D$7:$D$1006,D790))</f>
        <v>0</v>
      </c>
      <c r="F790" s="205"/>
      <c r="G790" s="295" t="str">
        <f t="shared" si="52"/>
        <v/>
      </c>
      <c r="H790" s="202"/>
      <c r="I790" s="202"/>
      <c r="J790" s="203"/>
      <c r="K790" s="203"/>
      <c r="L790" s="203"/>
      <c r="M790" s="203"/>
      <c r="N790" s="203"/>
      <c r="O790" s="203"/>
      <c r="P790" s="203"/>
      <c r="Q790" s="203"/>
      <c r="R790" s="204"/>
      <c r="S790" s="298" t="str">
        <f t="shared" si="50"/>
        <v/>
      </c>
      <c r="T790" s="299" t="str">
        <f t="shared" si="53"/>
        <v/>
      </c>
      <c r="U790" s="282"/>
    </row>
    <row r="791" spans="2:21" ht="24.75" customHeight="1">
      <c r="B791" s="176">
        <v>785</v>
      </c>
      <c r="C791" s="231"/>
      <c r="D791" s="290" t="str">
        <f t="shared" si="51"/>
        <v/>
      </c>
      <c r="E791" s="291">
        <f>IF(D791="",0,+COUNTIF('賃上げ後(2か月目)(様式3-8) '!$D$7:$D$1006,D791))</f>
        <v>0</v>
      </c>
      <c r="F791" s="205"/>
      <c r="G791" s="295" t="str">
        <f t="shared" si="52"/>
        <v/>
      </c>
      <c r="H791" s="202"/>
      <c r="I791" s="202"/>
      <c r="J791" s="203"/>
      <c r="K791" s="203"/>
      <c r="L791" s="203"/>
      <c r="M791" s="203"/>
      <c r="N791" s="203"/>
      <c r="O791" s="203"/>
      <c r="P791" s="203"/>
      <c r="Q791" s="203"/>
      <c r="R791" s="204"/>
      <c r="S791" s="298" t="str">
        <f t="shared" si="50"/>
        <v/>
      </c>
      <c r="T791" s="299" t="str">
        <f t="shared" si="53"/>
        <v/>
      </c>
      <c r="U791" s="282"/>
    </row>
    <row r="792" spans="2:21" ht="24.75" customHeight="1">
      <c r="B792" s="176">
        <v>786</v>
      </c>
      <c r="C792" s="231"/>
      <c r="D792" s="290" t="str">
        <f t="shared" si="51"/>
        <v/>
      </c>
      <c r="E792" s="291">
        <f>IF(D792="",0,+COUNTIF('賃上げ後(2か月目)(様式3-8) '!$D$7:$D$1006,D792))</f>
        <v>0</v>
      </c>
      <c r="F792" s="205"/>
      <c r="G792" s="295" t="str">
        <f t="shared" si="52"/>
        <v/>
      </c>
      <c r="H792" s="202"/>
      <c r="I792" s="202"/>
      <c r="J792" s="203"/>
      <c r="K792" s="203"/>
      <c r="L792" s="203"/>
      <c r="M792" s="203"/>
      <c r="N792" s="203"/>
      <c r="O792" s="203"/>
      <c r="P792" s="203"/>
      <c r="Q792" s="203"/>
      <c r="R792" s="204"/>
      <c r="S792" s="298" t="str">
        <f t="shared" si="50"/>
        <v/>
      </c>
      <c r="T792" s="299" t="str">
        <f t="shared" si="53"/>
        <v/>
      </c>
      <c r="U792" s="282"/>
    </row>
    <row r="793" spans="2:21" ht="24.75" customHeight="1">
      <c r="B793" s="176">
        <v>787</v>
      </c>
      <c r="C793" s="231"/>
      <c r="D793" s="290" t="str">
        <f t="shared" si="51"/>
        <v/>
      </c>
      <c r="E793" s="291">
        <f>IF(D793="",0,+COUNTIF('賃上げ後(2か月目)(様式3-8) '!$D$7:$D$1006,D793))</f>
        <v>0</v>
      </c>
      <c r="F793" s="205"/>
      <c r="G793" s="295" t="str">
        <f t="shared" si="52"/>
        <v/>
      </c>
      <c r="H793" s="202"/>
      <c r="I793" s="202"/>
      <c r="J793" s="203"/>
      <c r="K793" s="203"/>
      <c r="L793" s="203"/>
      <c r="M793" s="203"/>
      <c r="N793" s="203"/>
      <c r="O793" s="203"/>
      <c r="P793" s="203"/>
      <c r="Q793" s="203"/>
      <c r="R793" s="204"/>
      <c r="S793" s="298" t="str">
        <f t="shared" si="50"/>
        <v/>
      </c>
      <c r="T793" s="299" t="str">
        <f t="shared" si="53"/>
        <v/>
      </c>
      <c r="U793" s="282"/>
    </row>
    <row r="794" spans="2:21" ht="24.75" customHeight="1">
      <c r="B794" s="176">
        <v>788</v>
      </c>
      <c r="C794" s="231"/>
      <c r="D794" s="290" t="str">
        <f t="shared" si="51"/>
        <v/>
      </c>
      <c r="E794" s="291">
        <f>IF(D794="",0,+COUNTIF('賃上げ後(2か月目)(様式3-8) '!$D$7:$D$1006,D794))</f>
        <v>0</v>
      </c>
      <c r="F794" s="205"/>
      <c r="G794" s="295" t="str">
        <f t="shared" si="52"/>
        <v/>
      </c>
      <c r="H794" s="202"/>
      <c r="I794" s="202"/>
      <c r="J794" s="203"/>
      <c r="K794" s="203"/>
      <c r="L794" s="203"/>
      <c r="M794" s="203"/>
      <c r="N794" s="203"/>
      <c r="O794" s="203"/>
      <c r="P794" s="203"/>
      <c r="Q794" s="203"/>
      <c r="R794" s="204"/>
      <c r="S794" s="298" t="str">
        <f t="shared" si="50"/>
        <v/>
      </c>
      <c r="T794" s="299" t="str">
        <f t="shared" si="53"/>
        <v/>
      </c>
      <c r="U794" s="282"/>
    </row>
    <row r="795" spans="2:21" ht="24.75" customHeight="1">
      <c r="B795" s="176">
        <v>789</v>
      </c>
      <c r="C795" s="231"/>
      <c r="D795" s="290" t="str">
        <f t="shared" si="51"/>
        <v/>
      </c>
      <c r="E795" s="291">
        <f>IF(D795="",0,+COUNTIF('賃上げ後(2か月目)(様式3-8) '!$D$7:$D$1006,D795))</f>
        <v>0</v>
      </c>
      <c r="F795" s="205"/>
      <c r="G795" s="295" t="str">
        <f t="shared" si="52"/>
        <v/>
      </c>
      <c r="H795" s="202"/>
      <c r="I795" s="202"/>
      <c r="J795" s="203"/>
      <c r="K795" s="203"/>
      <c r="L795" s="203"/>
      <c r="M795" s="203"/>
      <c r="N795" s="203"/>
      <c r="O795" s="203"/>
      <c r="P795" s="203"/>
      <c r="Q795" s="203"/>
      <c r="R795" s="204"/>
      <c r="S795" s="298" t="str">
        <f t="shared" si="50"/>
        <v/>
      </c>
      <c r="T795" s="299" t="str">
        <f t="shared" si="53"/>
        <v/>
      </c>
      <c r="U795" s="282"/>
    </row>
    <row r="796" spans="2:21" ht="24.75" customHeight="1">
      <c r="B796" s="176">
        <v>790</v>
      </c>
      <c r="C796" s="231"/>
      <c r="D796" s="290" t="str">
        <f t="shared" si="51"/>
        <v/>
      </c>
      <c r="E796" s="291">
        <f>IF(D796="",0,+COUNTIF('賃上げ後(2か月目)(様式3-8) '!$D$7:$D$1006,D796))</f>
        <v>0</v>
      </c>
      <c r="F796" s="205"/>
      <c r="G796" s="295" t="str">
        <f t="shared" si="52"/>
        <v/>
      </c>
      <c r="H796" s="202"/>
      <c r="I796" s="202"/>
      <c r="J796" s="203"/>
      <c r="K796" s="203"/>
      <c r="L796" s="203"/>
      <c r="M796" s="203"/>
      <c r="N796" s="203"/>
      <c r="O796" s="203"/>
      <c r="P796" s="203"/>
      <c r="Q796" s="203"/>
      <c r="R796" s="204"/>
      <c r="S796" s="298" t="str">
        <f t="shared" si="50"/>
        <v/>
      </c>
      <c r="T796" s="299" t="str">
        <f t="shared" si="53"/>
        <v/>
      </c>
      <c r="U796" s="282"/>
    </row>
    <row r="797" spans="2:21" ht="24.75" customHeight="1">
      <c r="B797" s="176">
        <v>791</v>
      </c>
      <c r="C797" s="231"/>
      <c r="D797" s="290" t="str">
        <f t="shared" si="51"/>
        <v/>
      </c>
      <c r="E797" s="291">
        <f>IF(D797="",0,+COUNTIF('賃上げ後(2か月目)(様式3-8) '!$D$7:$D$1006,D797))</f>
        <v>0</v>
      </c>
      <c r="F797" s="205"/>
      <c r="G797" s="295" t="str">
        <f t="shared" si="52"/>
        <v/>
      </c>
      <c r="H797" s="202"/>
      <c r="I797" s="202"/>
      <c r="J797" s="203"/>
      <c r="K797" s="203"/>
      <c r="L797" s="203"/>
      <c r="M797" s="203"/>
      <c r="N797" s="203"/>
      <c r="O797" s="203"/>
      <c r="P797" s="203"/>
      <c r="Q797" s="203"/>
      <c r="R797" s="204"/>
      <c r="S797" s="298" t="str">
        <f t="shared" si="50"/>
        <v/>
      </c>
      <c r="T797" s="299" t="str">
        <f t="shared" si="53"/>
        <v/>
      </c>
      <c r="U797" s="282"/>
    </row>
    <row r="798" spans="2:21" ht="24.75" customHeight="1">
      <c r="B798" s="176">
        <v>792</v>
      </c>
      <c r="C798" s="231"/>
      <c r="D798" s="290" t="str">
        <f t="shared" si="51"/>
        <v/>
      </c>
      <c r="E798" s="291">
        <f>IF(D798="",0,+COUNTIF('賃上げ後(2か月目)(様式3-8) '!$D$7:$D$1006,D798))</f>
        <v>0</v>
      </c>
      <c r="F798" s="205"/>
      <c r="G798" s="295" t="str">
        <f t="shared" si="52"/>
        <v/>
      </c>
      <c r="H798" s="202"/>
      <c r="I798" s="202"/>
      <c r="J798" s="203"/>
      <c r="K798" s="203"/>
      <c r="L798" s="203"/>
      <c r="M798" s="203"/>
      <c r="N798" s="203"/>
      <c r="O798" s="203"/>
      <c r="P798" s="203"/>
      <c r="Q798" s="203"/>
      <c r="R798" s="204"/>
      <c r="S798" s="298" t="str">
        <f t="shared" si="50"/>
        <v/>
      </c>
      <c r="T798" s="299" t="str">
        <f t="shared" si="53"/>
        <v/>
      </c>
      <c r="U798" s="282"/>
    </row>
    <row r="799" spans="2:21" ht="24.75" customHeight="1">
      <c r="B799" s="176">
        <v>793</v>
      </c>
      <c r="C799" s="231"/>
      <c r="D799" s="290" t="str">
        <f t="shared" si="51"/>
        <v/>
      </c>
      <c r="E799" s="291">
        <f>IF(D799="",0,+COUNTIF('賃上げ後(2か月目)(様式3-8) '!$D$7:$D$1006,D799))</f>
        <v>0</v>
      </c>
      <c r="F799" s="205"/>
      <c r="G799" s="295" t="str">
        <f t="shared" si="52"/>
        <v/>
      </c>
      <c r="H799" s="202"/>
      <c r="I799" s="202"/>
      <c r="J799" s="203"/>
      <c r="K799" s="203"/>
      <c r="L799" s="203"/>
      <c r="M799" s="203"/>
      <c r="N799" s="203"/>
      <c r="O799" s="203"/>
      <c r="P799" s="203"/>
      <c r="Q799" s="203"/>
      <c r="R799" s="204"/>
      <c r="S799" s="298" t="str">
        <f t="shared" si="50"/>
        <v/>
      </c>
      <c r="T799" s="299" t="str">
        <f t="shared" si="53"/>
        <v/>
      </c>
      <c r="U799" s="282"/>
    </row>
    <row r="800" spans="2:21" ht="24.75" customHeight="1">
      <c r="B800" s="176">
        <v>794</v>
      </c>
      <c r="C800" s="231"/>
      <c r="D800" s="290" t="str">
        <f t="shared" si="51"/>
        <v/>
      </c>
      <c r="E800" s="291">
        <f>IF(D800="",0,+COUNTIF('賃上げ後(2か月目)(様式3-8) '!$D$7:$D$1006,D800))</f>
        <v>0</v>
      </c>
      <c r="F800" s="205"/>
      <c r="G800" s="295" t="str">
        <f t="shared" si="52"/>
        <v/>
      </c>
      <c r="H800" s="202"/>
      <c r="I800" s="202"/>
      <c r="J800" s="203"/>
      <c r="K800" s="203"/>
      <c r="L800" s="203"/>
      <c r="M800" s="203"/>
      <c r="N800" s="203"/>
      <c r="O800" s="203"/>
      <c r="P800" s="203"/>
      <c r="Q800" s="203"/>
      <c r="R800" s="204"/>
      <c r="S800" s="298" t="str">
        <f t="shared" si="50"/>
        <v/>
      </c>
      <c r="T800" s="299" t="str">
        <f t="shared" si="53"/>
        <v/>
      </c>
      <c r="U800" s="282"/>
    </row>
    <row r="801" spans="2:21" ht="24.75" customHeight="1">
      <c r="B801" s="176">
        <v>795</v>
      </c>
      <c r="C801" s="231"/>
      <c r="D801" s="290" t="str">
        <f t="shared" si="51"/>
        <v/>
      </c>
      <c r="E801" s="291">
        <f>IF(D801="",0,+COUNTIF('賃上げ後(2か月目)(様式3-8) '!$D$7:$D$1006,D801))</f>
        <v>0</v>
      </c>
      <c r="F801" s="205"/>
      <c r="G801" s="295" t="str">
        <f t="shared" si="52"/>
        <v/>
      </c>
      <c r="H801" s="202"/>
      <c r="I801" s="202"/>
      <c r="J801" s="203"/>
      <c r="K801" s="203"/>
      <c r="L801" s="203"/>
      <c r="M801" s="203"/>
      <c r="N801" s="203"/>
      <c r="O801" s="203"/>
      <c r="P801" s="203"/>
      <c r="Q801" s="203"/>
      <c r="R801" s="204"/>
      <c r="S801" s="298" t="str">
        <f t="shared" si="50"/>
        <v/>
      </c>
      <c r="T801" s="299" t="str">
        <f t="shared" si="53"/>
        <v/>
      </c>
      <c r="U801" s="282"/>
    </row>
    <row r="802" spans="2:21" ht="24.75" customHeight="1">
      <c r="B802" s="176">
        <v>796</v>
      </c>
      <c r="C802" s="231"/>
      <c r="D802" s="290" t="str">
        <f t="shared" si="51"/>
        <v/>
      </c>
      <c r="E802" s="291">
        <f>IF(D802="",0,+COUNTIF('賃上げ後(2か月目)(様式3-8) '!$D$7:$D$1006,D802))</f>
        <v>0</v>
      </c>
      <c r="F802" s="205"/>
      <c r="G802" s="295" t="str">
        <f t="shared" si="52"/>
        <v/>
      </c>
      <c r="H802" s="202"/>
      <c r="I802" s="202"/>
      <c r="J802" s="203"/>
      <c r="K802" s="203"/>
      <c r="L802" s="203"/>
      <c r="M802" s="203"/>
      <c r="N802" s="203"/>
      <c r="O802" s="203"/>
      <c r="P802" s="203"/>
      <c r="Q802" s="203"/>
      <c r="R802" s="204"/>
      <c r="S802" s="298" t="str">
        <f t="shared" si="50"/>
        <v/>
      </c>
      <c r="T802" s="299" t="str">
        <f t="shared" si="53"/>
        <v/>
      </c>
      <c r="U802" s="282"/>
    </row>
    <row r="803" spans="2:21" ht="24.75" customHeight="1">
      <c r="B803" s="176">
        <v>797</v>
      </c>
      <c r="C803" s="231"/>
      <c r="D803" s="290" t="str">
        <f t="shared" si="51"/>
        <v/>
      </c>
      <c r="E803" s="291">
        <f>IF(D803="",0,+COUNTIF('賃上げ後(2か月目)(様式3-8) '!$D$7:$D$1006,D803))</f>
        <v>0</v>
      </c>
      <c r="F803" s="205"/>
      <c r="G803" s="295" t="str">
        <f t="shared" si="52"/>
        <v/>
      </c>
      <c r="H803" s="202"/>
      <c r="I803" s="202"/>
      <c r="J803" s="203"/>
      <c r="K803" s="203"/>
      <c r="L803" s="203"/>
      <c r="M803" s="203"/>
      <c r="N803" s="203"/>
      <c r="O803" s="203"/>
      <c r="P803" s="203"/>
      <c r="Q803" s="203"/>
      <c r="R803" s="204"/>
      <c r="S803" s="298" t="str">
        <f t="shared" si="50"/>
        <v/>
      </c>
      <c r="T803" s="299" t="str">
        <f t="shared" si="53"/>
        <v/>
      </c>
      <c r="U803" s="282"/>
    </row>
    <row r="804" spans="2:21" ht="24.75" customHeight="1">
      <c r="B804" s="176">
        <v>798</v>
      </c>
      <c r="C804" s="231"/>
      <c r="D804" s="290" t="str">
        <f t="shared" si="51"/>
        <v/>
      </c>
      <c r="E804" s="291">
        <f>IF(D804="",0,+COUNTIF('賃上げ後(2か月目)(様式3-8) '!$D$7:$D$1006,D804))</f>
        <v>0</v>
      </c>
      <c r="F804" s="205"/>
      <c r="G804" s="295" t="str">
        <f t="shared" si="52"/>
        <v/>
      </c>
      <c r="H804" s="202"/>
      <c r="I804" s="202"/>
      <c r="J804" s="203"/>
      <c r="K804" s="203"/>
      <c r="L804" s="203"/>
      <c r="M804" s="203"/>
      <c r="N804" s="203"/>
      <c r="O804" s="203"/>
      <c r="P804" s="203"/>
      <c r="Q804" s="203"/>
      <c r="R804" s="204"/>
      <c r="S804" s="298" t="str">
        <f t="shared" si="50"/>
        <v/>
      </c>
      <c r="T804" s="299" t="str">
        <f t="shared" si="53"/>
        <v/>
      </c>
      <c r="U804" s="282"/>
    </row>
    <row r="805" spans="2:21" ht="24.75" customHeight="1">
      <c r="B805" s="176">
        <v>799</v>
      </c>
      <c r="C805" s="231"/>
      <c r="D805" s="290" t="str">
        <f t="shared" si="51"/>
        <v/>
      </c>
      <c r="E805" s="291">
        <f>IF(D805="",0,+COUNTIF('賃上げ後(2か月目)(様式3-8) '!$D$7:$D$1006,D805))</f>
        <v>0</v>
      </c>
      <c r="F805" s="205"/>
      <c r="G805" s="295" t="str">
        <f t="shared" si="52"/>
        <v/>
      </c>
      <c r="H805" s="202"/>
      <c r="I805" s="202"/>
      <c r="J805" s="203"/>
      <c r="K805" s="203"/>
      <c r="L805" s="203"/>
      <c r="M805" s="203"/>
      <c r="N805" s="203"/>
      <c r="O805" s="203"/>
      <c r="P805" s="203"/>
      <c r="Q805" s="203"/>
      <c r="R805" s="204"/>
      <c r="S805" s="298" t="str">
        <f t="shared" si="50"/>
        <v/>
      </c>
      <c r="T805" s="299" t="str">
        <f t="shared" si="53"/>
        <v/>
      </c>
      <c r="U805" s="282"/>
    </row>
    <row r="806" spans="2:21" ht="24.75" customHeight="1">
      <c r="B806" s="176">
        <v>800</v>
      </c>
      <c r="C806" s="231"/>
      <c r="D806" s="290" t="str">
        <f t="shared" si="51"/>
        <v/>
      </c>
      <c r="E806" s="291">
        <f>IF(D806="",0,+COUNTIF('賃上げ後(2か月目)(様式3-8) '!$D$7:$D$1006,D806))</f>
        <v>0</v>
      </c>
      <c r="F806" s="205"/>
      <c r="G806" s="295" t="str">
        <f t="shared" si="52"/>
        <v/>
      </c>
      <c r="H806" s="202"/>
      <c r="I806" s="202"/>
      <c r="J806" s="203"/>
      <c r="K806" s="203"/>
      <c r="L806" s="203"/>
      <c r="M806" s="203"/>
      <c r="N806" s="203"/>
      <c r="O806" s="203"/>
      <c r="P806" s="203"/>
      <c r="Q806" s="203"/>
      <c r="R806" s="204"/>
      <c r="S806" s="298" t="str">
        <f t="shared" si="50"/>
        <v/>
      </c>
      <c r="T806" s="299" t="str">
        <f t="shared" si="53"/>
        <v/>
      </c>
      <c r="U806" s="282"/>
    </row>
    <row r="807" spans="2:21" ht="24.75" customHeight="1">
      <c r="B807" s="176">
        <v>801</v>
      </c>
      <c r="C807" s="231"/>
      <c r="D807" s="290" t="str">
        <f t="shared" si="51"/>
        <v/>
      </c>
      <c r="E807" s="291">
        <f>IF(D807="",0,+COUNTIF('賃上げ後(2か月目)(様式3-8) '!$D$7:$D$1006,D807))</f>
        <v>0</v>
      </c>
      <c r="F807" s="205"/>
      <c r="G807" s="295" t="str">
        <f t="shared" si="52"/>
        <v/>
      </c>
      <c r="H807" s="202"/>
      <c r="I807" s="202"/>
      <c r="J807" s="203"/>
      <c r="K807" s="203"/>
      <c r="L807" s="203"/>
      <c r="M807" s="203"/>
      <c r="N807" s="203"/>
      <c r="O807" s="203"/>
      <c r="P807" s="203"/>
      <c r="Q807" s="203"/>
      <c r="R807" s="204"/>
      <c r="S807" s="298" t="str">
        <f t="shared" si="50"/>
        <v/>
      </c>
      <c r="T807" s="299" t="str">
        <f t="shared" si="53"/>
        <v/>
      </c>
      <c r="U807" s="282"/>
    </row>
    <row r="808" spans="2:21" ht="24.75" customHeight="1">
      <c r="B808" s="176">
        <v>802</v>
      </c>
      <c r="C808" s="231"/>
      <c r="D808" s="290" t="str">
        <f t="shared" si="51"/>
        <v/>
      </c>
      <c r="E808" s="291">
        <f>IF(D808="",0,+COUNTIF('賃上げ後(2か月目)(様式3-8) '!$D$7:$D$1006,D808))</f>
        <v>0</v>
      </c>
      <c r="F808" s="205"/>
      <c r="G808" s="295" t="str">
        <f t="shared" si="52"/>
        <v/>
      </c>
      <c r="H808" s="202"/>
      <c r="I808" s="202"/>
      <c r="J808" s="203"/>
      <c r="K808" s="203"/>
      <c r="L808" s="203"/>
      <c r="M808" s="203"/>
      <c r="N808" s="203"/>
      <c r="O808" s="203"/>
      <c r="P808" s="203"/>
      <c r="Q808" s="203"/>
      <c r="R808" s="204"/>
      <c r="S808" s="298" t="str">
        <f t="shared" si="50"/>
        <v/>
      </c>
      <c r="T808" s="299" t="str">
        <f t="shared" si="53"/>
        <v/>
      </c>
      <c r="U808" s="282"/>
    </row>
    <row r="809" spans="2:21" ht="24.75" customHeight="1">
      <c r="B809" s="176">
        <v>803</v>
      </c>
      <c r="C809" s="231"/>
      <c r="D809" s="290" t="str">
        <f t="shared" si="51"/>
        <v/>
      </c>
      <c r="E809" s="291">
        <f>IF(D809="",0,+COUNTIF('賃上げ後(2か月目)(様式3-8) '!$D$7:$D$1006,D809))</f>
        <v>0</v>
      </c>
      <c r="F809" s="205"/>
      <c r="G809" s="295" t="str">
        <f t="shared" si="52"/>
        <v/>
      </c>
      <c r="H809" s="202"/>
      <c r="I809" s="202"/>
      <c r="J809" s="203"/>
      <c r="K809" s="203"/>
      <c r="L809" s="203"/>
      <c r="M809" s="203"/>
      <c r="N809" s="203"/>
      <c r="O809" s="203"/>
      <c r="P809" s="203"/>
      <c r="Q809" s="203"/>
      <c r="R809" s="204"/>
      <c r="S809" s="298" t="str">
        <f t="shared" si="50"/>
        <v/>
      </c>
      <c r="T809" s="299" t="str">
        <f t="shared" si="53"/>
        <v/>
      </c>
      <c r="U809" s="282"/>
    </row>
    <row r="810" spans="2:21" ht="24.75" customHeight="1">
      <c r="B810" s="176">
        <v>804</v>
      </c>
      <c r="C810" s="231"/>
      <c r="D810" s="290" t="str">
        <f t="shared" si="51"/>
        <v/>
      </c>
      <c r="E810" s="291">
        <f>IF(D810="",0,+COUNTIF('賃上げ後(2か月目)(様式3-8) '!$D$7:$D$1006,D810))</f>
        <v>0</v>
      </c>
      <c r="F810" s="205"/>
      <c r="G810" s="295" t="str">
        <f t="shared" si="52"/>
        <v/>
      </c>
      <c r="H810" s="202"/>
      <c r="I810" s="202"/>
      <c r="J810" s="203"/>
      <c r="K810" s="203"/>
      <c r="L810" s="203"/>
      <c r="M810" s="203"/>
      <c r="N810" s="203"/>
      <c r="O810" s="203"/>
      <c r="P810" s="203"/>
      <c r="Q810" s="203"/>
      <c r="R810" s="204"/>
      <c r="S810" s="298" t="str">
        <f t="shared" si="50"/>
        <v/>
      </c>
      <c r="T810" s="299" t="str">
        <f t="shared" si="53"/>
        <v/>
      </c>
      <c r="U810" s="282"/>
    </row>
    <row r="811" spans="2:21" ht="24.75" customHeight="1">
      <c r="B811" s="176">
        <v>805</v>
      </c>
      <c r="C811" s="231"/>
      <c r="D811" s="290" t="str">
        <f t="shared" si="51"/>
        <v/>
      </c>
      <c r="E811" s="291">
        <f>IF(D811="",0,+COUNTIF('賃上げ後(2か月目)(様式3-8) '!$D$7:$D$1006,D811))</f>
        <v>0</v>
      </c>
      <c r="F811" s="205"/>
      <c r="G811" s="295" t="str">
        <f t="shared" si="52"/>
        <v/>
      </c>
      <c r="H811" s="202"/>
      <c r="I811" s="202"/>
      <c r="J811" s="203"/>
      <c r="K811" s="203"/>
      <c r="L811" s="203"/>
      <c r="M811" s="203"/>
      <c r="N811" s="203"/>
      <c r="O811" s="203"/>
      <c r="P811" s="203"/>
      <c r="Q811" s="203"/>
      <c r="R811" s="204"/>
      <c r="S811" s="298" t="str">
        <f t="shared" si="50"/>
        <v/>
      </c>
      <c r="T811" s="299" t="str">
        <f t="shared" si="53"/>
        <v/>
      </c>
      <c r="U811" s="282"/>
    </row>
    <row r="812" spans="2:21" ht="24.75" customHeight="1">
      <c r="B812" s="176">
        <v>806</v>
      </c>
      <c r="C812" s="231"/>
      <c r="D812" s="290" t="str">
        <f t="shared" si="51"/>
        <v/>
      </c>
      <c r="E812" s="291">
        <f>IF(D812="",0,+COUNTIF('賃上げ後(2か月目)(様式3-8) '!$D$7:$D$1006,D812))</f>
        <v>0</v>
      </c>
      <c r="F812" s="205"/>
      <c r="G812" s="295" t="str">
        <f t="shared" si="52"/>
        <v/>
      </c>
      <c r="H812" s="202"/>
      <c r="I812" s="202"/>
      <c r="J812" s="203"/>
      <c r="K812" s="203"/>
      <c r="L812" s="203"/>
      <c r="M812" s="203"/>
      <c r="N812" s="203"/>
      <c r="O812" s="203"/>
      <c r="P812" s="203"/>
      <c r="Q812" s="203"/>
      <c r="R812" s="204"/>
      <c r="S812" s="298" t="str">
        <f t="shared" si="50"/>
        <v/>
      </c>
      <c r="T812" s="299" t="str">
        <f t="shared" si="53"/>
        <v/>
      </c>
      <c r="U812" s="282"/>
    </row>
    <row r="813" spans="2:21" ht="24.75" customHeight="1">
      <c r="B813" s="176">
        <v>807</v>
      </c>
      <c r="C813" s="231"/>
      <c r="D813" s="290" t="str">
        <f t="shared" si="51"/>
        <v/>
      </c>
      <c r="E813" s="291">
        <f>IF(D813="",0,+COUNTIF('賃上げ後(2か月目)(様式3-8) '!$D$7:$D$1006,D813))</f>
        <v>0</v>
      </c>
      <c r="F813" s="205"/>
      <c r="G813" s="295" t="str">
        <f t="shared" si="52"/>
        <v/>
      </c>
      <c r="H813" s="202"/>
      <c r="I813" s="202"/>
      <c r="J813" s="203"/>
      <c r="K813" s="203"/>
      <c r="L813" s="203"/>
      <c r="M813" s="203"/>
      <c r="N813" s="203"/>
      <c r="O813" s="203"/>
      <c r="P813" s="203"/>
      <c r="Q813" s="203"/>
      <c r="R813" s="204"/>
      <c r="S813" s="298" t="str">
        <f t="shared" si="50"/>
        <v/>
      </c>
      <c r="T813" s="299" t="str">
        <f t="shared" si="53"/>
        <v/>
      </c>
      <c r="U813" s="282"/>
    </row>
    <row r="814" spans="2:21" ht="24.75" customHeight="1">
      <c r="B814" s="176">
        <v>808</v>
      </c>
      <c r="C814" s="231"/>
      <c r="D814" s="290" t="str">
        <f t="shared" si="51"/>
        <v/>
      </c>
      <c r="E814" s="291">
        <f>IF(D814="",0,+COUNTIF('賃上げ後(2か月目)(様式3-8) '!$D$7:$D$1006,D814))</f>
        <v>0</v>
      </c>
      <c r="F814" s="205"/>
      <c r="G814" s="295" t="str">
        <f t="shared" si="52"/>
        <v/>
      </c>
      <c r="H814" s="202"/>
      <c r="I814" s="202"/>
      <c r="J814" s="203"/>
      <c r="K814" s="203"/>
      <c r="L814" s="203"/>
      <c r="M814" s="203"/>
      <c r="N814" s="203"/>
      <c r="O814" s="203"/>
      <c r="P814" s="203"/>
      <c r="Q814" s="203"/>
      <c r="R814" s="204"/>
      <c r="S814" s="298" t="str">
        <f t="shared" si="50"/>
        <v/>
      </c>
      <c r="T814" s="299" t="str">
        <f t="shared" si="53"/>
        <v/>
      </c>
      <c r="U814" s="282"/>
    </row>
    <row r="815" spans="2:21" ht="24.75" customHeight="1">
      <c r="B815" s="176">
        <v>809</v>
      </c>
      <c r="C815" s="231"/>
      <c r="D815" s="290" t="str">
        <f t="shared" si="51"/>
        <v/>
      </c>
      <c r="E815" s="291">
        <f>IF(D815="",0,+COUNTIF('賃上げ後(2か月目)(様式3-8) '!$D$7:$D$1006,D815))</f>
        <v>0</v>
      </c>
      <c r="F815" s="205"/>
      <c r="G815" s="295" t="str">
        <f t="shared" si="52"/>
        <v/>
      </c>
      <c r="H815" s="202"/>
      <c r="I815" s="202"/>
      <c r="J815" s="203"/>
      <c r="K815" s="203"/>
      <c r="L815" s="203"/>
      <c r="M815" s="203"/>
      <c r="N815" s="203"/>
      <c r="O815" s="203"/>
      <c r="P815" s="203"/>
      <c r="Q815" s="203"/>
      <c r="R815" s="204"/>
      <c r="S815" s="298" t="str">
        <f t="shared" si="50"/>
        <v/>
      </c>
      <c r="T815" s="299" t="str">
        <f t="shared" si="53"/>
        <v/>
      </c>
      <c r="U815" s="282"/>
    </row>
    <row r="816" spans="2:21" ht="24.75" customHeight="1">
      <c r="B816" s="176">
        <v>810</v>
      </c>
      <c r="C816" s="231"/>
      <c r="D816" s="290" t="str">
        <f t="shared" si="51"/>
        <v/>
      </c>
      <c r="E816" s="291">
        <f>IF(D816="",0,+COUNTIF('賃上げ後(2か月目)(様式3-8) '!$D$7:$D$1006,D816))</f>
        <v>0</v>
      </c>
      <c r="F816" s="205"/>
      <c r="G816" s="295" t="str">
        <f t="shared" si="52"/>
        <v/>
      </c>
      <c r="H816" s="202"/>
      <c r="I816" s="202"/>
      <c r="J816" s="203"/>
      <c r="K816" s="203"/>
      <c r="L816" s="203"/>
      <c r="M816" s="203"/>
      <c r="N816" s="203"/>
      <c r="O816" s="203"/>
      <c r="P816" s="203"/>
      <c r="Q816" s="203"/>
      <c r="R816" s="204"/>
      <c r="S816" s="298" t="str">
        <f t="shared" si="50"/>
        <v/>
      </c>
      <c r="T816" s="299" t="str">
        <f t="shared" si="53"/>
        <v/>
      </c>
      <c r="U816" s="282"/>
    </row>
    <row r="817" spans="2:21" ht="24.75" customHeight="1">
      <c r="B817" s="176">
        <v>811</v>
      </c>
      <c r="C817" s="231"/>
      <c r="D817" s="290" t="str">
        <f t="shared" si="51"/>
        <v/>
      </c>
      <c r="E817" s="291">
        <f>IF(D817="",0,+COUNTIF('賃上げ後(2か月目)(様式3-8) '!$D$7:$D$1006,D817))</f>
        <v>0</v>
      </c>
      <c r="F817" s="205"/>
      <c r="G817" s="295" t="str">
        <f t="shared" si="52"/>
        <v/>
      </c>
      <c r="H817" s="202"/>
      <c r="I817" s="202"/>
      <c r="J817" s="203"/>
      <c r="K817" s="203"/>
      <c r="L817" s="203"/>
      <c r="M817" s="203"/>
      <c r="N817" s="203"/>
      <c r="O817" s="203"/>
      <c r="P817" s="203"/>
      <c r="Q817" s="203"/>
      <c r="R817" s="204"/>
      <c r="S817" s="298" t="str">
        <f t="shared" si="50"/>
        <v/>
      </c>
      <c r="T817" s="299" t="str">
        <f t="shared" si="53"/>
        <v/>
      </c>
      <c r="U817" s="282"/>
    </row>
    <row r="818" spans="2:21" ht="24.75" customHeight="1">
      <c r="B818" s="176">
        <v>812</v>
      </c>
      <c r="C818" s="231"/>
      <c r="D818" s="290" t="str">
        <f t="shared" si="51"/>
        <v/>
      </c>
      <c r="E818" s="291">
        <f>IF(D818="",0,+COUNTIF('賃上げ後(2か月目)(様式3-8) '!$D$7:$D$1006,D818))</f>
        <v>0</v>
      </c>
      <c r="F818" s="205"/>
      <c r="G818" s="295" t="str">
        <f t="shared" si="52"/>
        <v/>
      </c>
      <c r="H818" s="202"/>
      <c r="I818" s="202"/>
      <c r="J818" s="203"/>
      <c r="K818" s="203"/>
      <c r="L818" s="203"/>
      <c r="M818" s="203"/>
      <c r="N818" s="203"/>
      <c r="O818" s="203"/>
      <c r="P818" s="203"/>
      <c r="Q818" s="203"/>
      <c r="R818" s="204"/>
      <c r="S818" s="298" t="str">
        <f t="shared" si="50"/>
        <v/>
      </c>
      <c r="T818" s="299" t="str">
        <f t="shared" si="53"/>
        <v/>
      </c>
      <c r="U818" s="282"/>
    </row>
    <row r="819" spans="2:21" ht="24.75" customHeight="1">
      <c r="B819" s="176">
        <v>813</v>
      </c>
      <c r="C819" s="231"/>
      <c r="D819" s="290" t="str">
        <f t="shared" si="51"/>
        <v/>
      </c>
      <c r="E819" s="291">
        <f>IF(D819="",0,+COUNTIF('賃上げ後(2か月目)(様式3-8) '!$D$7:$D$1006,D819))</f>
        <v>0</v>
      </c>
      <c r="F819" s="205"/>
      <c r="G819" s="295" t="str">
        <f t="shared" si="52"/>
        <v/>
      </c>
      <c r="H819" s="202"/>
      <c r="I819" s="202"/>
      <c r="J819" s="203"/>
      <c r="K819" s="203"/>
      <c r="L819" s="203"/>
      <c r="M819" s="203"/>
      <c r="N819" s="203"/>
      <c r="O819" s="203"/>
      <c r="P819" s="203"/>
      <c r="Q819" s="203"/>
      <c r="R819" s="204"/>
      <c r="S819" s="298" t="str">
        <f t="shared" si="50"/>
        <v/>
      </c>
      <c r="T819" s="299" t="str">
        <f t="shared" si="53"/>
        <v/>
      </c>
      <c r="U819" s="282"/>
    </row>
    <row r="820" spans="2:21" ht="24.75" customHeight="1">
      <c r="B820" s="176">
        <v>814</v>
      </c>
      <c r="C820" s="231"/>
      <c r="D820" s="290" t="str">
        <f t="shared" si="51"/>
        <v/>
      </c>
      <c r="E820" s="291">
        <f>IF(D820="",0,+COUNTIF('賃上げ後(2か月目)(様式3-8) '!$D$7:$D$1006,D820))</f>
        <v>0</v>
      </c>
      <c r="F820" s="205"/>
      <c r="G820" s="295" t="str">
        <f t="shared" si="52"/>
        <v/>
      </c>
      <c r="H820" s="202"/>
      <c r="I820" s="202"/>
      <c r="J820" s="203"/>
      <c r="K820" s="203"/>
      <c r="L820" s="203"/>
      <c r="M820" s="203"/>
      <c r="N820" s="203"/>
      <c r="O820" s="203"/>
      <c r="P820" s="203"/>
      <c r="Q820" s="203"/>
      <c r="R820" s="204"/>
      <c r="S820" s="298" t="str">
        <f t="shared" si="50"/>
        <v/>
      </c>
      <c r="T820" s="299" t="str">
        <f t="shared" si="53"/>
        <v/>
      </c>
      <c r="U820" s="282"/>
    </row>
    <row r="821" spans="2:21" ht="24.75" customHeight="1">
      <c r="B821" s="176">
        <v>815</v>
      </c>
      <c r="C821" s="231"/>
      <c r="D821" s="290" t="str">
        <f t="shared" si="51"/>
        <v/>
      </c>
      <c r="E821" s="291">
        <f>IF(D821="",0,+COUNTIF('賃上げ後(2か月目)(様式3-8) '!$D$7:$D$1006,D821))</f>
        <v>0</v>
      </c>
      <c r="F821" s="205"/>
      <c r="G821" s="295" t="str">
        <f t="shared" si="52"/>
        <v/>
      </c>
      <c r="H821" s="202"/>
      <c r="I821" s="202"/>
      <c r="J821" s="203"/>
      <c r="K821" s="203"/>
      <c r="L821" s="203"/>
      <c r="M821" s="203"/>
      <c r="N821" s="203"/>
      <c r="O821" s="203"/>
      <c r="P821" s="203"/>
      <c r="Q821" s="203"/>
      <c r="R821" s="204"/>
      <c r="S821" s="298" t="str">
        <f t="shared" si="50"/>
        <v/>
      </c>
      <c r="T821" s="299" t="str">
        <f t="shared" si="53"/>
        <v/>
      </c>
      <c r="U821" s="282"/>
    </row>
    <row r="822" spans="2:21" ht="24.75" customHeight="1">
      <c r="B822" s="176">
        <v>816</v>
      </c>
      <c r="C822" s="231"/>
      <c r="D822" s="290" t="str">
        <f t="shared" si="51"/>
        <v/>
      </c>
      <c r="E822" s="291">
        <f>IF(D822="",0,+COUNTIF('賃上げ後(2か月目)(様式3-8) '!$D$7:$D$1006,D822))</f>
        <v>0</v>
      </c>
      <c r="F822" s="205"/>
      <c r="G822" s="295" t="str">
        <f t="shared" si="52"/>
        <v/>
      </c>
      <c r="H822" s="202"/>
      <c r="I822" s="202"/>
      <c r="J822" s="203"/>
      <c r="K822" s="203"/>
      <c r="L822" s="203"/>
      <c r="M822" s="203"/>
      <c r="N822" s="203"/>
      <c r="O822" s="203"/>
      <c r="P822" s="203"/>
      <c r="Q822" s="203"/>
      <c r="R822" s="204"/>
      <c r="S822" s="298" t="str">
        <f t="shared" si="50"/>
        <v/>
      </c>
      <c r="T822" s="299" t="str">
        <f t="shared" si="53"/>
        <v/>
      </c>
      <c r="U822" s="282"/>
    </row>
    <row r="823" spans="2:21" ht="24.75" customHeight="1">
      <c r="B823" s="176">
        <v>817</v>
      </c>
      <c r="C823" s="231"/>
      <c r="D823" s="290" t="str">
        <f t="shared" si="51"/>
        <v/>
      </c>
      <c r="E823" s="291">
        <f>IF(D823="",0,+COUNTIF('賃上げ後(2か月目)(様式3-8) '!$D$7:$D$1006,D823))</f>
        <v>0</v>
      </c>
      <c r="F823" s="205"/>
      <c r="G823" s="295" t="str">
        <f t="shared" si="52"/>
        <v/>
      </c>
      <c r="H823" s="202"/>
      <c r="I823" s="202"/>
      <c r="J823" s="203"/>
      <c r="K823" s="203"/>
      <c r="L823" s="203"/>
      <c r="M823" s="203"/>
      <c r="N823" s="203"/>
      <c r="O823" s="203"/>
      <c r="P823" s="203"/>
      <c r="Q823" s="203"/>
      <c r="R823" s="204"/>
      <c r="S823" s="298" t="str">
        <f t="shared" si="50"/>
        <v/>
      </c>
      <c r="T823" s="299" t="str">
        <f t="shared" si="53"/>
        <v/>
      </c>
      <c r="U823" s="282"/>
    </row>
    <row r="824" spans="2:21" ht="24.75" customHeight="1">
      <c r="B824" s="176">
        <v>818</v>
      </c>
      <c r="C824" s="231"/>
      <c r="D824" s="290" t="str">
        <f t="shared" si="51"/>
        <v/>
      </c>
      <c r="E824" s="291">
        <f>IF(D824="",0,+COUNTIF('賃上げ後(2か月目)(様式3-8) '!$D$7:$D$1006,D824))</f>
        <v>0</v>
      </c>
      <c r="F824" s="205"/>
      <c r="G824" s="295" t="str">
        <f t="shared" si="52"/>
        <v/>
      </c>
      <c r="H824" s="202"/>
      <c r="I824" s="202"/>
      <c r="J824" s="203"/>
      <c r="K824" s="203"/>
      <c r="L824" s="203"/>
      <c r="M824" s="203"/>
      <c r="N824" s="203"/>
      <c r="O824" s="203"/>
      <c r="P824" s="203"/>
      <c r="Q824" s="203"/>
      <c r="R824" s="204"/>
      <c r="S824" s="298" t="str">
        <f t="shared" si="50"/>
        <v/>
      </c>
      <c r="T824" s="299" t="str">
        <f t="shared" si="53"/>
        <v/>
      </c>
      <c r="U824" s="282"/>
    </row>
    <row r="825" spans="2:21" ht="24.75" customHeight="1">
      <c r="B825" s="176">
        <v>819</v>
      </c>
      <c r="C825" s="231"/>
      <c r="D825" s="290" t="str">
        <f t="shared" si="51"/>
        <v/>
      </c>
      <c r="E825" s="291">
        <f>IF(D825="",0,+COUNTIF('賃上げ後(2か月目)(様式3-8) '!$D$7:$D$1006,D825))</f>
        <v>0</v>
      </c>
      <c r="F825" s="205"/>
      <c r="G825" s="295" t="str">
        <f t="shared" si="52"/>
        <v/>
      </c>
      <c r="H825" s="202"/>
      <c r="I825" s="202"/>
      <c r="J825" s="203"/>
      <c r="K825" s="203"/>
      <c r="L825" s="203"/>
      <c r="M825" s="203"/>
      <c r="N825" s="203"/>
      <c r="O825" s="203"/>
      <c r="P825" s="203"/>
      <c r="Q825" s="203"/>
      <c r="R825" s="204"/>
      <c r="S825" s="298" t="str">
        <f t="shared" si="50"/>
        <v/>
      </c>
      <c r="T825" s="299" t="str">
        <f t="shared" si="53"/>
        <v/>
      </c>
      <c r="U825" s="282"/>
    </row>
    <row r="826" spans="2:21" ht="24.75" customHeight="1">
      <c r="B826" s="176">
        <v>820</v>
      </c>
      <c r="C826" s="231"/>
      <c r="D826" s="290" t="str">
        <f t="shared" si="51"/>
        <v/>
      </c>
      <c r="E826" s="291">
        <f>IF(D826="",0,+COUNTIF('賃上げ後(2か月目)(様式3-8) '!$D$7:$D$1006,D826))</f>
        <v>0</v>
      </c>
      <c r="F826" s="205"/>
      <c r="G826" s="295" t="str">
        <f t="shared" si="52"/>
        <v/>
      </c>
      <c r="H826" s="202"/>
      <c r="I826" s="202"/>
      <c r="J826" s="203"/>
      <c r="K826" s="203"/>
      <c r="L826" s="203"/>
      <c r="M826" s="203"/>
      <c r="N826" s="203"/>
      <c r="O826" s="203"/>
      <c r="P826" s="203"/>
      <c r="Q826" s="203"/>
      <c r="R826" s="204"/>
      <c r="S826" s="298" t="str">
        <f t="shared" si="50"/>
        <v/>
      </c>
      <c r="T826" s="299" t="str">
        <f t="shared" si="53"/>
        <v/>
      </c>
      <c r="U826" s="282"/>
    </row>
    <row r="827" spans="2:21" ht="24.75" customHeight="1">
      <c r="B827" s="176">
        <v>821</v>
      </c>
      <c r="C827" s="231"/>
      <c r="D827" s="290" t="str">
        <f t="shared" si="51"/>
        <v/>
      </c>
      <c r="E827" s="291">
        <f>IF(D827="",0,+COUNTIF('賃上げ後(2か月目)(様式3-8) '!$D$7:$D$1006,D827))</f>
        <v>0</v>
      </c>
      <c r="F827" s="205"/>
      <c r="G827" s="295" t="str">
        <f t="shared" si="52"/>
        <v/>
      </c>
      <c r="H827" s="202"/>
      <c r="I827" s="202"/>
      <c r="J827" s="203"/>
      <c r="K827" s="203"/>
      <c r="L827" s="203"/>
      <c r="M827" s="203"/>
      <c r="N827" s="203"/>
      <c r="O827" s="203"/>
      <c r="P827" s="203"/>
      <c r="Q827" s="203"/>
      <c r="R827" s="204"/>
      <c r="S827" s="298" t="str">
        <f t="shared" si="50"/>
        <v/>
      </c>
      <c r="T827" s="299" t="str">
        <f t="shared" si="53"/>
        <v/>
      </c>
      <c r="U827" s="282"/>
    </row>
    <row r="828" spans="2:21" ht="24.75" customHeight="1">
      <c r="B828" s="176">
        <v>822</v>
      </c>
      <c r="C828" s="231"/>
      <c r="D828" s="290" t="str">
        <f t="shared" si="51"/>
        <v/>
      </c>
      <c r="E828" s="291">
        <f>IF(D828="",0,+COUNTIF('賃上げ後(2か月目)(様式3-8) '!$D$7:$D$1006,D828))</f>
        <v>0</v>
      </c>
      <c r="F828" s="205"/>
      <c r="G828" s="295" t="str">
        <f t="shared" si="52"/>
        <v/>
      </c>
      <c r="H828" s="202"/>
      <c r="I828" s="202"/>
      <c r="J828" s="203"/>
      <c r="K828" s="203"/>
      <c r="L828" s="203"/>
      <c r="M828" s="203"/>
      <c r="N828" s="203"/>
      <c r="O828" s="203"/>
      <c r="P828" s="203"/>
      <c r="Q828" s="203"/>
      <c r="R828" s="204"/>
      <c r="S828" s="298" t="str">
        <f t="shared" si="50"/>
        <v/>
      </c>
      <c r="T828" s="299" t="str">
        <f t="shared" si="53"/>
        <v/>
      </c>
      <c r="U828" s="282"/>
    </row>
    <row r="829" spans="2:21" ht="24.75" customHeight="1">
      <c r="B829" s="176">
        <v>823</v>
      </c>
      <c r="C829" s="231"/>
      <c r="D829" s="290" t="str">
        <f t="shared" si="51"/>
        <v/>
      </c>
      <c r="E829" s="291">
        <f>IF(D829="",0,+COUNTIF('賃上げ後(2か月目)(様式3-8) '!$D$7:$D$1006,D829))</f>
        <v>0</v>
      </c>
      <c r="F829" s="205"/>
      <c r="G829" s="295" t="str">
        <f t="shared" si="52"/>
        <v/>
      </c>
      <c r="H829" s="202"/>
      <c r="I829" s="202"/>
      <c r="J829" s="203"/>
      <c r="K829" s="203"/>
      <c r="L829" s="203"/>
      <c r="M829" s="203"/>
      <c r="N829" s="203"/>
      <c r="O829" s="203"/>
      <c r="P829" s="203"/>
      <c r="Q829" s="203"/>
      <c r="R829" s="204"/>
      <c r="S829" s="298" t="str">
        <f t="shared" si="50"/>
        <v/>
      </c>
      <c r="T829" s="299" t="str">
        <f t="shared" si="53"/>
        <v/>
      </c>
      <c r="U829" s="282"/>
    </row>
    <row r="830" spans="2:21" ht="24.75" customHeight="1">
      <c r="B830" s="176">
        <v>824</v>
      </c>
      <c r="C830" s="231"/>
      <c r="D830" s="290" t="str">
        <f t="shared" si="51"/>
        <v/>
      </c>
      <c r="E830" s="291">
        <f>IF(D830="",0,+COUNTIF('賃上げ後(2か月目)(様式3-8) '!$D$7:$D$1006,D830))</f>
        <v>0</v>
      </c>
      <c r="F830" s="205"/>
      <c r="G830" s="295" t="str">
        <f t="shared" si="52"/>
        <v/>
      </c>
      <c r="H830" s="202"/>
      <c r="I830" s="202"/>
      <c r="J830" s="203"/>
      <c r="K830" s="203"/>
      <c r="L830" s="203"/>
      <c r="M830" s="203"/>
      <c r="N830" s="203"/>
      <c r="O830" s="203"/>
      <c r="P830" s="203"/>
      <c r="Q830" s="203"/>
      <c r="R830" s="204"/>
      <c r="S830" s="298" t="str">
        <f t="shared" si="50"/>
        <v/>
      </c>
      <c r="T830" s="299" t="str">
        <f t="shared" si="53"/>
        <v/>
      </c>
      <c r="U830" s="282"/>
    </row>
    <row r="831" spans="2:21" ht="24.75" customHeight="1">
      <c r="B831" s="176">
        <v>825</v>
      </c>
      <c r="C831" s="231"/>
      <c r="D831" s="290" t="str">
        <f t="shared" si="51"/>
        <v/>
      </c>
      <c r="E831" s="291">
        <f>IF(D831="",0,+COUNTIF('賃上げ後(2か月目)(様式3-8) '!$D$7:$D$1006,D831))</f>
        <v>0</v>
      </c>
      <c r="F831" s="205"/>
      <c r="G831" s="295" t="str">
        <f t="shared" si="52"/>
        <v/>
      </c>
      <c r="H831" s="202"/>
      <c r="I831" s="202"/>
      <c r="J831" s="203"/>
      <c r="K831" s="203"/>
      <c r="L831" s="203"/>
      <c r="M831" s="203"/>
      <c r="N831" s="203"/>
      <c r="O831" s="203"/>
      <c r="P831" s="203"/>
      <c r="Q831" s="203"/>
      <c r="R831" s="204"/>
      <c r="S831" s="298" t="str">
        <f t="shared" si="50"/>
        <v/>
      </c>
      <c r="T831" s="299" t="str">
        <f t="shared" si="53"/>
        <v/>
      </c>
      <c r="U831" s="282"/>
    </row>
    <row r="832" spans="2:21" ht="24.75" customHeight="1">
      <c r="B832" s="176">
        <v>826</v>
      </c>
      <c r="C832" s="231"/>
      <c r="D832" s="290" t="str">
        <f t="shared" si="51"/>
        <v/>
      </c>
      <c r="E832" s="291">
        <f>IF(D832="",0,+COUNTIF('賃上げ後(2か月目)(様式3-8) '!$D$7:$D$1006,D832))</f>
        <v>0</v>
      </c>
      <c r="F832" s="205"/>
      <c r="G832" s="295" t="str">
        <f t="shared" si="52"/>
        <v/>
      </c>
      <c r="H832" s="202"/>
      <c r="I832" s="202"/>
      <c r="J832" s="203"/>
      <c r="K832" s="203"/>
      <c r="L832" s="203"/>
      <c r="M832" s="203"/>
      <c r="N832" s="203"/>
      <c r="O832" s="203"/>
      <c r="P832" s="203"/>
      <c r="Q832" s="203"/>
      <c r="R832" s="204"/>
      <c r="S832" s="298" t="str">
        <f t="shared" si="50"/>
        <v/>
      </c>
      <c r="T832" s="299" t="str">
        <f t="shared" si="53"/>
        <v/>
      </c>
      <c r="U832" s="282"/>
    </row>
    <row r="833" spans="2:21" ht="24.75" customHeight="1">
      <c r="B833" s="176">
        <v>827</v>
      </c>
      <c r="C833" s="231"/>
      <c r="D833" s="290" t="str">
        <f t="shared" si="51"/>
        <v/>
      </c>
      <c r="E833" s="291">
        <f>IF(D833="",0,+COUNTIF('賃上げ後(2か月目)(様式3-8) '!$D$7:$D$1006,D833))</f>
        <v>0</v>
      </c>
      <c r="F833" s="205"/>
      <c r="G833" s="295" t="str">
        <f t="shared" si="52"/>
        <v/>
      </c>
      <c r="H833" s="202"/>
      <c r="I833" s="202"/>
      <c r="J833" s="203"/>
      <c r="K833" s="203"/>
      <c r="L833" s="203"/>
      <c r="M833" s="203"/>
      <c r="N833" s="203"/>
      <c r="O833" s="203"/>
      <c r="P833" s="203"/>
      <c r="Q833" s="203"/>
      <c r="R833" s="204"/>
      <c r="S833" s="298" t="str">
        <f t="shared" si="50"/>
        <v/>
      </c>
      <c r="T833" s="299" t="str">
        <f t="shared" si="53"/>
        <v/>
      </c>
      <c r="U833" s="282"/>
    </row>
    <row r="834" spans="2:21" ht="24.75" customHeight="1">
      <c r="B834" s="176">
        <v>828</v>
      </c>
      <c r="C834" s="231"/>
      <c r="D834" s="290" t="str">
        <f t="shared" si="51"/>
        <v/>
      </c>
      <c r="E834" s="291">
        <f>IF(D834="",0,+COUNTIF('賃上げ後(2か月目)(様式3-8) '!$D$7:$D$1006,D834))</f>
        <v>0</v>
      </c>
      <c r="F834" s="205"/>
      <c r="G834" s="295" t="str">
        <f t="shared" si="52"/>
        <v/>
      </c>
      <c r="H834" s="202"/>
      <c r="I834" s="202"/>
      <c r="J834" s="203"/>
      <c r="K834" s="203"/>
      <c r="L834" s="203"/>
      <c r="M834" s="203"/>
      <c r="N834" s="203"/>
      <c r="O834" s="203"/>
      <c r="P834" s="203"/>
      <c r="Q834" s="203"/>
      <c r="R834" s="204"/>
      <c r="S834" s="298" t="str">
        <f t="shared" si="50"/>
        <v/>
      </c>
      <c r="T834" s="299" t="str">
        <f t="shared" si="53"/>
        <v/>
      </c>
      <c r="U834" s="282"/>
    </row>
    <row r="835" spans="2:21" ht="24.75" customHeight="1">
      <c r="B835" s="176">
        <v>829</v>
      </c>
      <c r="C835" s="231"/>
      <c r="D835" s="290" t="str">
        <f t="shared" si="51"/>
        <v/>
      </c>
      <c r="E835" s="291">
        <f>IF(D835="",0,+COUNTIF('賃上げ後(2か月目)(様式3-8) '!$D$7:$D$1006,D835))</f>
        <v>0</v>
      </c>
      <c r="F835" s="205"/>
      <c r="G835" s="295" t="str">
        <f t="shared" si="52"/>
        <v/>
      </c>
      <c r="H835" s="202"/>
      <c r="I835" s="202"/>
      <c r="J835" s="203"/>
      <c r="K835" s="203"/>
      <c r="L835" s="203"/>
      <c r="M835" s="203"/>
      <c r="N835" s="203"/>
      <c r="O835" s="203"/>
      <c r="P835" s="203"/>
      <c r="Q835" s="203"/>
      <c r="R835" s="204"/>
      <c r="S835" s="298" t="str">
        <f t="shared" si="50"/>
        <v/>
      </c>
      <c r="T835" s="299" t="str">
        <f t="shared" si="53"/>
        <v/>
      </c>
      <c r="U835" s="282"/>
    </row>
    <row r="836" spans="2:21" ht="24.75" customHeight="1">
      <c r="B836" s="176">
        <v>830</v>
      </c>
      <c r="C836" s="231"/>
      <c r="D836" s="290" t="str">
        <f t="shared" si="51"/>
        <v/>
      </c>
      <c r="E836" s="291">
        <f>IF(D836="",0,+COUNTIF('賃上げ後(2か月目)(様式3-8) '!$D$7:$D$1006,D836))</f>
        <v>0</v>
      </c>
      <c r="F836" s="205"/>
      <c r="G836" s="295" t="str">
        <f t="shared" si="52"/>
        <v/>
      </c>
      <c r="H836" s="202"/>
      <c r="I836" s="202"/>
      <c r="J836" s="203"/>
      <c r="K836" s="203"/>
      <c r="L836" s="203"/>
      <c r="M836" s="203"/>
      <c r="N836" s="203"/>
      <c r="O836" s="203"/>
      <c r="P836" s="203"/>
      <c r="Q836" s="203"/>
      <c r="R836" s="204"/>
      <c r="S836" s="298" t="str">
        <f t="shared" si="50"/>
        <v/>
      </c>
      <c r="T836" s="299" t="str">
        <f t="shared" si="53"/>
        <v/>
      </c>
      <c r="U836" s="282"/>
    </row>
    <row r="837" spans="2:21" ht="24.75" customHeight="1">
      <c r="B837" s="176">
        <v>831</v>
      </c>
      <c r="C837" s="231"/>
      <c r="D837" s="290" t="str">
        <f t="shared" si="51"/>
        <v/>
      </c>
      <c r="E837" s="291">
        <f>IF(D837="",0,+COUNTIF('賃上げ後(2か月目)(様式3-8) '!$D$7:$D$1006,D837))</f>
        <v>0</v>
      </c>
      <c r="F837" s="205"/>
      <c r="G837" s="295" t="str">
        <f t="shared" si="52"/>
        <v/>
      </c>
      <c r="H837" s="202"/>
      <c r="I837" s="202"/>
      <c r="J837" s="203"/>
      <c r="K837" s="203"/>
      <c r="L837" s="203"/>
      <c r="M837" s="203"/>
      <c r="N837" s="203"/>
      <c r="O837" s="203"/>
      <c r="P837" s="203"/>
      <c r="Q837" s="203"/>
      <c r="R837" s="204"/>
      <c r="S837" s="298" t="str">
        <f t="shared" si="50"/>
        <v/>
      </c>
      <c r="T837" s="299" t="str">
        <f t="shared" si="53"/>
        <v/>
      </c>
      <c r="U837" s="282"/>
    </row>
    <row r="838" spans="2:21" ht="24.75" customHeight="1">
      <c r="B838" s="176">
        <v>832</v>
      </c>
      <c r="C838" s="231"/>
      <c r="D838" s="290" t="str">
        <f t="shared" si="51"/>
        <v/>
      </c>
      <c r="E838" s="291">
        <f>IF(D838="",0,+COUNTIF('賃上げ後(2か月目)(様式3-8) '!$D$7:$D$1006,D838))</f>
        <v>0</v>
      </c>
      <c r="F838" s="205"/>
      <c r="G838" s="295" t="str">
        <f t="shared" si="52"/>
        <v/>
      </c>
      <c r="H838" s="202"/>
      <c r="I838" s="202"/>
      <c r="J838" s="203"/>
      <c r="K838" s="203"/>
      <c r="L838" s="203"/>
      <c r="M838" s="203"/>
      <c r="N838" s="203"/>
      <c r="O838" s="203"/>
      <c r="P838" s="203"/>
      <c r="Q838" s="203"/>
      <c r="R838" s="204"/>
      <c r="S838" s="298" t="str">
        <f t="shared" si="50"/>
        <v/>
      </c>
      <c r="T838" s="299" t="str">
        <f t="shared" si="53"/>
        <v/>
      </c>
      <c r="U838" s="282"/>
    </row>
    <row r="839" spans="2:21" ht="24.75" customHeight="1">
      <c r="B839" s="176">
        <v>833</v>
      </c>
      <c r="C839" s="231"/>
      <c r="D839" s="290" t="str">
        <f t="shared" si="51"/>
        <v/>
      </c>
      <c r="E839" s="291">
        <f>IF(D839="",0,+COUNTIF('賃上げ後(2か月目)(様式3-8) '!$D$7:$D$1006,D839))</f>
        <v>0</v>
      </c>
      <c r="F839" s="205"/>
      <c r="G839" s="295" t="str">
        <f t="shared" si="52"/>
        <v/>
      </c>
      <c r="H839" s="202"/>
      <c r="I839" s="202"/>
      <c r="J839" s="203"/>
      <c r="K839" s="203"/>
      <c r="L839" s="203"/>
      <c r="M839" s="203"/>
      <c r="N839" s="203"/>
      <c r="O839" s="203"/>
      <c r="P839" s="203"/>
      <c r="Q839" s="203"/>
      <c r="R839" s="204"/>
      <c r="S839" s="298" t="str">
        <f t="shared" si="50"/>
        <v/>
      </c>
      <c r="T839" s="299" t="str">
        <f t="shared" si="53"/>
        <v/>
      </c>
      <c r="U839" s="282"/>
    </row>
    <row r="840" spans="2:21" ht="24.75" customHeight="1">
      <c r="B840" s="176">
        <v>834</v>
      </c>
      <c r="C840" s="231"/>
      <c r="D840" s="290" t="str">
        <f t="shared" si="51"/>
        <v/>
      </c>
      <c r="E840" s="291">
        <f>IF(D840="",0,+COUNTIF('賃上げ後(2か月目)(様式3-8) '!$D$7:$D$1006,D840))</f>
        <v>0</v>
      </c>
      <c r="F840" s="205"/>
      <c r="G840" s="295" t="str">
        <f t="shared" si="52"/>
        <v/>
      </c>
      <c r="H840" s="202"/>
      <c r="I840" s="202"/>
      <c r="J840" s="203"/>
      <c r="K840" s="203"/>
      <c r="L840" s="203"/>
      <c r="M840" s="203"/>
      <c r="N840" s="203"/>
      <c r="O840" s="203"/>
      <c r="P840" s="203"/>
      <c r="Q840" s="203"/>
      <c r="R840" s="204"/>
      <c r="S840" s="298" t="str">
        <f t="shared" ref="S840:S903" si="54">IF(C840="","",+SUM(H840:R840))</f>
        <v/>
      </c>
      <c r="T840" s="299" t="str">
        <f t="shared" si="53"/>
        <v/>
      </c>
      <c r="U840" s="282"/>
    </row>
    <row r="841" spans="2:21" ht="24.75" customHeight="1">
      <c r="B841" s="176">
        <v>835</v>
      </c>
      <c r="C841" s="231"/>
      <c r="D841" s="290" t="str">
        <f t="shared" ref="D841:D904" si="55">SUBSTITUTE(SUBSTITUTE(C841,"　","")," ","")</f>
        <v/>
      </c>
      <c r="E841" s="291">
        <f>IF(D841="",0,+COUNTIF('賃上げ後(2か月目)(様式3-8) '!$D$7:$D$1006,D841))</f>
        <v>0</v>
      </c>
      <c r="F841" s="205"/>
      <c r="G841" s="295" t="str">
        <f t="shared" ref="G841:G904" si="56">IF(C841="","",+IF(OR(E841&lt;1,F841=""),"除外","対象"))</f>
        <v/>
      </c>
      <c r="H841" s="202"/>
      <c r="I841" s="202"/>
      <c r="J841" s="203"/>
      <c r="K841" s="203"/>
      <c r="L841" s="203"/>
      <c r="M841" s="203"/>
      <c r="N841" s="203"/>
      <c r="O841" s="203"/>
      <c r="P841" s="203"/>
      <c r="Q841" s="203"/>
      <c r="R841" s="204"/>
      <c r="S841" s="298" t="str">
        <f t="shared" si="54"/>
        <v/>
      </c>
      <c r="T841" s="299" t="str">
        <f t="shared" si="53"/>
        <v/>
      </c>
      <c r="U841" s="282"/>
    </row>
    <row r="842" spans="2:21" ht="24.75" customHeight="1">
      <c r="B842" s="176">
        <v>836</v>
      </c>
      <c r="C842" s="231"/>
      <c r="D842" s="290" t="str">
        <f t="shared" si="55"/>
        <v/>
      </c>
      <c r="E842" s="291">
        <f>IF(D842="",0,+COUNTIF('賃上げ後(2か月目)(様式3-8) '!$D$7:$D$1006,D842))</f>
        <v>0</v>
      </c>
      <c r="F842" s="205"/>
      <c r="G842" s="295" t="str">
        <f t="shared" si="56"/>
        <v/>
      </c>
      <c r="H842" s="202"/>
      <c r="I842" s="202"/>
      <c r="J842" s="203"/>
      <c r="K842" s="203"/>
      <c r="L842" s="203"/>
      <c r="M842" s="203"/>
      <c r="N842" s="203"/>
      <c r="O842" s="203"/>
      <c r="P842" s="203"/>
      <c r="Q842" s="203"/>
      <c r="R842" s="204"/>
      <c r="S842" s="298" t="str">
        <f t="shared" si="54"/>
        <v/>
      </c>
      <c r="T842" s="299" t="str">
        <f t="shared" si="53"/>
        <v/>
      </c>
      <c r="U842" s="282"/>
    </row>
    <row r="843" spans="2:21" ht="24.75" customHeight="1">
      <c r="B843" s="176">
        <v>837</v>
      </c>
      <c r="C843" s="231"/>
      <c r="D843" s="290" t="str">
        <f t="shared" si="55"/>
        <v/>
      </c>
      <c r="E843" s="291">
        <f>IF(D843="",0,+COUNTIF('賃上げ後(2か月目)(様式3-8) '!$D$7:$D$1006,D843))</f>
        <v>0</v>
      </c>
      <c r="F843" s="205"/>
      <c r="G843" s="295" t="str">
        <f t="shared" si="56"/>
        <v/>
      </c>
      <c r="H843" s="202"/>
      <c r="I843" s="202"/>
      <c r="J843" s="203"/>
      <c r="K843" s="203"/>
      <c r="L843" s="203"/>
      <c r="M843" s="203"/>
      <c r="N843" s="203"/>
      <c r="O843" s="203"/>
      <c r="P843" s="203"/>
      <c r="Q843" s="203"/>
      <c r="R843" s="204"/>
      <c r="S843" s="298" t="str">
        <f t="shared" si="54"/>
        <v/>
      </c>
      <c r="T843" s="299" t="str">
        <f t="shared" si="53"/>
        <v/>
      </c>
      <c r="U843" s="282"/>
    </row>
    <row r="844" spans="2:21" ht="24.75" customHeight="1">
      <c r="B844" s="176">
        <v>838</v>
      </c>
      <c r="C844" s="231"/>
      <c r="D844" s="290" t="str">
        <f t="shared" si="55"/>
        <v/>
      </c>
      <c r="E844" s="291">
        <f>IF(D844="",0,+COUNTIF('賃上げ後(2か月目)(様式3-8) '!$D$7:$D$1006,D844))</f>
        <v>0</v>
      </c>
      <c r="F844" s="205"/>
      <c r="G844" s="295" t="str">
        <f t="shared" si="56"/>
        <v/>
      </c>
      <c r="H844" s="202"/>
      <c r="I844" s="202"/>
      <c r="J844" s="203"/>
      <c r="K844" s="203"/>
      <c r="L844" s="203"/>
      <c r="M844" s="203"/>
      <c r="N844" s="203"/>
      <c r="O844" s="203"/>
      <c r="P844" s="203"/>
      <c r="Q844" s="203"/>
      <c r="R844" s="204"/>
      <c r="S844" s="298" t="str">
        <f t="shared" si="54"/>
        <v/>
      </c>
      <c r="T844" s="299" t="str">
        <f t="shared" si="53"/>
        <v/>
      </c>
      <c r="U844" s="282"/>
    </row>
    <row r="845" spans="2:21" ht="24.75" customHeight="1">
      <c r="B845" s="176">
        <v>839</v>
      </c>
      <c r="C845" s="231"/>
      <c r="D845" s="290" t="str">
        <f t="shared" si="55"/>
        <v/>
      </c>
      <c r="E845" s="291">
        <f>IF(D845="",0,+COUNTIF('賃上げ後(2か月目)(様式3-8) '!$D$7:$D$1006,D845))</f>
        <v>0</v>
      </c>
      <c r="F845" s="205"/>
      <c r="G845" s="295" t="str">
        <f t="shared" si="56"/>
        <v/>
      </c>
      <c r="H845" s="202"/>
      <c r="I845" s="202"/>
      <c r="J845" s="203"/>
      <c r="K845" s="203"/>
      <c r="L845" s="203"/>
      <c r="M845" s="203"/>
      <c r="N845" s="203"/>
      <c r="O845" s="203"/>
      <c r="P845" s="203"/>
      <c r="Q845" s="203"/>
      <c r="R845" s="204"/>
      <c r="S845" s="298" t="str">
        <f t="shared" si="54"/>
        <v/>
      </c>
      <c r="T845" s="299" t="str">
        <f t="shared" si="53"/>
        <v/>
      </c>
      <c r="U845" s="282"/>
    </row>
    <row r="846" spans="2:21" ht="24.75" customHeight="1">
      <c r="B846" s="176">
        <v>840</v>
      </c>
      <c r="C846" s="231"/>
      <c r="D846" s="290" t="str">
        <f t="shared" si="55"/>
        <v/>
      </c>
      <c r="E846" s="291">
        <f>IF(D846="",0,+COUNTIF('賃上げ後(2か月目)(様式3-8) '!$D$7:$D$1006,D846))</f>
        <v>0</v>
      </c>
      <c r="F846" s="205"/>
      <c r="G846" s="295" t="str">
        <f t="shared" si="56"/>
        <v/>
      </c>
      <c r="H846" s="202"/>
      <c r="I846" s="202"/>
      <c r="J846" s="203"/>
      <c r="K846" s="203"/>
      <c r="L846" s="203"/>
      <c r="M846" s="203"/>
      <c r="N846" s="203"/>
      <c r="O846" s="203"/>
      <c r="P846" s="203"/>
      <c r="Q846" s="203"/>
      <c r="R846" s="204"/>
      <c r="S846" s="298" t="str">
        <f t="shared" si="54"/>
        <v/>
      </c>
      <c r="T846" s="299" t="str">
        <f t="shared" ref="T846:T909" si="57">IF(C846="","",+IF(G846="対象",H846,0))</f>
        <v/>
      </c>
      <c r="U846" s="282"/>
    </row>
    <row r="847" spans="2:21" ht="24.75" customHeight="1">
      <c r="B847" s="176">
        <v>841</v>
      </c>
      <c r="C847" s="231"/>
      <c r="D847" s="290" t="str">
        <f t="shared" si="55"/>
        <v/>
      </c>
      <c r="E847" s="291">
        <f>IF(D847="",0,+COUNTIF('賃上げ後(2か月目)(様式3-8) '!$D$7:$D$1006,D847))</f>
        <v>0</v>
      </c>
      <c r="F847" s="205"/>
      <c r="G847" s="295" t="str">
        <f t="shared" si="56"/>
        <v/>
      </c>
      <c r="H847" s="202"/>
      <c r="I847" s="202"/>
      <c r="J847" s="203"/>
      <c r="K847" s="203"/>
      <c r="L847" s="203"/>
      <c r="M847" s="203"/>
      <c r="N847" s="203"/>
      <c r="O847" s="203"/>
      <c r="P847" s="203"/>
      <c r="Q847" s="203"/>
      <c r="R847" s="204"/>
      <c r="S847" s="298" t="str">
        <f t="shared" si="54"/>
        <v/>
      </c>
      <c r="T847" s="299" t="str">
        <f t="shared" si="57"/>
        <v/>
      </c>
      <c r="U847" s="282"/>
    </row>
    <row r="848" spans="2:21" ht="24.75" customHeight="1">
      <c r="B848" s="176">
        <v>842</v>
      </c>
      <c r="C848" s="231"/>
      <c r="D848" s="290" t="str">
        <f t="shared" si="55"/>
        <v/>
      </c>
      <c r="E848" s="291">
        <f>IF(D848="",0,+COUNTIF('賃上げ後(2か月目)(様式3-8) '!$D$7:$D$1006,D848))</f>
        <v>0</v>
      </c>
      <c r="F848" s="205"/>
      <c r="G848" s="295" t="str">
        <f t="shared" si="56"/>
        <v/>
      </c>
      <c r="H848" s="202"/>
      <c r="I848" s="202"/>
      <c r="J848" s="203"/>
      <c r="K848" s="203"/>
      <c r="L848" s="203"/>
      <c r="M848" s="203"/>
      <c r="N848" s="203"/>
      <c r="O848" s="203"/>
      <c r="P848" s="203"/>
      <c r="Q848" s="203"/>
      <c r="R848" s="204"/>
      <c r="S848" s="298" t="str">
        <f t="shared" si="54"/>
        <v/>
      </c>
      <c r="T848" s="299" t="str">
        <f t="shared" si="57"/>
        <v/>
      </c>
      <c r="U848" s="282"/>
    </row>
    <row r="849" spans="2:21" ht="24.75" customHeight="1">
      <c r="B849" s="176">
        <v>843</v>
      </c>
      <c r="C849" s="231"/>
      <c r="D849" s="290" t="str">
        <f t="shared" si="55"/>
        <v/>
      </c>
      <c r="E849" s="291">
        <f>IF(D849="",0,+COUNTIF('賃上げ後(2か月目)(様式3-8) '!$D$7:$D$1006,D849))</f>
        <v>0</v>
      </c>
      <c r="F849" s="205"/>
      <c r="G849" s="295" t="str">
        <f t="shared" si="56"/>
        <v/>
      </c>
      <c r="H849" s="202"/>
      <c r="I849" s="202"/>
      <c r="J849" s="203"/>
      <c r="K849" s="203"/>
      <c r="L849" s="203"/>
      <c r="M849" s="203"/>
      <c r="N849" s="203"/>
      <c r="O849" s="203"/>
      <c r="P849" s="203"/>
      <c r="Q849" s="203"/>
      <c r="R849" s="204"/>
      <c r="S849" s="298" t="str">
        <f t="shared" si="54"/>
        <v/>
      </c>
      <c r="T849" s="299" t="str">
        <f t="shared" si="57"/>
        <v/>
      </c>
      <c r="U849" s="282"/>
    </row>
    <row r="850" spans="2:21" ht="24.75" customHeight="1">
      <c r="B850" s="176">
        <v>844</v>
      </c>
      <c r="C850" s="231"/>
      <c r="D850" s="290" t="str">
        <f t="shared" si="55"/>
        <v/>
      </c>
      <c r="E850" s="291">
        <f>IF(D850="",0,+COUNTIF('賃上げ後(2か月目)(様式3-8) '!$D$7:$D$1006,D850))</f>
        <v>0</v>
      </c>
      <c r="F850" s="205"/>
      <c r="G850" s="295" t="str">
        <f t="shared" si="56"/>
        <v/>
      </c>
      <c r="H850" s="202"/>
      <c r="I850" s="202"/>
      <c r="J850" s="203"/>
      <c r="K850" s="203"/>
      <c r="L850" s="203"/>
      <c r="M850" s="203"/>
      <c r="N850" s="203"/>
      <c r="O850" s="203"/>
      <c r="P850" s="203"/>
      <c r="Q850" s="203"/>
      <c r="R850" s="204"/>
      <c r="S850" s="298" t="str">
        <f t="shared" si="54"/>
        <v/>
      </c>
      <c r="T850" s="299" t="str">
        <f t="shared" si="57"/>
        <v/>
      </c>
      <c r="U850" s="282"/>
    </row>
    <row r="851" spans="2:21" ht="24.75" customHeight="1">
      <c r="B851" s="176">
        <v>845</v>
      </c>
      <c r="C851" s="231"/>
      <c r="D851" s="290" t="str">
        <f t="shared" si="55"/>
        <v/>
      </c>
      <c r="E851" s="291">
        <f>IF(D851="",0,+COUNTIF('賃上げ後(2か月目)(様式3-8) '!$D$7:$D$1006,D851))</f>
        <v>0</v>
      </c>
      <c r="F851" s="205"/>
      <c r="G851" s="295" t="str">
        <f t="shared" si="56"/>
        <v/>
      </c>
      <c r="H851" s="202"/>
      <c r="I851" s="202"/>
      <c r="J851" s="203"/>
      <c r="K851" s="203"/>
      <c r="L851" s="203"/>
      <c r="M851" s="203"/>
      <c r="N851" s="203"/>
      <c r="O851" s="203"/>
      <c r="P851" s="203"/>
      <c r="Q851" s="203"/>
      <c r="R851" s="204"/>
      <c r="S851" s="298" t="str">
        <f t="shared" si="54"/>
        <v/>
      </c>
      <c r="T851" s="299" t="str">
        <f t="shared" si="57"/>
        <v/>
      </c>
      <c r="U851" s="282"/>
    </row>
    <row r="852" spans="2:21" ht="24.75" customHeight="1">
      <c r="B852" s="176">
        <v>846</v>
      </c>
      <c r="C852" s="231"/>
      <c r="D852" s="290" t="str">
        <f t="shared" si="55"/>
        <v/>
      </c>
      <c r="E852" s="291">
        <f>IF(D852="",0,+COUNTIF('賃上げ後(2か月目)(様式3-8) '!$D$7:$D$1006,D852))</f>
        <v>0</v>
      </c>
      <c r="F852" s="205"/>
      <c r="G852" s="295" t="str">
        <f t="shared" si="56"/>
        <v/>
      </c>
      <c r="H852" s="202"/>
      <c r="I852" s="202"/>
      <c r="J852" s="203"/>
      <c r="K852" s="203"/>
      <c r="L852" s="203"/>
      <c r="M852" s="203"/>
      <c r="N852" s="203"/>
      <c r="O852" s="203"/>
      <c r="P852" s="203"/>
      <c r="Q852" s="203"/>
      <c r="R852" s="204"/>
      <c r="S852" s="298" t="str">
        <f t="shared" si="54"/>
        <v/>
      </c>
      <c r="T852" s="299" t="str">
        <f t="shared" si="57"/>
        <v/>
      </c>
      <c r="U852" s="282"/>
    </row>
    <row r="853" spans="2:21" ht="24.75" customHeight="1">
      <c r="B853" s="176">
        <v>847</v>
      </c>
      <c r="C853" s="231"/>
      <c r="D853" s="290" t="str">
        <f t="shared" si="55"/>
        <v/>
      </c>
      <c r="E853" s="291">
        <f>IF(D853="",0,+COUNTIF('賃上げ後(2か月目)(様式3-8) '!$D$7:$D$1006,D853))</f>
        <v>0</v>
      </c>
      <c r="F853" s="205"/>
      <c r="G853" s="295" t="str">
        <f t="shared" si="56"/>
        <v/>
      </c>
      <c r="H853" s="202"/>
      <c r="I853" s="202"/>
      <c r="J853" s="203"/>
      <c r="K853" s="203"/>
      <c r="L853" s="203"/>
      <c r="M853" s="203"/>
      <c r="N853" s="203"/>
      <c r="O853" s="203"/>
      <c r="P853" s="203"/>
      <c r="Q853" s="203"/>
      <c r="R853" s="204"/>
      <c r="S853" s="298" t="str">
        <f t="shared" si="54"/>
        <v/>
      </c>
      <c r="T853" s="299" t="str">
        <f t="shared" si="57"/>
        <v/>
      </c>
      <c r="U853" s="282"/>
    </row>
    <row r="854" spans="2:21" ht="24.75" customHeight="1">
      <c r="B854" s="176">
        <v>848</v>
      </c>
      <c r="C854" s="231"/>
      <c r="D854" s="290" t="str">
        <f t="shared" si="55"/>
        <v/>
      </c>
      <c r="E854" s="291">
        <f>IF(D854="",0,+COUNTIF('賃上げ後(2か月目)(様式3-8) '!$D$7:$D$1006,D854))</f>
        <v>0</v>
      </c>
      <c r="F854" s="205"/>
      <c r="G854" s="295" t="str">
        <f t="shared" si="56"/>
        <v/>
      </c>
      <c r="H854" s="202"/>
      <c r="I854" s="202"/>
      <c r="J854" s="203"/>
      <c r="K854" s="203"/>
      <c r="L854" s="203"/>
      <c r="M854" s="203"/>
      <c r="N854" s="203"/>
      <c r="O854" s="203"/>
      <c r="P854" s="203"/>
      <c r="Q854" s="203"/>
      <c r="R854" s="204"/>
      <c r="S854" s="298" t="str">
        <f t="shared" si="54"/>
        <v/>
      </c>
      <c r="T854" s="299" t="str">
        <f t="shared" si="57"/>
        <v/>
      </c>
      <c r="U854" s="282"/>
    </row>
    <row r="855" spans="2:21" ht="24.75" customHeight="1">
      <c r="B855" s="176">
        <v>849</v>
      </c>
      <c r="C855" s="231"/>
      <c r="D855" s="290" t="str">
        <f t="shared" si="55"/>
        <v/>
      </c>
      <c r="E855" s="291">
        <f>IF(D855="",0,+COUNTIF('賃上げ後(2か月目)(様式3-8) '!$D$7:$D$1006,D855))</f>
        <v>0</v>
      </c>
      <c r="F855" s="205"/>
      <c r="G855" s="295" t="str">
        <f t="shared" si="56"/>
        <v/>
      </c>
      <c r="H855" s="202"/>
      <c r="I855" s="202"/>
      <c r="J855" s="203"/>
      <c r="K855" s="203"/>
      <c r="L855" s="203"/>
      <c r="M855" s="203"/>
      <c r="N855" s="203"/>
      <c r="O855" s="203"/>
      <c r="P855" s="203"/>
      <c r="Q855" s="203"/>
      <c r="R855" s="204"/>
      <c r="S855" s="298" t="str">
        <f t="shared" si="54"/>
        <v/>
      </c>
      <c r="T855" s="299" t="str">
        <f t="shared" si="57"/>
        <v/>
      </c>
      <c r="U855" s="282"/>
    </row>
    <row r="856" spans="2:21" ht="24.75" customHeight="1">
      <c r="B856" s="176">
        <v>850</v>
      </c>
      <c r="C856" s="231"/>
      <c r="D856" s="290" t="str">
        <f t="shared" si="55"/>
        <v/>
      </c>
      <c r="E856" s="291">
        <f>IF(D856="",0,+COUNTIF('賃上げ後(2か月目)(様式3-8) '!$D$7:$D$1006,D856))</f>
        <v>0</v>
      </c>
      <c r="F856" s="205"/>
      <c r="G856" s="295" t="str">
        <f t="shared" si="56"/>
        <v/>
      </c>
      <c r="H856" s="202"/>
      <c r="I856" s="202"/>
      <c r="J856" s="203"/>
      <c r="K856" s="203"/>
      <c r="L856" s="203"/>
      <c r="M856" s="203"/>
      <c r="N856" s="203"/>
      <c r="O856" s="203"/>
      <c r="P856" s="203"/>
      <c r="Q856" s="203"/>
      <c r="R856" s="204"/>
      <c r="S856" s="298" t="str">
        <f t="shared" si="54"/>
        <v/>
      </c>
      <c r="T856" s="299" t="str">
        <f t="shared" si="57"/>
        <v/>
      </c>
      <c r="U856" s="282"/>
    </row>
    <row r="857" spans="2:21" ht="24.75" customHeight="1">
      <c r="B857" s="176">
        <v>851</v>
      </c>
      <c r="C857" s="231"/>
      <c r="D857" s="290" t="str">
        <f t="shared" si="55"/>
        <v/>
      </c>
      <c r="E857" s="291">
        <f>IF(D857="",0,+COUNTIF('賃上げ後(2か月目)(様式3-8) '!$D$7:$D$1006,D857))</f>
        <v>0</v>
      </c>
      <c r="F857" s="205"/>
      <c r="G857" s="295" t="str">
        <f t="shared" si="56"/>
        <v/>
      </c>
      <c r="H857" s="202"/>
      <c r="I857" s="202"/>
      <c r="J857" s="203"/>
      <c r="K857" s="203"/>
      <c r="L857" s="203"/>
      <c r="M857" s="203"/>
      <c r="N857" s="203"/>
      <c r="O857" s="203"/>
      <c r="P857" s="203"/>
      <c r="Q857" s="203"/>
      <c r="R857" s="204"/>
      <c r="S857" s="298" t="str">
        <f t="shared" si="54"/>
        <v/>
      </c>
      <c r="T857" s="299" t="str">
        <f t="shared" si="57"/>
        <v/>
      </c>
      <c r="U857" s="282"/>
    </row>
    <row r="858" spans="2:21" ht="24.75" customHeight="1">
      <c r="B858" s="176">
        <v>852</v>
      </c>
      <c r="C858" s="231"/>
      <c r="D858" s="290" t="str">
        <f t="shared" si="55"/>
        <v/>
      </c>
      <c r="E858" s="291">
        <f>IF(D858="",0,+COUNTIF('賃上げ後(2か月目)(様式3-8) '!$D$7:$D$1006,D858))</f>
        <v>0</v>
      </c>
      <c r="F858" s="205"/>
      <c r="G858" s="295" t="str">
        <f t="shared" si="56"/>
        <v/>
      </c>
      <c r="H858" s="202"/>
      <c r="I858" s="202"/>
      <c r="J858" s="203"/>
      <c r="K858" s="203"/>
      <c r="L858" s="203"/>
      <c r="M858" s="203"/>
      <c r="N858" s="203"/>
      <c r="O858" s="203"/>
      <c r="P858" s="203"/>
      <c r="Q858" s="203"/>
      <c r="R858" s="204"/>
      <c r="S858" s="298" t="str">
        <f t="shared" si="54"/>
        <v/>
      </c>
      <c r="T858" s="299" t="str">
        <f t="shared" si="57"/>
        <v/>
      </c>
      <c r="U858" s="282"/>
    </row>
    <row r="859" spans="2:21" ht="24.75" customHeight="1">
      <c r="B859" s="176">
        <v>853</v>
      </c>
      <c r="C859" s="231"/>
      <c r="D859" s="290" t="str">
        <f t="shared" si="55"/>
        <v/>
      </c>
      <c r="E859" s="291">
        <f>IF(D859="",0,+COUNTIF('賃上げ後(2か月目)(様式3-8) '!$D$7:$D$1006,D859))</f>
        <v>0</v>
      </c>
      <c r="F859" s="205"/>
      <c r="G859" s="295" t="str">
        <f t="shared" si="56"/>
        <v/>
      </c>
      <c r="H859" s="202"/>
      <c r="I859" s="202"/>
      <c r="J859" s="203"/>
      <c r="K859" s="203"/>
      <c r="L859" s="203"/>
      <c r="M859" s="203"/>
      <c r="N859" s="203"/>
      <c r="O859" s="203"/>
      <c r="P859" s="203"/>
      <c r="Q859" s="203"/>
      <c r="R859" s="204"/>
      <c r="S859" s="298" t="str">
        <f t="shared" si="54"/>
        <v/>
      </c>
      <c r="T859" s="299" t="str">
        <f t="shared" si="57"/>
        <v/>
      </c>
      <c r="U859" s="282"/>
    </row>
    <row r="860" spans="2:21" ht="24.75" customHeight="1">
      <c r="B860" s="176">
        <v>854</v>
      </c>
      <c r="C860" s="231"/>
      <c r="D860" s="290" t="str">
        <f t="shared" si="55"/>
        <v/>
      </c>
      <c r="E860" s="291">
        <f>IF(D860="",0,+COUNTIF('賃上げ後(2か月目)(様式3-8) '!$D$7:$D$1006,D860))</f>
        <v>0</v>
      </c>
      <c r="F860" s="205"/>
      <c r="G860" s="295" t="str">
        <f t="shared" si="56"/>
        <v/>
      </c>
      <c r="H860" s="202"/>
      <c r="I860" s="202"/>
      <c r="J860" s="203"/>
      <c r="K860" s="203"/>
      <c r="L860" s="203"/>
      <c r="M860" s="203"/>
      <c r="N860" s="203"/>
      <c r="O860" s="203"/>
      <c r="P860" s="203"/>
      <c r="Q860" s="203"/>
      <c r="R860" s="204"/>
      <c r="S860" s="298" t="str">
        <f t="shared" si="54"/>
        <v/>
      </c>
      <c r="T860" s="299" t="str">
        <f t="shared" si="57"/>
        <v/>
      </c>
      <c r="U860" s="282"/>
    </row>
    <row r="861" spans="2:21" ht="24.75" customHeight="1">
      <c r="B861" s="176">
        <v>855</v>
      </c>
      <c r="C861" s="231"/>
      <c r="D861" s="290" t="str">
        <f t="shared" si="55"/>
        <v/>
      </c>
      <c r="E861" s="291">
        <f>IF(D861="",0,+COUNTIF('賃上げ後(2か月目)(様式3-8) '!$D$7:$D$1006,D861))</f>
        <v>0</v>
      </c>
      <c r="F861" s="205"/>
      <c r="G861" s="295" t="str">
        <f t="shared" si="56"/>
        <v/>
      </c>
      <c r="H861" s="202"/>
      <c r="I861" s="202"/>
      <c r="J861" s="203"/>
      <c r="K861" s="203"/>
      <c r="L861" s="203"/>
      <c r="M861" s="203"/>
      <c r="N861" s="203"/>
      <c r="O861" s="203"/>
      <c r="P861" s="203"/>
      <c r="Q861" s="203"/>
      <c r="R861" s="204"/>
      <c r="S861" s="298" t="str">
        <f t="shared" si="54"/>
        <v/>
      </c>
      <c r="T861" s="299" t="str">
        <f t="shared" si="57"/>
        <v/>
      </c>
      <c r="U861" s="282"/>
    </row>
    <row r="862" spans="2:21" ht="24.75" customHeight="1">
      <c r="B862" s="176">
        <v>856</v>
      </c>
      <c r="C862" s="231"/>
      <c r="D862" s="290" t="str">
        <f t="shared" si="55"/>
        <v/>
      </c>
      <c r="E862" s="291">
        <f>IF(D862="",0,+COUNTIF('賃上げ後(2か月目)(様式3-8) '!$D$7:$D$1006,D862))</f>
        <v>0</v>
      </c>
      <c r="F862" s="205"/>
      <c r="G862" s="295" t="str">
        <f t="shared" si="56"/>
        <v/>
      </c>
      <c r="H862" s="202"/>
      <c r="I862" s="202"/>
      <c r="J862" s="203"/>
      <c r="K862" s="203"/>
      <c r="L862" s="203"/>
      <c r="M862" s="203"/>
      <c r="N862" s="203"/>
      <c r="O862" s="203"/>
      <c r="P862" s="203"/>
      <c r="Q862" s="203"/>
      <c r="R862" s="204"/>
      <c r="S862" s="298" t="str">
        <f t="shared" si="54"/>
        <v/>
      </c>
      <c r="T862" s="299" t="str">
        <f t="shared" si="57"/>
        <v/>
      </c>
      <c r="U862" s="282"/>
    </row>
    <row r="863" spans="2:21" ht="24.75" customHeight="1">
      <c r="B863" s="176">
        <v>857</v>
      </c>
      <c r="C863" s="231"/>
      <c r="D863" s="290" t="str">
        <f t="shared" si="55"/>
        <v/>
      </c>
      <c r="E863" s="291">
        <f>IF(D863="",0,+COUNTIF('賃上げ後(2か月目)(様式3-8) '!$D$7:$D$1006,D863))</f>
        <v>0</v>
      </c>
      <c r="F863" s="205"/>
      <c r="G863" s="295" t="str">
        <f t="shared" si="56"/>
        <v/>
      </c>
      <c r="H863" s="202"/>
      <c r="I863" s="202"/>
      <c r="J863" s="203"/>
      <c r="K863" s="203"/>
      <c r="L863" s="203"/>
      <c r="M863" s="203"/>
      <c r="N863" s="203"/>
      <c r="O863" s="203"/>
      <c r="P863" s="203"/>
      <c r="Q863" s="203"/>
      <c r="R863" s="204"/>
      <c r="S863" s="298" t="str">
        <f t="shared" si="54"/>
        <v/>
      </c>
      <c r="T863" s="299" t="str">
        <f t="shared" si="57"/>
        <v/>
      </c>
      <c r="U863" s="282"/>
    </row>
    <row r="864" spans="2:21" ht="24.75" customHeight="1">
      <c r="B864" s="176">
        <v>858</v>
      </c>
      <c r="C864" s="231"/>
      <c r="D864" s="290" t="str">
        <f t="shared" si="55"/>
        <v/>
      </c>
      <c r="E864" s="291">
        <f>IF(D864="",0,+COUNTIF('賃上げ後(2か月目)(様式3-8) '!$D$7:$D$1006,D864))</f>
        <v>0</v>
      </c>
      <c r="F864" s="205"/>
      <c r="G864" s="295" t="str">
        <f t="shared" si="56"/>
        <v/>
      </c>
      <c r="H864" s="202"/>
      <c r="I864" s="202"/>
      <c r="J864" s="203"/>
      <c r="K864" s="203"/>
      <c r="L864" s="203"/>
      <c r="M864" s="203"/>
      <c r="N864" s="203"/>
      <c r="O864" s="203"/>
      <c r="P864" s="203"/>
      <c r="Q864" s="203"/>
      <c r="R864" s="204"/>
      <c r="S864" s="298" t="str">
        <f t="shared" si="54"/>
        <v/>
      </c>
      <c r="T864" s="299" t="str">
        <f t="shared" si="57"/>
        <v/>
      </c>
      <c r="U864" s="282"/>
    </row>
    <row r="865" spans="2:21" ht="24.75" customHeight="1">
      <c r="B865" s="176">
        <v>859</v>
      </c>
      <c r="C865" s="231"/>
      <c r="D865" s="290" t="str">
        <f t="shared" si="55"/>
        <v/>
      </c>
      <c r="E865" s="291">
        <f>IF(D865="",0,+COUNTIF('賃上げ後(2か月目)(様式3-8) '!$D$7:$D$1006,D865))</f>
        <v>0</v>
      </c>
      <c r="F865" s="205"/>
      <c r="G865" s="295" t="str">
        <f t="shared" si="56"/>
        <v/>
      </c>
      <c r="H865" s="202"/>
      <c r="I865" s="202"/>
      <c r="J865" s="203"/>
      <c r="K865" s="203"/>
      <c r="L865" s="203"/>
      <c r="M865" s="203"/>
      <c r="N865" s="203"/>
      <c r="O865" s="203"/>
      <c r="P865" s="203"/>
      <c r="Q865" s="203"/>
      <c r="R865" s="204"/>
      <c r="S865" s="298" t="str">
        <f t="shared" si="54"/>
        <v/>
      </c>
      <c r="T865" s="299" t="str">
        <f t="shared" si="57"/>
        <v/>
      </c>
      <c r="U865" s="282"/>
    </row>
    <row r="866" spans="2:21" ht="24.75" customHeight="1">
      <c r="B866" s="176">
        <v>860</v>
      </c>
      <c r="C866" s="231"/>
      <c r="D866" s="290" t="str">
        <f t="shared" si="55"/>
        <v/>
      </c>
      <c r="E866" s="291">
        <f>IF(D866="",0,+COUNTIF('賃上げ後(2か月目)(様式3-8) '!$D$7:$D$1006,D866))</f>
        <v>0</v>
      </c>
      <c r="F866" s="205"/>
      <c r="G866" s="295" t="str">
        <f t="shared" si="56"/>
        <v/>
      </c>
      <c r="H866" s="202"/>
      <c r="I866" s="202"/>
      <c r="J866" s="203"/>
      <c r="K866" s="203"/>
      <c r="L866" s="203"/>
      <c r="M866" s="203"/>
      <c r="N866" s="203"/>
      <c r="O866" s="203"/>
      <c r="P866" s="203"/>
      <c r="Q866" s="203"/>
      <c r="R866" s="204"/>
      <c r="S866" s="298" t="str">
        <f t="shared" si="54"/>
        <v/>
      </c>
      <c r="T866" s="299" t="str">
        <f t="shared" si="57"/>
        <v/>
      </c>
      <c r="U866" s="282"/>
    </row>
    <row r="867" spans="2:21" ht="24.75" customHeight="1">
      <c r="B867" s="176">
        <v>861</v>
      </c>
      <c r="C867" s="231"/>
      <c r="D867" s="290" t="str">
        <f t="shared" si="55"/>
        <v/>
      </c>
      <c r="E867" s="291">
        <f>IF(D867="",0,+COUNTIF('賃上げ後(2か月目)(様式3-8) '!$D$7:$D$1006,D867))</f>
        <v>0</v>
      </c>
      <c r="F867" s="205"/>
      <c r="G867" s="295" t="str">
        <f t="shared" si="56"/>
        <v/>
      </c>
      <c r="H867" s="202"/>
      <c r="I867" s="202"/>
      <c r="J867" s="203"/>
      <c r="K867" s="203"/>
      <c r="L867" s="203"/>
      <c r="M867" s="203"/>
      <c r="N867" s="203"/>
      <c r="O867" s="203"/>
      <c r="P867" s="203"/>
      <c r="Q867" s="203"/>
      <c r="R867" s="204"/>
      <c r="S867" s="298" t="str">
        <f t="shared" si="54"/>
        <v/>
      </c>
      <c r="T867" s="299" t="str">
        <f t="shared" si="57"/>
        <v/>
      </c>
      <c r="U867" s="282"/>
    </row>
    <row r="868" spans="2:21" ht="24.75" customHeight="1">
      <c r="B868" s="176">
        <v>862</v>
      </c>
      <c r="C868" s="231"/>
      <c r="D868" s="290" t="str">
        <f t="shared" si="55"/>
        <v/>
      </c>
      <c r="E868" s="291">
        <f>IF(D868="",0,+COUNTIF('賃上げ後(2か月目)(様式3-8) '!$D$7:$D$1006,D868))</f>
        <v>0</v>
      </c>
      <c r="F868" s="205"/>
      <c r="G868" s="295" t="str">
        <f t="shared" si="56"/>
        <v/>
      </c>
      <c r="H868" s="202"/>
      <c r="I868" s="202"/>
      <c r="J868" s="203"/>
      <c r="K868" s="203"/>
      <c r="L868" s="203"/>
      <c r="M868" s="203"/>
      <c r="N868" s="203"/>
      <c r="O868" s="203"/>
      <c r="P868" s="203"/>
      <c r="Q868" s="203"/>
      <c r="R868" s="204"/>
      <c r="S868" s="298" t="str">
        <f t="shared" si="54"/>
        <v/>
      </c>
      <c r="T868" s="299" t="str">
        <f t="shared" si="57"/>
        <v/>
      </c>
      <c r="U868" s="282"/>
    </row>
    <row r="869" spans="2:21" ht="24.75" customHeight="1">
      <c r="B869" s="176">
        <v>863</v>
      </c>
      <c r="C869" s="231"/>
      <c r="D869" s="290" t="str">
        <f t="shared" si="55"/>
        <v/>
      </c>
      <c r="E869" s="291">
        <f>IF(D869="",0,+COUNTIF('賃上げ後(2か月目)(様式3-8) '!$D$7:$D$1006,D869))</f>
        <v>0</v>
      </c>
      <c r="F869" s="205"/>
      <c r="G869" s="295" t="str">
        <f t="shared" si="56"/>
        <v/>
      </c>
      <c r="H869" s="202"/>
      <c r="I869" s="202"/>
      <c r="J869" s="203"/>
      <c r="K869" s="203"/>
      <c r="L869" s="203"/>
      <c r="M869" s="203"/>
      <c r="N869" s="203"/>
      <c r="O869" s="203"/>
      <c r="P869" s="203"/>
      <c r="Q869" s="203"/>
      <c r="R869" s="204"/>
      <c r="S869" s="298" t="str">
        <f t="shared" si="54"/>
        <v/>
      </c>
      <c r="T869" s="299" t="str">
        <f t="shared" si="57"/>
        <v/>
      </c>
      <c r="U869" s="282"/>
    </row>
    <row r="870" spans="2:21" ht="24.75" customHeight="1">
      <c r="B870" s="176">
        <v>864</v>
      </c>
      <c r="C870" s="231"/>
      <c r="D870" s="290" t="str">
        <f t="shared" si="55"/>
        <v/>
      </c>
      <c r="E870" s="291">
        <f>IF(D870="",0,+COUNTIF('賃上げ後(2か月目)(様式3-8) '!$D$7:$D$1006,D870))</f>
        <v>0</v>
      </c>
      <c r="F870" s="205"/>
      <c r="G870" s="295" t="str">
        <f t="shared" si="56"/>
        <v/>
      </c>
      <c r="H870" s="202"/>
      <c r="I870" s="202"/>
      <c r="J870" s="203"/>
      <c r="K870" s="203"/>
      <c r="L870" s="203"/>
      <c r="M870" s="203"/>
      <c r="N870" s="203"/>
      <c r="O870" s="203"/>
      <c r="P870" s="203"/>
      <c r="Q870" s="203"/>
      <c r="R870" s="204"/>
      <c r="S870" s="298" t="str">
        <f t="shared" si="54"/>
        <v/>
      </c>
      <c r="T870" s="299" t="str">
        <f t="shared" si="57"/>
        <v/>
      </c>
      <c r="U870" s="282"/>
    </row>
    <row r="871" spans="2:21" ht="24.75" customHeight="1">
      <c r="B871" s="176">
        <v>865</v>
      </c>
      <c r="C871" s="231"/>
      <c r="D871" s="290" t="str">
        <f t="shared" si="55"/>
        <v/>
      </c>
      <c r="E871" s="291">
        <f>IF(D871="",0,+COUNTIF('賃上げ後(2か月目)(様式3-8) '!$D$7:$D$1006,D871))</f>
        <v>0</v>
      </c>
      <c r="F871" s="205"/>
      <c r="G871" s="295" t="str">
        <f t="shared" si="56"/>
        <v/>
      </c>
      <c r="H871" s="202"/>
      <c r="I871" s="202"/>
      <c r="J871" s="203"/>
      <c r="K871" s="203"/>
      <c r="L871" s="203"/>
      <c r="M871" s="203"/>
      <c r="N871" s="203"/>
      <c r="O871" s="203"/>
      <c r="P871" s="203"/>
      <c r="Q871" s="203"/>
      <c r="R871" s="204"/>
      <c r="S871" s="298" t="str">
        <f t="shared" si="54"/>
        <v/>
      </c>
      <c r="T871" s="299" t="str">
        <f t="shared" si="57"/>
        <v/>
      </c>
      <c r="U871" s="282"/>
    </row>
    <row r="872" spans="2:21" ht="24.75" customHeight="1">
      <c r="B872" s="176">
        <v>866</v>
      </c>
      <c r="C872" s="231"/>
      <c r="D872" s="290" t="str">
        <f t="shared" si="55"/>
        <v/>
      </c>
      <c r="E872" s="291">
        <f>IF(D872="",0,+COUNTIF('賃上げ後(2か月目)(様式3-8) '!$D$7:$D$1006,D872))</f>
        <v>0</v>
      </c>
      <c r="F872" s="205"/>
      <c r="G872" s="295" t="str">
        <f t="shared" si="56"/>
        <v/>
      </c>
      <c r="H872" s="202"/>
      <c r="I872" s="202"/>
      <c r="J872" s="203"/>
      <c r="K872" s="203"/>
      <c r="L872" s="203"/>
      <c r="M872" s="203"/>
      <c r="N872" s="203"/>
      <c r="O872" s="203"/>
      <c r="P872" s="203"/>
      <c r="Q872" s="203"/>
      <c r="R872" s="204"/>
      <c r="S872" s="298" t="str">
        <f t="shared" si="54"/>
        <v/>
      </c>
      <c r="T872" s="299" t="str">
        <f t="shared" si="57"/>
        <v/>
      </c>
      <c r="U872" s="282"/>
    </row>
    <row r="873" spans="2:21" ht="24.75" customHeight="1">
      <c r="B873" s="176">
        <v>867</v>
      </c>
      <c r="C873" s="231"/>
      <c r="D873" s="290" t="str">
        <f t="shared" si="55"/>
        <v/>
      </c>
      <c r="E873" s="291">
        <f>IF(D873="",0,+COUNTIF('賃上げ後(2か月目)(様式3-8) '!$D$7:$D$1006,D873))</f>
        <v>0</v>
      </c>
      <c r="F873" s="205"/>
      <c r="G873" s="295" t="str">
        <f t="shared" si="56"/>
        <v/>
      </c>
      <c r="H873" s="202"/>
      <c r="I873" s="202"/>
      <c r="J873" s="203"/>
      <c r="K873" s="203"/>
      <c r="L873" s="203"/>
      <c r="M873" s="203"/>
      <c r="N873" s="203"/>
      <c r="O873" s="203"/>
      <c r="P873" s="203"/>
      <c r="Q873" s="203"/>
      <c r="R873" s="204"/>
      <c r="S873" s="298" t="str">
        <f t="shared" si="54"/>
        <v/>
      </c>
      <c r="T873" s="299" t="str">
        <f t="shared" si="57"/>
        <v/>
      </c>
      <c r="U873" s="282"/>
    </row>
    <row r="874" spans="2:21" ht="24.75" customHeight="1">
      <c r="B874" s="176">
        <v>868</v>
      </c>
      <c r="C874" s="231"/>
      <c r="D874" s="290" t="str">
        <f t="shared" si="55"/>
        <v/>
      </c>
      <c r="E874" s="291">
        <f>IF(D874="",0,+COUNTIF('賃上げ後(2か月目)(様式3-8) '!$D$7:$D$1006,D874))</f>
        <v>0</v>
      </c>
      <c r="F874" s="205"/>
      <c r="G874" s="295" t="str">
        <f t="shared" si="56"/>
        <v/>
      </c>
      <c r="H874" s="202"/>
      <c r="I874" s="202"/>
      <c r="J874" s="203"/>
      <c r="K874" s="203"/>
      <c r="L874" s="203"/>
      <c r="M874" s="203"/>
      <c r="N874" s="203"/>
      <c r="O874" s="203"/>
      <c r="P874" s="203"/>
      <c r="Q874" s="203"/>
      <c r="R874" s="204"/>
      <c r="S874" s="298" t="str">
        <f t="shared" si="54"/>
        <v/>
      </c>
      <c r="T874" s="299" t="str">
        <f t="shared" si="57"/>
        <v/>
      </c>
      <c r="U874" s="282"/>
    </row>
    <row r="875" spans="2:21" ht="24.75" customHeight="1">
      <c r="B875" s="176">
        <v>869</v>
      </c>
      <c r="C875" s="231"/>
      <c r="D875" s="290" t="str">
        <f t="shared" si="55"/>
        <v/>
      </c>
      <c r="E875" s="291">
        <f>IF(D875="",0,+COUNTIF('賃上げ後(2か月目)(様式3-8) '!$D$7:$D$1006,D875))</f>
        <v>0</v>
      </c>
      <c r="F875" s="205"/>
      <c r="G875" s="295" t="str">
        <f t="shared" si="56"/>
        <v/>
      </c>
      <c r="H875" s="202"/>
      <c r="I875" s="202"/>
      <c r="J875" s="203"/>
      <c r="K875" s="203"/>
      <c r="L875" s="203"/>
      <c r="M875" s="203"/>
      <c r="N875" s="203"/>
      <c r="O875" s="203"/>
      <c r="P875" s="203"/>
      <c r="Q875" s="203"/>
      <c r="R875" s="204"/>
      <c r="S875" s="298" t="str">
        <f t="shared" si="54"/>
        <v/>
      </c>
      <c r="T875" s="299" t="str">
        <f t="shared" si="57"/>
        <v/>
      </c>
      <c r="U875" s="282"/>
    </row>
    <row r="876" spans="2:21" ht="24.75" customHeight="1">
      <c r="B876" s="176">
        <v>870</v>
      </c>
      <c r="C876" s="231"/>
      <c r="D876" s="290" t="str">
        <f t="shared" si="55"/>
        <v/>
      </c>
      <c r="E876" s="291">
        <f>IF(D876="",0,+COUNTIF('賃上げ後(2か月目)(様式3-8) '!$D$7:$D$1006,D876))</f>
        <v>0</v>
      </c>
      <c r="F876" s="205"/>
      <c r="G876" s="295" t="str">
        <f t="shared" si="56"/>
        <v/>
      </c>
      <c r="H876" s="202"/>
      <c r="I876" s="202"/>
      <c r="J876" s="203"/>
      <c r="K876" s="203"/>
      <c r="L876" s="203"/>
      <c r="M876" s="203"/>
      <c r="N876" s="203"/>
      <c r="O876" s="203"/>
      <c r="P876" s="203"/>
      <c r="Q876" s="203"/>
      <c r="R876" s="204"/>
      <c r="S876" s="298" t="str">
        <f t="shared" si="54"/>
        <v/>
      </c>
      <c r="T876" s="299" t="str">
        <f t="shared" si="57"/>
        <v/>
      </c>
      <c r="U876" s="282"/>
    </row>
    <row r="877" spans="2:21" ht="24.75" customHeight="1">
      <c r="B877" s="176">
        <v>871</v>
      </c>
      <c r="C877" s="231"/>
      <c r="D877" s="290" t="str">
        <f t="shared" si="55"/>
        <v/>
      </c>
      <c r="E877" s="291">
        <f>IF(D877="",0,+COUNTIF('賃上げ後(2か月目)(様式3-8) '!$D$7:$D$1006,D877))</f>
        <v>0</v>
      </c>
      <c r="F877" s="205"/>
      <c r="G877" s="295" t="str">
        <f t="shared" si="56"/>
        <v/>
      </c>
      <c r="H877" s="202"/>
      <c r="I877" s="202"/>
      <c r="J877" s="203"/>
      <c r="K877" s="203"/>
      <c r="L877" s="203"/>
      <c r="M877" s="203"/>
      <c r="N877" s="203"/>
      <c r="O877" s="203"/>
      <c r="P877" s="203"/>
      <c r="Q877" s="203"/>
      <c r="R877" s="204"/>
      <c r="S877" s="298" t="str">
        <f t="shared" si="54"/>
        <v/>
      </c>
      <c r="T877" s="299" t="str">
        <f t="shared" si="57"/>
        <v/>
      </c>
      <c r="U877" s="282"/>
    </row>
    <row r="878" spans="2:21" ht="24.75" customHeight="1">
      <c r="B878" s="176">
        <v>872</v>
      </c>
      <c r="C878" s="231"/>
      <c r="D878" s="290" t="str">
        <f t="shared" si="55"/>
        <v/>
      </c>
      <c r="E878" s="291">
        <f>IF(D878="",0,+COUNTIF('賃上げ後(2か月目)(様式3-8) '!$D$7:$D$1006,D878))</f>
        <v>0</v>
      </c>
      <c r="F878" s="205"/>
      <c r="G878" s="295" t="str">
        <f t="shared" si="56"/>
        <v/>
      </c>
      <c r="H878" s="202"/>
      <c r="I878" s="202"/>
      <c r="J878" s="203"/>
      <c r="K878" s="203"/>
      <c r="L878" s="203"/>
      <c r="M878" s="203"/>
      <c r="N878" s="203"/>
      <c r="O878" s="203"/>
      <c r="P878" s="203"/>
      <c r="Q878" s="203"/>
      <c r="R878" s="204"/>
      <c r="S878" s="298" t="str">
        <f t="shared" si="54"/>
        <v/>
      </c>
      <c r="T878" s="299" t="str">
        <f t="shared" si="57"/>
        <v/>
      </c>
      <c r="U878" s="282"/>
    </row>
    <row r="879" spans="2:21" ht="24.75" customHeight="1">
      <c r="B879" s="176">
        <v>873</v>
      </c>
      <c r="C879" s="231"/>
      <c r="D879" s="290" t="str">
        <f t="shared" si="55"/>
        <v/>
      </c>
      <c r="E879" s="291">
        <f>IF(D879="",0,+COUNTIF('賃上げ後(2か月目)(様式3-8) '!$D$7:$D$1006,D879))</f>
        <v>0</v>
      </c>
      <c r="F879" s="205"/>
      <c r="G879" s="295" t="str">
        <f t="shared" si="56"/>
        <v/>
      </c>
      <c r="H879" s="202"/>
      <c r="I879" s="202"/>
      <c r="J879" s="203"/>
      <c r="K879" s="203"/>
      <c r="L879" s="203"/>
      <c r="M879" s="203"/>
      <c r="N879" s="203"/>
      <c r="O879" s="203"/>
      <c r="P879" s="203"/>
      <c r="Q879" s="203"/>
      <c r="R879" s="204"/>
      <c r="S879" s="298" t="str">
        <f t="shared" si="54"/>
        <v/>
      </c>
      <c r="T879" s="299" t="str">
        <f t="shared" si="57"/>
        <v/>
      </c>
      <c r="U879" s="282"/>
    </row>
    <row r="880" spans="2:21" ht="24.75" customHeight="1">
      <c r="B880" s="176">
        <v>874</v>
      </c>
      <c r="C880" s="231"/>
      <c r="D880" s="290" t="str">
        <f t="shared" si="55"/>
        <v/>
      </c>
      <c r="E880" s="291">
        <f>IF(D880="",0,+COUNTIF('賃上げ後(2か月目)(様式3-8) '!$D$7:$D$1006,D880))</f>
        <v>0</v>
      </c>
      <c r="F880" s="205"/>
      <c r="G880" s="295" t="str">
        <f t="shared" si="56"/>
        <v/>
      </c>
      <c r="H880" s="202"/>
      <c r="I880" s="202"/>
      <c r="J880" s="203"/>
      <c r="K880" s="203"/>
      <c r="L880" s="203"/>
      <c r="M880" s="203"/>
      <c r="N880" s="203"/>
      <c r="O880" s="203"/>
      <c r="P880" s="203"/>
      <c r="Q880" s="203"/>
      <c r="R880" s="204"/>
      <c r="S880" s="298" t="str">
        <f t="shared" si="54"/>
        <v/>
      </c>
      <c r="T880" s="299" t="str">
        <f t="shared" si="57"/>
        <v/>
      </c>
      <c r="U880" s="282"/>
    </row>
    <row r="881" spans="2:21" ht="24.75" customHeight="1">
      <c r="B881" s="176">
        <v>875</v>
      </c>
      <c r="C881" s="231"/>
      <c r="D881" s="290" t="str">
        <f t="shared" si="55"/>
        <v/>
      </c>
      <c r="E881" s="291">
        <f>IF(D881="",0,+COUNTIF('賃上げ後(2か月目)(様式3-8) '!$D$7:$D$1006,D881))</f>
        <v>0</v>
      </c>
      <c r="F881" s="205"/>
      <c r="G881" s="295" t="str">
        <f t="shared" si="56"/>
        <v/>
      </c>
      <c r="H881" s="202"/>
      <c r="I881" s="202"/>
      <c r="J881" s="203"/>
      <c r="K881" s="203"/>
      <c r="L881" s="203"/>
      <c r="M881" s="203"/>
      <c r="N881" s="203"/>
      <c r="O881" s="203"/>
      <c r="P881" s="203"/>
      <c r="Q881" s="203"/>
      <c r="R881" s="204"/>
      <c r="S881" s="298" t="str">
        <f t="shared" si="54"/>
        <v/>
      </c>
      <c r="T881" s="299" t="str">
        <f t="shared" si="57"/>
        <v/>
      </c>
      <c r="U881" s="282"/>
    </row>
    <row r="882" spans="2:21" ht="24.75" customHeight="1">
      <c r="B882" s="176">
        <v>876</v>
      </c>
      <c r="C882" s="231"/>
      <c r="D882" s="290" t="str">
        <f t="shared" si="55"/>
        <v/>
      </c>
      <c r="E882" s="291">
        <f>IF(D882="",0,+COUNTIF('賃上げ後(2か月目)(様式3-8) '!$D$7:$D$1006,D882))</f>
        <v>0</v>
      </c>
      <c r="F882" s="205"/>
      <c r="G882" s="295" t="str">
        <f t="shared" si="56"/>
        <v/>
      </c>
      <c r="H882" s="202"/>
      <c r="I882" s="202"/>
      <c r="J882" s="203"/>
      <c r="K882" s="203"/>
      <c r="L882" s="203"/>
      <c r="M882" s="203"/>
      <c r="N882" s="203"/>
      <c r="O882" s="203"/>
      <c r="P882" s="203"/>
      <c r="Q882" s="203"/>
      <c r="R882" s="204"/>
      <c r="S882" s="298" t="str">
        <f t="shared" si="54"/>
        <v/>
      </c>
      <c r="T882" s="299" t="str">
        <f t="shared" si="57"/>
        <v/>
      </c>
      <c r="U882" s="282"/>
    </row>
    <row r="883" spans="2:21" ht="24.75" customHeight="1">
      <c r="B883" s="176">
        <v>877</v>
      </c>
      <c r="C883" s="231"/>
      <c r="D883" s="290" t="str">
        <f t="shared" si="55"/>
        <v/>
      </c>
      <c r="E883" s="291">
        <f>IF(D883="",0,+COUNTIF('賃上げ後(2か月目)(様式3-8) '!$D$7:$D$1006,D883))</f>
        <v>0</v>
      </c>
      <c r="F883" s="205"/>
      <c r="G883" s="295" t="str">
        <f t="shared" si="56"/>
        <v/>
      </c>
      <c r="H883" s="202"/>
      <c r="I883" s="202"/>
      <c r="J883" s="203"/>
      <c r="K883" s="203"/>
      <c r="L883" s="203"/>
      <c r="M883" s="203"/>
      <c r="N883" s="203"/>
      <c r="O883" s="203"/>
      <c r="P883" s="203"/>
      <c r="Q883" s="203"/>
      <c r="R883" s="204"/>
      <c r="S883" s="298" t="str">
        <f t="shared" si="54"/>
        <v/>
      </c>
      <c r="T883" s="299" t="str">
        <f t="shared" si="57"/>
        <v/>
      </c>
      <c r="U883" s="282"/>
    </row>
    <row r="884" spans="2:21" ht="24.75" customHeight="1">
      <c r="B884" s="176">
        <v>878</v>
      </c>
      <c r="C884" s="231"/>
      <c r="D884" s="290" t="str">
        <f t="shared" si="55"/>
        <v/>
      </c>
      <c r="E884" s="291">
        <f>IF(D884="",0,+COUNTIF('賃上げ後(2か月目)(様式3-8) '!$D$7:$D$1006,D884))</f>
        <v>0</v>
      </c>
      <c r="F884" s="205"/>
      <c r="G884" s="295" t="str">
        <f t="shared" si="56"/>
        <v/>
      </c>
      <c r="H884" s="202"/>
      <c r="I884" s="202"/>
      <c r="J884" s="203"/>
      <c r="K884" s="203"/>
      <c r="L884" s="203"/>
      <c r="M884" s="203"/>
      <c r="N884" s="203"/>
      <c r="O884" s="203"/>
      <c r="P884" s="203"/>
      <c r="Q884" s="203"/>
      <c r="R884" s="204"/>
      <c r="S884" s="298" t="str">
        <f t="shared" si="54"/>
        <v/>
      </c>
      <c r="T884" s="299" t="str">
        <f t="shared" si="57"/>
        <v/>
      </c>
      <c r="U884" s="282"/>
    </row>
    <row r="885" spans="2:21" ht="24.75" customHeight="1">
      <c r="B885" s="176">
        <v>879</v>
      </c>
      <c r="C885" s="231"/>
      <c r="D885" s="290" t="str">
        <f t="shared" si="55"/>
        <v/>
      </c>
      <c r="E885" s="291">
        <f>IF(D885="",0,+COUNTIF('賃上げ後(2か月目)(様式3-8) '!$D$7:$D$1006,D885))</f>
        <v>0</v>
      </c>
      <c r="F885" s="205"/>
      <c r="G885" s="295" t="str">
        <f t="shared" si="56"/>
        <v/>
      </c>
      <c r="H885" s="202"/>
      <c r="I885" s="202"/>
      <c r="J885" s="203"/>
      <c r="K885" s="203"/>
      <c r="L885" s="203"/>
      <c r="M885" s="203"/>
      <c r="N885" s="203"/>
      <c r="O885" s="203"/>
      <c r="P885" s="203"/>
      <c r="Q885" s="203"/>
      <c r="R885" s="204"/>
      <c r="S885" s="298" t="str">
        <f t="shared" si="54"/>
        <v/>
      </c>
      <c r="T885" s="299" t="str">
        <f t="shared" si="57"/>
        <v/>
      </c>
      <c r="U885" s="282"/>
    </row>
    <row r="886" spans="2:21" ht="24.75" customHeight="1">
      <c r="B886" s="176">
        <v>880</v>
      </c>
      <c r="C886" s="231"/>
      <c r="D886" s="290" t="str">
        <f t="shared" si="55"/>
        <v/>
      </c>
      <c r="E886" s="291">
        <f>IF(D886="",0,+COUNTIF('賃上げ後(2か月目)(様式3-8) '!$D$7:$D$1006,D886))</f>
        <v>0</v>
      </c>
      <c r="F886" s="205"/>
      <c r="G886" s="295" t="str">
        <f t="shared" si="56"/>
        <v/>
      </c>
      <c r="H886" s="202"/>
      <c r="I886" s="202"/>
      <c r="J886" s="203"/>
      <c r="K886" s="203"/>
      <c r="L886" s="203"/>
      <c r="M886" s="203"/>
      <c r="N886" s="203"/>
      <c r="O886" s="203"/>
      <c r="P886" s="203"/>
      <c r="Q886" s="203"/>
      <c r="R886" s="204"/>
      <c r="S886" s="298" t="str">
        <f t="shared" si="54"/>
        <v/>
      </c>
      <c r="T886" s="299" t="str">
        <f t="shared" si="57"/>
        <v/>
      </c>
      <c r="U886" s="282"/>
    </row>
    <row r="887" spans="2:21" ht="24.75" customHeight="1">
      <c r="B887" s="176">
        <v>881</v>
      </c>
      <c r="C887" s="231"/>
      <c r="D887" s="290" t="str">
        <f t="shared" si="55"/>
        <v/>
      </c>
      <c r="E887" s="291">
        <f>IF(D887="",0,+COUNTIF('賃上げ後(2か月目)(様式3-8) '!$D$7:$D$1006,D887))</f>
        <v>0</v>
      </c>
      <c r="F887" s="205"/>
      <c r="G887" s="295" t="str">
        <f t="shared" si="56"/>
        <v/>
      </c>
      <c r="H887" s="202"/>
      <c r="I887" s="202"/>
      <c r="J887" s="203"/>
      <c r="K887" s="203"/>
      <c r="L887" s="203"/>
      <c r="M887" s="203"/>
      <c r="N887" s="203"/>
      <c r="O887" s="203"/>
      <c r="P887" s="203"/>
      <c r="Q887" s="203"/>
      <c r="R887" s="204"/>
      <c r="S887" s="298" t="str">
        <f t="shared" si="54"/>
        <v/>
      </c>
      <c r="T887" s="299" t="str">
        <f t="shared" si="57"/>
        <v/>
      </c>
      <c r="U887" s="282"/>
    </row>
    <row r="888" spans="2:21" ht="24.75" customHeight="1">
      <c r="B888" s="176">
        <v>882</v>
      </c>
      <c r="C888" s="231"/>
      <c r="D888" s="290" t="str">
        <f t="shared" si="55"/>
        <v/>
      </c>
      <c r="E888" s="291">
        <f>IF(D888="",0,+COUNTIF('賃上げ後(2か月目)(様式3-8) '!$D$7:$D$1006,D888))</f>
        <v>0</v>
      </c>
      <c r="F888" s="205"/>
      <c r="G888" s="295" t="str">
        <f t="shared" si="56"/>
        <v/>
      </c>
      <c r="H888" s="202"/>
      <c r="I888" s="202"/>
      <c r="J888" s="203"/>
      <c r="K888" s="203"/>
      <c r="L888" s="203"/>
      <c r="M888" s="203"/>
      <c r="N888" s="203"/>
      <c r="O888" s="203"/>
      <c r="P888" s="203"/>
      <c r="Q888" s="203"/>
      <c r="R888" s="204"/>
      <c r="S888" s="298" t="str">
        <f t="shared" si="54"/>
        <v/>
      </c>
      <c r="T888" s="299" t="str">
        <f t="shared" si="57"/>
        <v/>
      </c>
      <c r="U888" s="282"/>
    </row>
    <row r="889" spans="2:21" ht="24.75" customHeight="1">
      <c r="B889" s="176">
        <v>883</v>
      </c>
      <c r="C889" s="231"/>
      <c r="D889" s="290" t="str">
        <f t="shared" si="55"/>
        <v/>
      </c>
      <c r="E889" s="291">
        <f>IF(D889="",0,+COUNTIF('賃上げ後(2か月目)(様式3-8) '!$D$7:$D$1006,D889))</f>
        <v>0</v>
      </c>
      <c r="F889" s="205"/>
      <c r="G889" s="295" t="str">
        <f t="shared" si="56"/>
        <v/>
      </c>
      <c r="H889" s="202"/>
      <c r="I889" s="202"/>
      <c r="J889" s="203"/>
      <c r="K889" s="203"/>
      <c r="L889" s="203"/>
      <c r="M889" s="203"/>
      <c r="N889" s="203"/>
      <c r="O889" s="203"/>
      <c r="P889" s="203"/>
      <c r="Q889" s="203"/>
      <c r="R889" s="204"/>
      <c r="S889" s="298" t="str">
        <f t="shared" si="54"/>
        <v/>
      </c>
      <c r="T889" s="299" t="str">
        <f t="shared" si="57"/>
        <v/>
      </c>
      <c r="U889" s="282"/>
    </row>
    <row r="890" spans="2:21" ht="24.75" customHeight="1">
      <c r="B890" s="176">
        <v>884</v>
      </c>
      <c r="C890" s="231"/>
      <c r="D890" s="290" t="str">
        <f t="shared" si="55"/>
        <v/>
      </c>
      <c r="E890" s="291">
        <f>IF(D890="",0,+COUNTIF('賃上げ後(2か月目)(様式3-8) '!$D$7:$D$1006,D890))</f>
        <v>0</v>
      </c>
      <c r="F890" s="205"/>
      <c r="G890" s="295" t="str">
        <f t="shared" si="56"/>
        <v/>
      </c>
      <c r="H890" s="202"/>
      <c r="I890" s="202"/>
      <c r="J890" s="203"/>
      <c r="K890" s="203"/>
      <c r="L890" s="203"/>
      <c r="M890" s="203"/>
      <c r="N890" s="203"/>
      <c r="O890" s="203"/>
      <c r="P890" s="203"/>
      <c r="Q890" s="203"/>
      <c r="R890" s="204"/>
      <c r="S890" s="298" t="str">
        <f t="shared" si="54"/>
        <v/>
      </c>
      <c r="T890" s="299" t="str">
        <f t="shared" si="57"/>
        <v/>
      </c>
      <c r="U890" s="282"/>
    </row>
    <row r="891" spans="2:21" ht="24.75" customHeight="1">
      <c r="B891" s="176">
        <v>885</v>
      </c>
      <c r="C891" s="231"/>
      <c r="D891" s="290" t="str">
        <f t="shared" si="55"/>
        <v/>
      </c>
      <c r="E891" s="291">
        <f>IF(D891="",0,+COUNTIF('賃上げ後(2か月目)(様式3-8) '!$D$7:$D$1006,D891))</f>
        <v>0</v>
      </c>
      <c r="F891" s="205"/>
      <c r="G891" s="295" t="str">
        <f t="shared" si="56"/>
        <v/>
      </c>
      <c r="H891" s="202"/>
      <c r="I891" s="202"/>
      <c r="J891" s="203"/>
      <c r="K891" s="203"/>
      <c r="L891" s="203"/>
      <c r="M891" s="203"/>
      <c r="N891" s="203"/>
      <c r="O891" s="203"/>
      <c r="P891" s="203"/>
      <c r="Q891" s="203"/>
      <c r="R891" s="204"/>
      <c r="S891" s="298" t="str">
        <f t="shared" si="54"/>
        <v/>
      </c>
      <c r="T891" s="299" t="str">
        <f t="shared" si="57"/>
        <v/>
      </c>
      <c r="U891" s="282"/>
    </row>
    <row r="892" spans="2:21" ht="24.75" customHeight="1">
      <c r="B892" s="176">
        <v>886</v>
      </c>
      <c r="C892" s="231"/>
      <c r="D892" s="290" t="str">
        <f t="shared" si="55"/>
        <v/>
      </c>
      <c r="E892" s="291">
        <f>IF(D892="",0,+COUNTIF('賃上げ後(2か月目)(様式3-8) '!$D$7:$D$1006,D892))</f>
        <v>0</v>
      </c>
      <c r="F892" s="205"/>
      <c r="G892" s="295" t="str">
        <f t="shared" si="56"/>
        <v/>
      </c>
      <c r="H892" s="202"/>
      <c r="I892" s="202"/>
      <c r="J892" s="203"/>
      <c r="K892" s="203"/>
      <c r="L892" s="203"/>
      <c r="M892" s="203"/>
      <c r="N892" s="203"/>
      <c r="O892" s="203"/>
      <c r="P892" s="203"/>
      <c r="Q892" s="203"/>
      <c r="R892" s="204"/>
      <c r="S892" s="298" t="str">
        <f t="shared" si="54"/>
        <v/>
      </c>
      <c r="T892" s="299" t="str">
        <f t="shared" si="57"/>
        <v/>
      </c>
      <c r="U892" s="282"/>
    </row>
    <row r="893" spans="2:21" ht="24.75" customHeight="1">
      <c r="B893" s="176">
        <v>887</v>
      </c>
      <c r="C893" s="231"/>
      <c r="D893" s="290" t="str">
        <f t="shared" si="55"/>
        <v/>
      </c>
      <c r="E893" s="291">
        <f>IF(D893="",0,+COUNTIF('賃上げ後(2か月目)(様式3-8) '!$D$7:$D$1006,D893))</f>
        <v>0</v>
      </c>
      <c r="F893" s="205"/>
      <c r="G893" s="295" t="str">
        <f t="shared" si="56"/>
        <v/>
      </c>
      <c r="H893" s="202"/>
      <c r="I893" s="202"/>
      <c r="J893" s="203"/>
      <c r="K893" s="203"/>
      <c r="L893" s="203"/>
      <c r="M893" s="203"/>
      <c r="N893" s="203"/>
      <c r="O893" s="203"/>
      <c r="P893" s="203"/>
      <c r="Q893" s="203"/>
      <c r="R893" s="204"/>
      <c r="S893" s="298" t="str">
        <f t="shared" si="54"/>
        <v/>
      </c>
      <c r="T893" s="299" t="str">
        <f t="shared" si="57"/>
        <v/>
      </c>
      <c r="U893" s="282"/>
    </row>
    <row r="894" spans="2:21" ht="24.75" customHeight="1">
      <c r="B894" s="176">
        <v>888</v>
      </c>
      <c r="C894" s="231"/>
      <c r="D894" s="290" t="str">
        <f t="shared" si="55"/>
        <v/>
      </c>
      <c r="E894" s="291">
        <f>IF(D894="",0,+COUNTIF('賃上げ後(2か月目)(様式3-8) '!$D$7:$D$1006,D894))</f>
        <v>0</v>
      </c>
      <c r="F894" s="205"/>
      <c r="G894" s="295" t="str">
        <f t="shared" si="56"/>
        <v/>
      </c>
      <c r="H894" s="202"/>
      <c r="I894" s="202"/>
      <c r="J894" s="203"/>
      <c r="K894" s="203"/>
      <c r="L894" s="203"/>
      <c r="M894" s="203"/>
      <c r="N894" s="203"/>
      <c r="O894" s="203"/>
      <c r="P894" s="203"/>
      <c r="Q894" s="203"/>
      <c r="R894" s="204"/>
      <c r="S894" s="298" t="str">
        <f t="shared" si="54"/>
        <v/>
      </c>
      <c r="T894" s="299" t="str">
        <f t="shared" si="57"/>
        <v/>
      </c>
      <c r="U894" s="282"/>
    </row>
    <row r="895" spans="2:21" ht="24.75" customHeight="1">
      <c r="B895" s="176">
        <v>889</v>
      </c>
      <c r="C895" s="231"/>
      <c r="D895" s="290" t="str">
        <f t="shared" si="55"/>
        <v/>
      </c>
      <c r="E895" s="291">
        <f>IF(D895="",0,+COUNTIF('賃上げ後(2か月目)(様式3-8) '!$D$7:$D$1006,D895))</f>
        <v>0</v>
      </c>
      <c r="F895" s="205"/>
      <c r="G895" s="295" t="str">
        <f t="shared" si="56"/>
        <v/>
      </c>
      <c r="H895" s="202"/>
      <c r="I895" s="202"/>
      <c r="J895" s="203"/>
      <c r="K895" s="203"/>
      <c r="L895" s="203"/>
      <c r="M895" s="203"/>
      <c r="N895" s="203"/>
      <c r="O895" s="203"/>
      <c r="P895" s="203"/>
      <c r="Q895" s="203"/>
      <c r="R895" s="204"/>
      <c r="S895" s="298" t="str">
        <f t="shared" si="54"/>
        <v/>
      </c>
      <c r="T895" s="299" t="str">
        <f t="shared" si="57"/>
        <v/>
      </c>
      <c r="U895" s="282"/>
    </row>
    <row r="896" spans="2:21" ht="24.75" customHeight="1">
      <c r="B896" s="176">
        <v>890</v>
      </c>
      <c r="C896" s="231"/>
      <c r="D896" s="290" t="str">
        <f t="shared" si="55"/>
        <v/>
      </c>
      <c r="E896" s="291">
        <f>IF(D896="",0,+COUNTIF('賃上げ後(2か月目)(様式3-8) '!$D$7:$D$1006,D896))</f>
        <v>0</v>
      </c>
      <c r="F896" s="205"/>
      <c r="G896" s="295" t="str">
        <f t="shared" si="56"/>
        <v/>
      </c>
      <c r="H896" s="202"/>
      <c r="I896" s="202"/>
      <c r="J896" s="203"/>
      <c r="K896" s="203"/>
      <c r="L896" s="203"/>
      <c r="M896" s="203"/>
      <c r="N896" s="203"/>
      <c r="O896" s="203"/>
      <c r="P896" s="203"/>
      <c r="Q896" s="203"/>
      <c r="R896" s="204"/>
      <c r="S896" s="298" t="str">
        <f t="shared" si="54"/>
        <v/>
      </c>
      <c r="T896" s="299" t="str">
        <f t="shared" si="57"/>
        <v/>
      </c>
      <c r="U896" s="282"/>
    </row>
    <row r="897" spans="2:21" ht="24.75" customHeight="1">
      <c r="B897" s="176">
        <v>891</v>
      </c>
      <c r="C897" s="231"/>
      <c r="D897" s="290" t="str">
        <f t="shared" si="55"/>
        <v/>
      </c>
      <c r="E897" s="291">
        <f>IF(D897="",0,+COUNTIF('賃上げ後(2か月目)(様式3-8) '!$D$7:$D$1006,D897))</f>
        <v>0</v>
      </c>
      <c r="F897" s="205"/>
      <c r="G897" s="295" t="str">
        <f t="shared" si="56"/>
        <v/>
      </c>
      <c r="H897" s="202"/>
      <c r="I897" s="202"/>
      <c r="J897" s="203"/>
      <c r="K897" s="203"/>
      <c r="L897" s="203"/>
      <c r="M897" s="203"/>
      <c r="N897" s="203"/>
      <c r="O897" s="203"/>
      <c r="P897" s="203"/>
      <c r="Q897" s="203"/>
      <c r="R897" s="204"/>
      <c r="S897" s="298" t="str">
        <f t="shared" si="54"/>
        <v/>
      </c>
      <c r="T897" s="299" t="str">
        <f t="shared" si="57"/>
        <v/>
      </c>
      <c r="U897" s="282"/>
    </row>
    <row r="898" spans="2:21" ht="24.75" customHeight="1">
      <c r="B898" s="176">
        <v>892</v>
      </c>
      <c r="C898" s="231"/>
      <c r="D898" s="290" t="str">
        <f t="shared" si="55"/>
        <v/>
      </c>
      <c r="E898" s="291">
        <f>IF(D898="",0,+COUNTIF('賃上げ後(2か月目)(様式3-8) '!$D$7:$D$1006,D898))</f>
        <v>0</v>
      </c>
      <c r="F898" s="205"/>
      <c r="G898" s="295" t="str">
        <f t="shared" si="56"/>
        <v/>
      </c>
      <c r="H898" s="202"/>
      <c r="I898" s="202"/>
      <c r="J898" s="203"/>
      <c r="K898" s="203"/>
      <c r="L898" s="203"/>
      <c r="M898" s="203"/>
      <c r="N898" s="203"/>
      <c r="O898" s="203"/>
      <c r="P898" s="203"/>
      <c r="Q898" s="203"/>
      <c r="R898" s="204"/>
      <c r="S898" s="298" t="str">
        <f t="shared" si="54"/>
        <v/>
      </c>
      <c r="T898" s="299" t="str">
        <f t="shared" si="57"/>
        <v/>
      </c>
      <c r="U898" s="282"/>
    </row>
    <row r="899" spans="2:21" ht="24.75" customHeight="1">
      <c r="B899" s="176">
        <v>893</v>
      </c>
      <c r="C899" s="231"/>
      <c r="D899" s="290" t="str">
        <f t="shared" si="55"/>
        <v/>
      </c>
      <c r="E899" s="291">
        <f>IF(D899="",0,+COUNTIF('賃上げ後(2か月目)(様式3-8) '!$D$7:$D$1006,D899))</f>
        <v>0</v>
      </c>
      <c r="F899" s="205"/>
      <c r="G899" s="295" t="str">
        <f t="shared" si="56"/>
        <v/>
      </c>
      <c r="H899" s="202"/>
      <c r="I899" s="202"/>
      <c r="J899" s="203"/>
      <c r="K899" s="203"/>
      <c r="L899" s="203"/>
      <c r="M899" s="203"/>
      <c r="N899" s="203"/>
      <c r="O899" s="203"/>
      <c r="P899" s="203"/>
      <c r="Q899" s="203"/>
      <c r="R899" s="204"/>
      <c r="S899" s="298" t="str">
        <f t="shared" si="54"/>
        <v/>
      </c>
      <c r="T899" s="299" t="str">
        <f t="shared" si="57"/>
        <v/>
      </c>
      <c r="U899" s="282"/>
    </row>
    <row r="900" spans="2:21" ht="24.75" customHeight="1">
      <c r="B900" s="176">
        <v>894</v>
      </c>
      <c r="C900" s="231"/>
      <c r="D900" s="290" t="str">
        <f t="shared" si="55"/>
        <v/>
      </c>
      <c r="E900" s="291">
        <f>IF(D900="",0,+COUNTIF('賃上げ後(2か月目)(様式3-8) '!$D$7:$D$1006,D900))</f>
        <v>0</v>
      </c>
      <c r="F900" s="205"/>
      <c r="G900" s="295" t="str">
        <f t="shared" si="56"/>
        <v/>
      </c>
      <c r="H900" s="202"/>
      <c r="I900" s="202"/>
      <c r="J900" s="203"/>
      <c r="K900" s="203"/>
      <c r="L900" s="203"/>
      <c r="M900" s="203"/>
      <c r="N900" s="203"/>
      <c r="O900" s="203"/>
      <c r="P900" s="203"/>
      <c r="Q900" s="203"/>
      <c r="R900" s="204"/>
      <c r="S900" s="298" t="str">
        <f t="shared" si="54"/>
        <v/>
      </c>
      <c r="T900" s="299" t="str">
        <f t="shared" si="57"/>
        <v/>
      </c>
      <c r="U900" s="282"/>
    </row>
    <row r="901" spans="2:21" ht="24.75" customHeight="1">
      <c r="B901" s="176">
        <v>895</v>
      </c>
      <c r="C901" s="231"/>
      <c r="D901" s="290" t="str">
        <f t="shared" si="55"/>
        <v/>
      </c>
      <c r="E901" s="291">
        <f>IF(D901="",0,+COUNTIF('賃上げ後(2か月目)(様式3-8) '!$D$7:$D$1006,D901))</f>
        <v>0</v>
      </c>
      <c r="F901" s="205"/>
      <c r="G901" s="295" t="str">
        <f t="shared" si="56"/>
        <v/>
      </c>
      <c r="H901" s="202"/>
      <c r="I901" s="202"/>
      <c r="J901" s="203"/>
      <c r="K901" s="203"/>
      <c r="L901" s="203"/>
      <c r="M901" s="203"/>
      <c r="N901" s="203"/>
      <c r="O901" s="203"/>
      <c r="P901" s="203"/>
      <c r="Q901" s="203"/>
      <c r="R901" s="204"/>
      <c r="S901" s="298" t="str">
        <f t="shared" si="54"/>
        <v/>
      </c>
      <c r="T901" s="299" t="str">
        <f t="shared" si="57"/>
        <v/>
      </c>
      <c r="U901" s="282"/>
    </row>
    <row r="902" spans="2:21" ht="24.75" customHeight="1">
      <c r="B902" s="176">
        <v>896</v>
      </c>
      <c r="C902" s="231"/>
      <c r="D902" s="290" t="str">
        <f t="shared" si="55"/>
        <v/>
      </c>
      <c r="E902" s="291">
        <f>IF(D902="",0,+COUNTIF('賃上げ後(2か月目)(様式3-8) '!$D$7:$D$1006,D902))</f>
        <v>0</v>
      </c>
      <c r="F902" s="205"/>
      <c r="G902" s="295" t="str">
        <f t="shared" si="56"/>
        <v/>
      </c>
      <c r="H902" s="202"/>
      <c r="I902" s="202"/>
      <c r="J902" s="203"/>
      <c r="K902" s="203"/>
      <c r="L902" s="203"/>
      <c r="M902" s="203"/>
      <c r="N902" s="203"/>
      <c r="O902" s="203"/>
      <c r="P902" s="203"/>
      <c r="Q902" s="203"/>
      <c r="R902" s="204"/>
      <c r="S902" s="298" t="str">
        <f t="shared" si="54"/>
        <v/>
      </c>
      <c r="T902" s="299" t="str">
        <f t="shared" si="57"/>
        <v/>
      </c>
      <c r="U902" s="282"/>
    </row>
    <row r="903" spans="2:21" ht="24.75" customHeight="1">
      <c r="B903" s="176">
        <v>897</v>
      </c>
      <c r="C903" s="231"/>
      <c r="D903" s="290" t="str">
        <f t="shared" si="55"/>
        <v/>
      </c>
      <c r="E903" s="291">
        <f>IF(D903="",0,+COUNTIF('賃上げ後(2か月目)(様式3-8) '!$D$7:$D$1006,D903))</f>
        <v>0</v>
      </c>
      <c r="F903" s="205"/>
      <c r="G903" s="295" t="str">
        <f t="shared" si="56"/>
        <v/>
      </c>
      <c r="H903" s="202"/>
      <c r="I903" s="202"/>
      <c r="J903" s="203"/>
      <c r="K903" s="203"/>
      <c r="L903" s="203"/>
      <c r="M903" s="203"/>
      <c r="N903" s="203"/>
      <c r="O903" s="203"/>
      <c r="P903" s="203"/>
      <c r="Q903" s="203"/>
      <c r="R903" s="204"/>
      <c r="S903" s="298" t="str">
        <f t="shared" si="54"/>
        <v/>
      </c>
      <c r="T903" s="299" t="str">
        <f t="shared" si="57"/>
        <v/>
      </c>
      <c r="U903" s="282"/>
    </row>
    <row r="904" spans="2:21" ht="24.75" customHeight="1">
      <c r="B904" s="176">
        <v>898</v>
      </c>
      <c r="C904" s="231"/>
      <c r="D904" s="290" t="str">
        <f t="shared" si="55"/>
        <v/>
      </c>
      <c r="E904" s="291">
        <f>IF(D904="",0,+COUNTIF('賃上げ後(2か月目)(様式3-8) '!$D$7:$D$1006,D904))</f>
        <v>0</v>
      </c>
      <c r="F904" s="205"/>
      <c r="G904" s="295" t="str">
        <f t="shared" si="56"/>
        <v/>
      </c>
      <c r="H904" s="202"/>
      <c r="I904" s="202"/>
      <c r="J904" s="203"/>
      <c r="K904" s="203"/>
      <c r="L904" s="203"/>
      <c r="M904" s="203"/>
      <c r="N904" s="203"/>
      <c r="O904" s="203"/>
      <c r="P904" s="203"/>
      <c r="Q904" s="203"/>
      <c r="R904" s="204"/>
      <c r="S904" s="298" t="str">
        <f t="shared" ref="S904:S967" si="58">IF(C904="","",+SUM(H904:R904))</f>
        <v/>
      </c>
      <c r="T904" s="299" t="str">
        <f t="shared" si="57"/>
        <v/>
      </c>
      <c r="U904" s="282"/>
    </row>
    <row r="905" spans="2:21" ht="24.75" customHeight="1">
      <c r="B905" s="176">
        <v>899</v>
      </c>
      <c r="C905" s="231"/>
      <c r="D905" s="290" t="str">
        <f t="shared" ref="D905:D968" si="59">SUBSTITUTE(SUBSTITUTE(C905,"　","")," ","")</f>
        <v/>
      </c>
      <c r="E905" s="291">
        <f>IF(D905="",0,+COUNTIF('賃上げ後(2か月目)(様式3-8) '!$D$7:$D$1006,D905))</f>
        <v>0</v>
      </c>
      <c r="F905" s="205"/>
      <c r="G905" s="295" t="str">
        <f t="shared" ref="G905:G968" si="60">IF(C905="","",+IF(OR(E905&lt;1,F905=""),"除外","対象"))</f>
        <v/>
      </c>
      <c r="H905" s="202"/>
      <c r="I905" s="202"/>
      <c r="J905" s="203"/>
      <c r="K905" s="203"/>
      <c r="L905" s="203"/>
      <c r="M905" s="203"/>
      <c r="N905" s="203"/>
      <c r="O905" s="203"/>
      <c r="P905" s="203"/>
      <c r="Q905" s="203"/>
      <c r="R905" s="204"/>
      <c r="S905" s="298" t="str">
        <f t="shared" si="58"/>
        <v/>
      </c>
      <c r="T905" s="299" t="str">
        <f t="shared" si="57"/>
        <v/>
      </c>
      <c r="U905" s="282"/>
    </row>
    <row r="906" spans="2:21" ht="24.75" customHeight="1">
      <c r="B906" s="176">
        <v>900</v>
      </c>
      <c r="C906" s="231"/>
      <c r="D906" s="290" t="str">
        <f t="shared" si="59"/>
        <v/>
      </c>
      <c r="E906" s="291">
        <f>IF(D906="",0,+COUNTIF('賃上げ後(2か月目)(様式3-8) '!$D$7:$D$1006,D906))</f>
        <v>0</v>
      </c>
      <c r="F906" s="205"/>
      <c r="G906" s="295" t="str">
        <f t="shared" si="60"/>
        <v/>
      </c>
      <c r="H906" s="202"/>
      <c r="I906" s="202"/>
      <c r="J906" s="203"/>
      <c r="K906" s="203"/>
      <c r="L906" s="203"/>
      <c r="M906" s="203"/>
      <c r="N906" s="203"/>
      <c r="O906" s="203"/>
      <c r="P906" s="203"/>
      <c r="Q906" s="203"/>
      <c r="R906" s="204"/>
      <c r="S906" s="298" t="str">
        <f t="shared" si="58"/>
        <v/>
      </c>
      <c r="T906" s="299" t="str">
        <f t="shared" si="57"/>
        <v/>
      </c>
      <c r="U906" s="282"/>
    </row>
    <row r="907" spans="2:21" ht="24.75" customHeight="1">
      <c r="B907" s="176">
        <v>901</v>
      </c>
      <c r="C907" s="231"/>
      <c r="D907" s="290" t="str">
        <f t="shared" si="59"/>
        <v/>
      </c>
      <c r="E907" s="291">
        <f>IF(D907="",0,+COUNTIF('賃上げ後(2か月目)(様式3-8) '!$D$7:$D$1006,D907))</f>
        <v>0</v>
      </c>
      <c r="F907" s="205"/>
      <c r="G907" s="295" t="str">
        <f t="shared" si="60"/>
        <v/>
      </c>
      <c r="H907" s="202"/>
      <c r="I907" s="202"/>
      <c r="J907" s="203"/>
      <c r="K907" s="203"/>
      <c r="L907" s="203"/>
      <c r="M907" s="203"/>
      <c r="N907" s="203"/>
      <c r="O907" s="203"/>
      <c r="P907" s="203"/>
      <c r="Q907" s="203"/>
      <c r="R907" s="204"/>
      <c r="S907" s="298" t="str">
        <f t="shared" si="58"/>
        <v/>
      </c>
      <c r="T907" s="299" t="str">
        <f t="shared" si="57"/>
        <v/>
      </c>
      <c r="U907" s="282"/>
    </row>
    <row r="908" spans="2:21" ht="24.75" customHeight="1">
      <c r="B908" s="176">
        <v>902</v>
      </c>
      <c r="C908" s="231"/>
      <c r="D908" s="290" t="str">
        <f t="shared" si="59"/>
        <v/>
      </c>
      <c r="E908" s="291">
        <f>IF(D908="",0,+COUNTIF('賃上げ後(2か月目)(様式3-8) '!$D$7:$D$1006,D908))</f>
        <v>0</v>
      </c>
      <c r="F908" s="205"/>
      <c r="G908" s="295" t="str">
        <f t="shared" si="60"/>
        <v/>
      </c>
      <c r="H908" s="202"/>
      <c r="I908" s="202"/>
      <c r="J908" s="203"/>
      <c r="K908" s="203"/>
      <c r="L908" s="203"/>
      <c r="M908" s="203"/>
      <c r="N908" s="203"/>
      <c r="O908" s="203"/>
      <c r="P908" s="203"/>
      <c r="Q908" s="203"/>
      <c r="R908" s="204"/>
      <c r="S908" s="298" t="str">
        <f t="shared" si="58"/>
        <v/>
      </c>
      <c r="T908" s="299" t="str">
        <f t="shared" si="57"/>
        <v/>
      </c>
      <c r="U908" s="282"/>
    </row>
    <row r="909" spans="2:21" ht="24.75" customHeight="1">
      <c r="B909" s="176">
        <v>903</v>
      </c>
      <c r="C909" s="231"/>
      <c r="D909" s="290" t="str">
        <f t="shared" si="59"/>
        <v/>
      </c>
      <c r="E909" s="291">
        <f>IF(D909="",0,+COUNTIF('賃上げ後(2か月目)(様式3-8) '!$D$7:$D$1006,D909))</f>
        <v>0</v>
      </c>
      <c r="F909" s="205"/>
      <c r="G909" s="295" t="str">
        <f t="shared" si="60"/>
        <v/>
      </c>
      <c r="H909" s="202"/>
      <c r="I909" s="202"/>
      <c r="J909" s="203"/>
      <c r="K909" s="203"/>
      <c r="L909" s="203"/>
      <c r="M909" s="203"/>
      <c r="N909" s="203"/>
      <c r="O909" s="203"/>
      <c r="P909" s="203"/>
      <c r="Q909" s="203"/>
      <c r="R909" s="204"/>
      <c r="S909" s="298" t="str">
        <f t="shared" si="58"/>
        <v/>
      </c>
      <c r="T909" s="299" t="str">
        <f t="shared" si="57"/>
        <v/>
      </c>
      <c r="U909" s="282"/>
    </row>
    <row r="910" spans="2:21" ht="24.75" customHeight="1">
      <c r="B910" s="176">
        <v>904</v>
      </c>
      <c r="C910" s="231"/>
      <c r="D910" s="290" t="str">
        <f t="shared" si="59"/>
        <v/>
      </c>
      <c r="E910" s="291">
        <f>IF(D910="",0,+COUNTIF('賃上げ後(2か月目)(様式3-8) '!$D$7:$D$1006,D910))</f>
        <v>0</v>
      </c>
      <c r="F910" s="205"/>
      <c r="G910" s="295" t="str">
        <f t="shared" si="60"/>
        <v/>
      </c>
      <c r="H910" s="202"/>
      <c r="I910" s="202"/>
      <c r="J910" s="203"/>
      <c r="K910" s="203"/>
      <c r="L910" s="203"/>
      <c r="M910" s="203"/>
      <c r="N910" s="203"/>
      <c r="O910" s="203"/>
      <c r="P910" s="203"/>
      <c r="Q910" s="203"/>
      <c r="R910" s="204"/>
      <c r="S910" s="298" t="str">
        <f t="shared" si="58"/>
        <v/>
      </c>
      <c r="T910" s="299" t="str">
        <f t="shared" ref="T910:T973" si="61">IF(C910="","",+IF(G910="対象",H910,0))</f>
        <v/>
      </c>
      <c r="U910" s="282"/>
    </row>
    <row r="911" spans="2:21" ht="24.75" customHeight="1">
      <c r="B911" s="176">
        <v>905</v>
      </c>
      <c r="C911" s="231"/>
      <c r="D911" s="290" t="str">
        <f t="shared" si="59"/>
        <v/>
      </c>
      <c r="E911" s="291">
        <f>IF(D911="",0,+COUNTIF('賃上げ後(2か月目)(様式3-8) '!$D$7:$D$1006,D911))</f>
        <v>0</v>
      </c>
      <c r="F911" s="205"/>
      <c r="G911" s="295" t="str">
        <f t="shared" si="60"/>
        <v/>
      </c>
      <c r="H911" s="202"/>
      <c r="I911" s="202"/>
      <c r="J911" s="203"/>
      <c r="K911" s="203"/>
      <c r="L911" s="203"/>
      <c r="M911" s="203"/>
      <c r="N911" s="203"/>
      <c r="O911" s="203"/>
      <c r="P911" s="203"/>
      <c r="Q911" s="203"/>
      <c r="R911" s="204"/>
      <c r="S911" s="298" t="str">
        <f t="shared" si="58"/>
        <v/>
      </c>
      <c r="T911" s="299" t="str">
        <f t="shared" si="61"/>
        <v/>
      </c>
      <c r="U911" s="282"/>
    </row>
    <row r="912" spans="2:21" ht="24.75" customHeight="1">
      <c r="B912" s="176">
        <v>906</v>
      </c>
      <c r="C912" s="231"/>
      <c r="D912" s="290" t="str">
        <f t="shared" si="59"/>
        <v/>
      </c>
      <c r="E912" s="291">
        <f>IF(D912="",0,+COUNTIF('賃上げ後(2か月目)(様式3-8) '!$D$7:$D$1006,D912))</f>
        <v>0</v>
      </c>
      <c r="F912" s="205"/>
      <c r="G912" s="295" t="str">
        <f t="shared" si="60"/>
        <v/>
      </c>
      <c r="H912" s="202"/>
      <c r="I912" s="202"/>
      <c r="J912" s="203"/>
      <c r="K912" s="203"/>
      <c r="L912" s="203"/>
      <c r="M912" s="203"/>
      <c r="N912" s="203"/>
      <c r="O912" s="203"/>
      <c r="P912" s="203"/>
      <c r="Q912" s="203"/>
      <c r="R912" s="204"/>
      <c r="S912" s="298" t="str">
        <f t="shared" si="58"/>
        <v/>
      </c>
      <c r="T912" s="299" t="str">
        <f t="shared" si="61"/>
        <v/>
      </c>
      <c r="U912" s="282"/>
    </row>
    <row r="913" spans="2:21" ht="24.75" customHeight="1">
      <c r="B913" s="176">
        <v>907</v>
      </c>
      <c r="C913" s="231"/>
      <c r="D913" s="290" t="str">
        <f t="shared" si="59"/>
        <v/>
      </c>
      <c r="E913" s="291">
        <f>IF(D913="",0,+COUNTIF('賃上げ後(2か月目)(様式3-8) '!$D$7:$D$1006,D913))</f>
        <v>0</v>
      </c>
      <c r="F913" s="205"/>
      <c r="G913" s="295" t="str">
        <f t="shared" si="60"/>
        <v/>
      </c>
      <c r="H913" s="202"/>
      <c r="I913" s="202"/>
      <c r="J913" s="203"/>
      <c r="K913" s="203"/>
      <c r="L913" s="203"/>
      <c r="M913" s="203"/>
      <c r="N913" s="203"/>
      <c r="O913" s="203"/>
      <c r="P913" s="203"/>
      <c r="Q913" s="203"/>
      <c r="R913" s="204"/>
      <c r="S913" s="298" t="str">
        <f t="shared" si="58"/>
        <v/>
      </c>
      <c r="T913" s="299" t="str">
        <f t="shared" si="61"/>
        <v/>
      </c>
      <c r="U913" s="282"/>
    </row>
    <row r="914" spans="2:21" ht="24.75" customHeight="1">
      <c r="B914" s="176">
        <v>908</v>
      </c>
      <c r="C914" s="231"/>
      <c r="D914" s="290" t="str">
        <f t="shared" si="59"/>
        <v/>
      </c>
      <c r="E914" s="291">
        <f>IF(D914="",0,+COUNTIF('賃上げ後(2か月目)(様式3-8) '!$D$7:$D$1006,D914))</f>
        <v>0</v>
      </c>
      <c r="F914" s="205"/>
      <c r="G914" s="295" t="str">
        <f t="shared" si="60"/>
        <v/>
      </c>
      <c r="H914" s="202"/>
      <c r="I914" s="202"/>
      <c r="J914" s="203"/>
      <c r="K914" s="203"/>
      <c r="L914" s="203"/>
      <c r="M914" s="203"/>
      <c r="N914" s="203"/>
      <c r="O914" s="203"/>
      <c r="P914" s="203"/>
      <c r="Q914" s="203"/>
      <c r="R914" s="204"/>
      <c r="S914" s="298" t="str">
        <f t="shared" si="58"/>
        <v/>
      </c>
      <c r="T914" s="299" t="str">
        <f t="shared" si="61"/>
        <v/>
      </c>
      <c r="U914" s="282"/>
    </row>
    <row r="915" spans="2:21" ht="24.75" customHeight="1">
      <c r="B915" s="176">
        <v>909</v>
      </c>
      <c r="C915" s="231"/>
      <c r="D915" s="290" t="str">
        <f t="shared" si="59"/>
        <v/>
      </c>
      <c r="E915" s="291">
        <f>IF(D915="",0,+COUNTIF('賃上げ後(2か月目)(様式3-8) '!$D$7:$D$1006,D915))</f>
        <v>0</v>
      </c>
      <c r="F915" s="205"/>
      <c r="G915" s="295" t="str">
        <f t="shared" si="60"/>
        <v/>
      </c>
      <c r="H915" s="202"/>
      <c r="I915" s="202"/>
      <c r="J915" s="203"/>
      <c r="K915" s="203"/>
      <c r="L915" s="203"/>
      <c r="M915" s="203"/>
      <c r="N915" s="203"/>
      <c r="O915" s="203"/>
      <c r="P915" s="203"/>
      <c r="Q915" s="203"/>
      <c r="R915" s="204"/>
      <c r="S915" s="298" t="str">
        <f t="shared" si="58"/>
        <v/>
      </c>
      <c r="T915" s="299" t="str">
        <f t="shared" si="61"/>
        <v/>
      </c>
      <c r="U915" s="282"/>
    </row>
    <row r="916" spans="2:21" ht="24.75" customHeight="1">
      <c r="B916" s="176">
        <v>910</v>
      </c>
      <c r="C916" s="231"/>
      <c r="D916" s="290" t="str">
        <f t="shared" si="59"/>
        <v/>
      </c>
      <c r="E916" s="291">
        <f>IF(D916="",0,+COUNTIF('賃上げ後(2か月目)(様式3-8) '!$D$7:$D$1006,D916))</f>
        <v>0</v>
      </c>
      <c r="F916" s="205"/>
      <c r="G916" s="295" t="str">
        <f t="shared" si="60"/>
        <v/>
      </c>
      <c r="H916" s="202"/>
      <c r="I916" s="202"/>
      <c r="J916" s="203"/>
      <c r="K916" s="203"/>
      <c r="L916" s="203"/>
      <c r="M916" s="203"/>
      <c r="N916" s="203"/>
      <c r="O916" s="203"/>
      <c r="P916" s="203"/>
      <c r="Q916" s="203"/>
      <c r="R916" s="204"/>
      <c r="S916" s="298" t="str">
        <f t="shared" si="58"/>
        <v/>
      </c>
      <c r="T916" s="299" t="str">
        <f t="shared" si="61"/>
        <v/>
      </c>
      <c r="U916" s="282"/>
    </row>
    <row r="917" spans="2:21" ht="24.75" customHeight="1">
      <c r="B917" s="176">
        <v>911</v>
      </c>
      <c r="C917" s="231"/>
      <c r="D917" s="290" t="str">
        <f t="shared" si="59"/>
        <v/>
      </c>
      <c r="E917" s="291">
        <f>IF(D917="",0,+COUNTIF('賃上げ後(2か月目)(様式3-8) '!$D$7:$D$1006,D917))</f>
        <v>0</v>
      </c>
      <c r="F917" s="205"/>
      <c r="G917" s="295" t="str">
        <f t="shared" si="60"/>
        <v/>
      </c>
      <c r="H917" s="202"/>
      <c r="I917" s="202"/>
      <c r="J917" s="203"/>
      <c r="K917" s="203"/>
      <c r="L917" s="203"/>
      <c r="M917" s="203"/>
      <c r="N917" s="203"/>
      <c r="O917" s="203"/>
      <c r="P917" s="203"/>
      <c r="Q917" s="203"/>
      <c r="R917" s="204"/>
      <c r="S917" s="298" t="str">
        <f t="shared" si="58"/>
        <v/>
      </c>
      <c r="T917" s="299" t="str">
        <f t="shared" si="61"/>
        <v/>
      </c>
      <c r="U917" s="282"/>
    </row>
    <row r="918" spans="2:21" ht="24.75" customHeight="1">
      <c r="B918" s="176">
        <v>912</v>
      </c>
      <c r="C918" s="231"/>
      <c r="D918" s="290" t="str">
        <f t="shared" si="59"/>
        <v/>
      </c>
      <c r="E918" s="291">
        <f>IF(D918="",0,+COUNTIF('賃上げ後(2か月目)(様式3-8) '!$D$7:$D$1006,D918))</f>
        <v>0</v>
      </c>
      <c r="F918" s="205"/>
      <c r="G918" s="295" t="str">
        <f t="shared" si="60"/>
        <v/>
      </c>
      <c r="H918" s="202"/>
      <c r="I918" s="202"/>
      <c r="J918" s="203"/>
      <c r="K918" s="203"/>
      <c r="L918" s="203"/>
      <c r="M918" s="203"/>
      <c r="N918" s="203"/>
      <c r="O918" s="203"/>
      <c r="P918" s="203"/>
      <c r="Q918" s="203"/>
      <c r="R918" s="204"/>
      <c r="S918" s="298" t="str">
        <f t="shared" si="58"/>
        <v/>
      </c>
      <c r="T918" s="299" t="str">
        <f t="shared" si="61"/>
        <v/>
      </c>
      <c r="U918" s="282"/>
    </row>
    <row r="919" spans="2:21" ht="24.75" customHeight="1">
      <c r="B919" s="176">
        <v>913</v>
      </c>
      <c r="C919" s="231"/>
      <c r="D919" s="290" t="str">
        <f t="shared" si="59"/>
        <v/>
      </c>
      <c r="E919" s="291">
        <f>IF(D919="",0,+COUNTIF('賃上げ後(2か月目)(様式3-8) '!$D$7:$D$1006,D919))</f>
        <v>0</v>
      </c>
      <c r="F919" s="205"/>
      <c r="G919" s="295" t="str">
        <f t="shared" si="60"/>
        <v/>
      </c>
      <c r="H919" s="202"/>
      <c r="I919" s="202"/>
      <c r="J919" s="203"/>
      <c r="K919" s="203"/>
      <c r="L919" s="203"/>
      <c r="M919" s="203"/>
      <c r="N919" s="203"/>
      <c r="O919" s="203"/>
      <c r="P919" s="203"/>
      <c r="Q919" s="203"/>
      <c r="R919" s="204"/>
      <c r="S919" s="298" t="str">
        <f t="shared" si="58"/>
        <v/>
      </c>
      <c r="T919" s="299" t="str">
        <f t="shared" si="61"/>
        <v/>
      </c>
      <c r="U919" s="282"/>
    </row>
    <row r="920" spans="2:21" ht="24.75" customHeight="1">
      <c r="B920" s="176">
        <v>914</v>
      </c>
      <c r="C920" s="231"/>
      <c r="D920" s="290" t="str">
        <f t="shared" si="59"/>
        <v/>
      </c>
      <c r="E920" s="291">
        <f>IF(D920="",0,+COUNTIF('賃上げ後(2か月目)(様式3-8) '!$D$7:$D$1006,D920))</f>
        <v>0</v>
      </c>
      <c r="F920" s="205"/>
      <c r="G920" s="295" t="str">
        <f t="shared" si="60"/>
        <v/>
      </c>
      <c r="H920" s="202"/>
      <c r="I920" s="202"/>
      <c r="J920" s="203"/>
      <c r="K920" s="203"/>
      <c r="L920" s="203"/>
      <c r="M920" s="203"/>
      <c r="N920" s="203"/>
      <c r="O920" s="203"/>
      <c r="P920" s="203"/>
      <c r="Q920" s="203"/>
      <c r="R920" s="204"/>
      <c r="S920" s="298" t="str">
        <f t="shared" si="58"/>
        <v/>
      </c>
      <c r="T920" s="299" t="str">
        <f t="shared" si="61"/>
        <v/>
      </c>
      <c r="U920" s="282"/>
    </row>
    <row r="921" spans="2:21" ht="24.75" customHeight="1">
      <c r="B921" s="176">
        <v>915</v>
      </c>
      <c r="C921" s="231"/>
      <c r="D921" s="290" t="str">
        <f t="shared" si="59"/>
        <v/>
      </c>
      <c r="E921" s="291">
        <f>IF(D921="",0,+COUNTIF('賃上げ後(2か月目)(様式3-8) '!$D$7:$D$1006,D921))</f>
        <v>0</v>
      </c>
      <c r="F921" s="205"/>
      <c r="G921" s="295" t="str">
        <f t="shared" si="60"/>
        <v/>
      </c>
      <c r="H921" s="202"/>
      <c r="I921" s="202"/>
      <c r="J921" s="203"/>
      <c r="K921" s="203"/>
      <c r="L921" s="203"/>
      <c r="M921" s="203"/>
      <c r="N921" s="203"/>
      <c r="O921" s="203"/>
      <c r="P921" s="203"/>
      <c r="Q921" s="203"/>
      <c r="R921" s="204"/>
      <c r="S921" s="298" t="str">
        <f t="shared" si="58"/>
        <v/>
      </c>
      <c r="T921" s="299" t="str">
        <f t="shared" si="61"/>
        <v/>
      </c>
      <c r="U921" s="282"/>
    </row>
    <row r="922" spans="2:21" ht="24.75" customHeight="1">
      <c r="B922" s="176">
        <v>916</v>
      </c>
      <c r="C922" s="231"/>
      <c r="D922" s="290" t="str">
        <f t="shared" si="59"/>
        <v/>
      </c>
      <c r="E922" s="291">
        <f>IF(D922="",0,+COUNTIF('賃上げ後(2か月目)(様式3-8) '!$D$7:$D$1006,D922))</f>
        <v>0</v>
      </c>
      <c r="F922" s="205"/>
      <c r="G922" s="295" t="str">
        <f t="shared" si="60"/>
        <v/>
      </c>
      <c r="H922" s="202"/>
      <c r="I922" s="202"/>
      <c r="J922" s="203"/>
      <c r="K922" s="203"/>
      <c r="L922" s="203"/>
      <c r="M922" s="203"/>
      <c r="N922" s="203"/>
      <c r="O922" s="203"/>
      <c r="P922" s="203"/>
      <c r="Q922" s="203"/>
      <c r="R922" s="204"/>
      <c r="S922" s="298" t="str">
        <f t="shared" si="58"/>
        <v/>
      </c>
      <c r="T922" s="299" t="str">
        <f t="shared" si="61"/>
        <v/>
      </c>
      <c r="U922" s="282"/>
    </row>
    <row r="923" spans="2:21" ht="24.75" customHeight="1">
      <c r="B923" s="176">
        <v>917</v>
      </c>
      <c r="C923" s="231"/>
      <c r="D923" s="290" t="str">
        <f t="shared" si="59"/>
        <v/>
      </c>
      <c r="E923" s="291">
        <f>IF(D923="",0,+COUNTIF('賃上げ後(2か月目)(様式3-8) '!$D$7:$D$1006,D923))</f>
        <v>0</v>
      </c>
      <c r="F923" s="205"/>
      <c r="G923" s="295" t="str">
        <f t="shared" si="60"/>
        <v/>
      </c>
      <c r="H923" s="202"/>
      <c r="I923" s="202"/>
      <c r="J923" s="203"/>
      <c r="K923" s="203"/>
      <c r="L923" s="203"/>
      <c r="M923" s="203"/>
      <c r="N923" s="203"/>
      <c r="O923" s="203"/>
      <c r="P923" s="203"/>
      <c r="Q923" s="203"/>
      <c r="R923" s="204"/>
      <c r="S923" s="298" t="str">
        <f t="shared" si="58"/>
        <v/>
      </c>
      <c r="T923" s="299" t="str">
        <f t="shared" si="61"/>
        <v/>
      </c>
      <c r="U923" s="282"/>
    </row>
    <row r="924" spans="2:21" ht="24.75" customHeight="1">
      <c r="B924" s="176">
        <v>918</v>
      </c>
      <c r="C924" s="231"/>
      <c r="D924" s="290" t="str">
        <f t="shared" si="59"/>
        <v/>
      </c>
      <c r="E924" s="291">
        <f>IF(D924="",0,+COUNTIF('賃上げ後(2か月目)(様式3-8) '!$D$7:$D$1006,D924))</f>
        <v>0</v>
      </c>
      <c r="F924" s="205"/>
      <c r="G924" s="295" t="str">
        <f t="shared" si="60"/>
        <v/>
      </c>
      <c r="H924" s="202"/>
      <c r="I924" s="202"/>
      <c r="J924" s="203"/>
      <c r="K924" s="203"/>
      <c r="L924" s="203"/>
      <c r="M924" s="203"/>
      <c r="N924" s="203"/>
      <c r="O924" s="203"/>
      <c r="P924" s="203"/>
      <c r="Q924" s="203"/>
      <c r="R924" s="204"/>
      <c r="S924" s="298" t="str">
        <f t="shared" si="58"/>
        <v/>
      </c>
      <c r="T924" s="299" t="str">
        <f t="shared" si="61"/>
        <v/>
      </c>
      <c r="U924" s="282"/>
    </row>
    <row r="925" spans="2:21" ht="24.75" customHeight="1">
      <c r="B925" s="176">
        <v>919</v>
      </c>
      <c r="C925" s="231"/>
      <c r="D925" s="290" t="str">
        <f t="shared" si="59"/>
        <v/>
      </c>
      <c r="E925" s="291">
        <f>IF(D925="",0,+COUNTIF('賃上げ後(2か月目)(様式3-8) '!$D$7:$D$1006,D925))</f>
        <v>0</v>
      </c>
      <c r="F925" s="205"/>
      <c r="G925" s="295" t="str">
        <f t="shared" si="60"/>
        <v/>
      </c>
      <c r="H925" s="202"/>
      <c r="I925" s="202"/>
      <c r="J925" s="203"/>
      <c r="K925" s="203"/>
      <c r="L925" s="203"/>
      <c r="M925" s="203"/>
      <c r="N925" s="203"/>
      <c r="O925" s="203"/>
      <c r="P925" s="203"/>
      <c r="Q925" s="203"/>
      <c r="R925" s="204"/>
      <c r="S925" s="298" t="str">
        <f t="shared" si="58"/>
        <v/>
      </c>
      <c r="T925" s="299" t="str">
        <f t="shared" si="61"/>
        <v/>
      </c>
      <c r="U925" s="282"/>
    </row>
    <row r="926" spans="2:21" ht="24.75" customHeight="1">
      <c r="B926" s="176">
        <v>920</v>
      </c>
      <c r="C926" s="231"/>
      <c r="D926" s="290" t="str">
        <f t="shared" si="59"/>
        <v/>
      </c>
      <c r="E926" s="291">
        <f>IF(D926="",0,+COUNTIF('賃上げ後(2か月目)(様式3-8) '!$D$7:$D$1006,D926))</f>
        <v>0</v>
      </c>
      <c r="F926" s="205"/>
      <c r="G926" s="295" t="str">
        <f t="shared" si="60"/>
        <v/>
      </c>
      <c r="H926" s="202"/>
      <c r="I926" s="202"/>
      <c r="J926" s="203"/>
      <c r="K926" s="203"/>
      <c r="L926" s="203"/>
      <c r="M926" s="203"/>
      <c r="N926" s="203"/>
      <c r="O926" s="203"/>
      <c r="P926" s="203"/>
      <c r="Q926" s="203"/>
      <c r="R926" s="204"/>
      <c r="S926" s="298" t="str">
        <f t="shared" si="58"/>
        <v/>
      </c>
      <c r="T926" s="299" t="str">
        <f t="shared" si="61"/>
        <v/>
      </c>
      <c r="U926" s="282"/>
    </row>
    <row r="927" spans="2:21" ht="24.75" customHeight="1">
      <c r="B927" s="176">
        <v>921</v>
      </c>
      <c r="C927" s="231"/>
      <c r="D927" s="290" t="str">
        <f t="shared" si="59"/>
        <v/>
      </c>
      <c r="E927" s="291">
        <f>IF(D927="",0,+COUNTIF('賃上げ後(2か月目)(様式3-8) '!$D$7:$D$1006,D927))</f>
        <v>0</v>
      </c>
      <c r="F927" s="205"/>
      <c r="G927" s="295" t="str">
        <f t="shared" si="60"/>
        <v/>
      </c>
      <c r="H927" s="202"/>
      <c r="I927" s="202"/>
      <c r="J927" s="203"/>
      <c r="K927" s="203"/>
      <c r="L927" s="203"/>
      <c r="M927" s="203"/>
      <c r="N927" s="203"/>
      <c r="O927" s="203"/>
      <c r="P927" s="203"/>
      <c r="Q927" s="203"/>
      <c r="R927" s="204"/>
      <c r="S927" s="298" t="str">
        <f t="shared" si="58"/>
        <v/>
      </c>
      <c r="T927" s="299" t="str">
        <f t="shared" si="61"/>
        <v/>
      </c>
      <c r="U927" s="282"/>
    </row>
    <row r="928" spans="2:21" ht="24.75" customHeight="1">
      <c r="B928" s="176">
        <v>922</v>
      </c>
      <c r="C928" s="231"/>
      <c r="D928" s="290" t="str">
        <f t="shared" si="59"/>
        <v/>
      </c>
      <c r="E928" s="291">
        <f>IF(D928="",0,+COUNTIF('賃上げ後(2か月目)(様式3-8) '!$D$7:$D$1006,D928))</f>
        <v>0</v>
      </c>
      <c r="F928" s="205"/>
      <c r="G928" s="295" t="str">
        <f t="shared" si="60"/>
        <v/>
      </c>
      <c r="H928" s="202"/>
      <c r="I928" s="202"/>
      <c r="J928" s="203"/>
      <c r="K928" s="203"/>
      <c r="L928" s="203"/>
      <c r="M928" s="203"/>
      <c r="N928" s="203"/>
      <c r="O928" s="203"/>
      <c r="P928" s="203"/>
      <c r="Q928" s="203"/>
      <c r="R928" s="204"/>
      <c r="S928" s="298" t="str">
        <f t="shared" si="58"/>
        <v/>
      </c>
      <c r="T928" s="299" t="str">
        <f t="shared" si="61"/>
        <v/>
      </c>
      <c r="U928" s="282"/>
    </row>
    <row r="929" spans="2:21" ht="24.75" customHeight="1">
      <c r="B929" s="176">
        <v>923</v>
      </c>
      <c r="C929" s="231"/>
      <c r="D929" s="290" t="str">
        <f t="shared" si="59"/>
        <v/>
      </c>
      <c r="E929" s="291">
        <f>IF(D929="",0,+COUNTIF('賃上げ後(2か月目)(様式3-8) '!$D$7:$D$1006,D929))</f>
        <v>0</v>
      </c>
      <c r="F929" s="205"/>
      <c r="G929" s="295" t="str">
        <f t="shared" si="60"/>
        <v/>
      </c>
      <c r="H929" s="202"/>
      <c r="I929" s="202"/>
      <c r="J929" s="203"/>
      <c r="K929" s="203"/>
      <c r="L929" s="203"/>
      <c r="M929" s="203"/>
      <c r="N929" s="203"/>
      <c r="O929" s="203"/>
      <c r="P929" s="203"/>
      <c r="Q929" s="203"/>
      <c r="R929" s="204"/>
      <c r="S929" s="298" t="str">
        <f t="shared" si="58"/>
        <v/>
      </c>
      <c r="T929" s="299" t="str">
        <f t="shared" si="61"/>
        <v/>
      </c>
      <c r="U929" s="282"/>
    </row>
    <row r="930" spans="2:21" ht="24.75" customHeight="1">
      <c r="B930" s="176">
        <v>924</v>
      </c>
      <c r="C930" s="231"/>
      <c r="D930" s="290" t="str">
        <f t="shared" si="59"/>
        <v/>
      </c>
      <c r="E930" s="291">
        <f>IF(D930="",0,+COUNTIF('賃上げ後(2か月目)(様式3-8) '!$D$7:$D$1006,D930))</f>
        <v>0</v>
      </c>
      <c r="F930" s="205"/>
      <c r="G930" s="295" t="str">
        <f t="shared" si="60"/>
        <v/>
      </c>
      <c r="H930" s="202"/>
      <c r="I930" s="202"/>
      <c r="J930" s="203"/>
      <c r="K930" s="203"/>
      <c r="L930" s="203"/>
      <c r="M930" s="203"/>
      <c r="N930" s="203"/>
      <c r="O930" s="203"/>
      <c r="P930" s="203"/>
      <c r="Q930" s="203"/>
      <c r="R930" s="204"/>
      <c r="S930" s="298" t="str">
        <f t="shared" si="58"/>
        <v/>
      </c>
      <c r="T930" s="299" t="str">
        <f t="shared" si="61"/>
        <v/>
      </c>
      <c r="U930" s="282"/>
    </row>
    <row r="931" spans="2:21" ht="24.75" customHeight="1">
      <c r="B931" s="176">
        <v>925</v>
      </c>
      <c r="C931" s="231"/>
      <c r="D931" s="290" t="str">
        <f t="shared" si="59"/>
        <v/>
      </c>
      <c r="E931" s="291">
        <f>IF(D931="",0,+COUNTIF('賃上げ後(2か月目)(様式3-8) '!$D$7:$D$1006,D931))</f>
        <v>0</v>
      </c>
      <c r="F931" s="205"/>
      <c r="G931" s="295" t="str">
        <f t="shared" si="60"/>
        <v/>
      </c>
      <c r="H931" s="202"/>
      <c r="I931" s="202"/>
      <c r="J931" s="203"/>
      <c r="K931" s="203"/>
      <c r="L931" s="203"/>
      <c r="M931" s="203"/>
      <c r="N931" s="203"/>
      <c r="O931" s="203"/>
      <c r="P931" s="203"/>
      <c r="Q931" s="203"/>
      <c r="R931" s="204"/>
      <c r="S931" s="298" t="str">
        <f t="shared" si="58"/>
        <v/>
      </c>
      <c r="T931" s="299" t="str">
        <f t="shared" si="61"/>
        <v/>
      </c>
      <c r="U931" s="282"/>
    </row>
    <row r="932" spans="2:21" ht="24.75" customHeight="1">
      <c r="B932" s="176">
        <v>926</v>
      </c>
      <c r="C932" s="231"/>
      <c r="D932" s="290" t="str">
        <f t="shared" si="59"/>
        <v/>
      </c>
      <c r="E932" s="291">
        <f>IF(D932="",0,+COUNTIF('賃上げ後(2か月目)(様式3-8) '!$D$7:$D$1006,D932))</f>
        <v>0</v>
      </c>
      <c r="F932" s="205"/>
      <c r="G932" s="295" t="str">
        <f t="shared" si="60"/>
        <v/>
      </c>
      <c r="H932" s="202"/>
      <c r="I932" s="202"/>
      <c r="J932" s="203"/>
      <c r="K932" s="203"/>
      <c r="L932" s="203"/>
      <c r="M932" s="203"/>
      <c r="N932" s="203"/>
      <c r="O932" s="203"/>
      <c r="P932" s="203"/>
      <c r="Q932" s="203"/>
      <c r="R932" s="204"/>
      <c r="S932" s="298" t="str">
        <f t="shared" si="58"/>
        <v/>
      </c>
      <c r="T932" s="299" t="str">
        <f t="shared" si="61"/>
        <v/>
      </c>
      <c r="U932" s="282"/>
    </row>
    <row r="933" spans="2:21" ht="24.75" customHeight="1">
      <c r="B933" s="176">
        <v>927</v>
      </c>
      <c r="C933" s="231"/>
      <c r="D933" s="290" t="str">
        <f t="shared" si="59"/>
        <v/>
      </c>
      <c r="E933" s="291">
        <f>IF(D933="",0,+COUNTIF('賃上げ後(2か月目)(様式3-8) '!$D$7:$D$1006,D933))</f>
        <v>0</v>
      </c>
      <c r="F933" s="205"/>
      <c r="G933" s="295" t="str">
        <f t="shared" si="60"/>
        <v/>
      </c>
      <c r="H933" s="202"/>
      <c r="I933" s="202"/>
      <c r="J933" s="203"/>
      <c r="K933" s="203"/>
      <c r="L933" s="203"/>
      <c r="M933" s="203"/>
      <c r="N933" s="203"/>
      <c r="O933" s="203"/>
      <c r="P933" s="203"/>
      <c r="Q933" s="203"/>
      <c r="R933" s="204"/>
      <c r="S933" s="298" t="str">
        <f t="shared" si="58"/>
        <v/>
      </c>
      <c r="T933" s="299" t="str">
        <f t="shared" si="61"/>
        <v/>
      </c>
      <c r="U933" s="282"/>
    </row>
    <row r="934" spans="2:21" ht="24.75" customHeight="1">
      <c r="B934" s="176">
        <v>928</v>
      </c>
      <c r="C934" s="231"/>
      <c r="D934" s="290" t="str">
        <f t="shared" si="59"/>
        <v/>
      </c>
      <c r="E934" s="291">
        <f>IF(D934="",0,+COUNTIF('賃上げ後(2か月目)(様式3-8) '!$D$7:$D$1006,D934))</f>
        <v>0</v>
      </c>
      <c r="F934" s="205"/>
      <c r="G934" s="295" t="str">
        <f t="shared" si="60"/>
        <v/>
      </c>
      <c r="H934" s="202"/>
      <c r="I934" s="202"/>
      <c r="J934" s="203"/>
      <c r="K934" s="203"/>
      <c r="L934" s="203"/>
      <c r="M934" s="203"/>
      <c r="N934" s="203"/>
      <c r="O934" s="203"/>
      <c r="P934" s="203"/>
      <c r="Q934" s="203"/>
      <c r="R934" s="204"/>
      <c r="S934" s="298" t="str">
        <f t="shared" si="58"/>
        <v/>
      </c>
      <c r="T934" s="299" t="str">
        <f t="shared" si="61"/>
        <v/>
      </c>
      <c r="U934" s="282"/>
    </row>
    <row r="935" spans="2:21" ht="24.75" customHeight="1">
      <c r="B935" s="176">
        <v>929</v>
      </c>
      <c r="C935" s="231"/>
      <c r="D935" s="290" t="str">
        <f t="shared" si="59"/>
        <v/>
      </c>
      <c r="E935" s="291">
        <f>IF(D935="",0,+COUNTIF('賃上げ後(2か月目)(様式3-8) '!$D$7:$D$1006,D935))</f>
        <v>0</v>
      </c>
      <c r="F935" s="205"/>
      <c r="G935" s="295" t="str">
        <f t="shared" si="60"/>
        <v/>
      </c>
      <c r="H935" s="202"/>
      <c r="I935" s="202"/>
      <c r="J935" s="203"/>
      <c r="K935" s="203"/>
      <c r="L935" s="203"/>
      <c r="M935" s="203"/>
      <c r="N935" s="203"/>
      <c r="O935" s="203"/>
      <c r="P935" s="203"/>
      <c r="Q935" s="203"/>
      <c r="R935" s="204"/>
      <c r="S935" s="298" t="str">
        <f t="shared" si="58"/>
        <v/>
      </c>
      <c r="T935" s="299" t="str">
        <f t="shared" si="61"/>
        <v/>
      </c>
      <c r="U935" s="282"/>
    </row>
    <row r="936" spans="2:21" ht="24.75" customHeight="1">
      <c r="B936" s="176">
        <v>930</v>
      </c>
      <c r="C936" s="231"/>
      <c r="D936" s="290" t="str">
        <f t="shared" si="59"/>
        <v/>
      </c>
      <c r="E936" s="291">
        <f>IF(D936="",0,+COUNTIF('賃上げ後(2か月目)(様式3-8) '!$D$7:$D$1006,D936))</f>
        <v>0</v>
      </c>
      <c r="F936" s="205"/>
      <c r="G936" s="295" t="str">
        <f t="shared" si="60"/>
        <v/>
      </c>
      <c r="H936" s="202"/>
      <c r="I936" s="202"/>
      <c r="J936" s="203"/>
      <c r="K936" s="203"/>
      <c r="L936" s="203"/>
      <c r="M936" s="203"/>
      <c r="N936" s="203"/>
      <c r="O936" s="203"/>
      <c r="P936" s="203"/>
      <c r="Q936" s="203"/>
      <c r="R936" s="204"/>
      <c r="S936" s="298" t="str">
        <f t="shared" si="58"/>
        <v/>
      </c>
      <c r="T936" s="299" t="str">
        <f t="shared" si="61"/>
        <v/>
      </c>
      <c r="U936" s="282"/>
    </row>
    <row r="937" spans="2:21" ht="24.75" customHeight="1">
      <c r="B937" s="176">
        <v>931</v>
      </c>
      <c r="C937" s="231"/>
      <c r="D937" s="290" t="str">
        <f t="shared" si="59"/>
        <v/>
      </c>
      <c r="E937" s="291">
        <f>IF(D937="",0,+COUNTIF('賃上げ後(2か月目)(様式3-8) '!$D$7:$D$1006,D937))</f>
        <v>0</v>
      </c>
      <c r="F937" s="205"/>
      <c r="G937" s="295" t="str">
        <f t="shared" si="60"/>
        <v/>
      </c>
      <c r="H937" s="202"/>
      <c r="I937" s="202"/>
      <c r="J937" s="203"/>
      <c r="K937" s="203"/>
      <c r="L937" s="203"/>
      <c r="M937" s="203"/>
      <c r="N937" s="203"/>
      <c r="O937" s="203"/>
      <c r="P937" s="203"/>
      <c r="Q937" s="203"/>
      <c r="R937" s="204"/>
      <c r="S937" s="298" t="str">
        <f t="shared" si="58"/>
        <v/>
      </c>
      <c r="T937" s="299" t="str">
        <f t="shared" si="61"/>
        <v/>
      </c>
      <c r="U937" s="282"/>
    </row>
    <row r="938" spans="2:21" ht="24.75" customHeight="1">
      <c r="B938" s="176">
        <v>932</v>
      </c>
      <c r="C938" s="231"/>
      <c r="D938" s="290" t="str">
        <f t="shared" si="59"/>
        <v/>
      </c>
      <c r="E938" s="291">
        <f>IF(D938="",0,+COUNTIF('賃上げ後(2か月目)(様式3-8) '!$D$7:$D$1006,D938))</f>
        <v>0</v>
      </c>
      <c r="F938" s="205"/>
      <c r="G938" s="295" t="str">
        <f t="shared" si="60"/>
        <v/>
      </c>
      <c r="H938" s="202"/>
      <c r="I938" s="202"/>
      <c r="J938" s="203"/>
      <c r="K938" s="203"/>
      <c r="L938" s="203"/>
      <c r="M938" s="203"/>
      <c r="N938" s="203"/>
      <c r="O938" s="203"/>
      <c r="P938" s="203"/>
      <c r="Q938" s="203"/>
      <c r="R938" s="204"/>
      <c r="S938" s="298" t="str">
        <f t="shared" si="58"/>
        <v/>
      </c>
      <c r="T938" s="299" t="str">
        <f t="shared" si="61"/>
        <v/>
      </c>
      <c r="U938" s="282"/>
    </row>
    <row r="939" spans="2:21" ht="24.75" customHeight="1">
      <c r="B939" s="176">
        <v>933</v>
      </c>
      <c r="C939" s="231"/>
      <c r="D939" s="290" t="str">
        <f t="shared" si="59"/>
        <v/>
      </c>
      <c r="E939" s="291">
        <f>IF(D939="",0,+COUNTIF('賃上げ後(2か月目)(様式3-8) '!$D$7:$D$1006,D939))</f>
        <v>0</v>
      </c>
      <c r="F939" s="205"/>
      <c r="G939" s="295" t="str">
        <f t="shared" si="60"/>
        <v/>
      </c>
      <c r="H939" s="202"/>
      <c r="I939" s="202"/>
      <c r="J939" s="203"/>
      <c r="K939" s="203"/>
      <c r="L939" s="203"/>
      <c r="M939" s="203"/>
      <c r="N939" s="203"/>
      <c r="O939" s="203"/>
      <c r="P939" s="203"/>
      <c r="Q939" s="203"/>
      <c r="R939" s="204"/>
      <c r="S939" s="298" t="str">
        <f t="shared" si="58"/>
        <v/>
      </c>
      <c r="T939" s="299" t="str">
        <f t="shared" si="61"/>
        <v/>
      </c>
      <c r="U939" s="282"/>
    </row>
    <row r="940" spans="2:21" ht="24.75" customHeight="1">
      <c r="B940" s="176">
        <v>934</v>
      </c>
      <c r="C940" s="231"/>
      <c r="D940" s="290" t="str">
        <f t="shared" si="59"/>
        <v/>
      </c>
      <c r="E940" s="291">
        <f>IF(D940="",0,+COUNTIF('賃上げ後(2か月目)(様式3-8) '!$D$7:$D$1006,D940))</f>
        <v>0</v>
      </c>
      <c r="F940" s="205"/>
      <c r="G940" s="295" t="str">
        <f t="shared" si="60"/>
        <v/>
      </c>
      <c r="H940" s="202"/>
      <c r="I940" s="202"/>
      <c r="J940" s="203"/>
      <c r="K940" s="203"/>
      <c r="L940" s="203"/>
      <c r="M940" s="203"/>
      <c r="N940" s="203"/>
      <c r="O940" s="203"/>
      <c r="P940" s="203"/>
      <c r="Q940" s="203"/>
      <c r="R940" s="204"/>
      <c r="S940" s="298" t="str">
        <f t="shared" si="58"/>
        <v/>
      </c>
      <c r="T940" s="299" t="str">
        <f t="shared" si="61"/>
        <v/>
      </c>
      <c r="U940" s="282"/>
    </row>
    <row r="941" spans="2:21" ht="24.75" customHeight="1">
      <c r="B941" s="176">
        <v>935</v>
      </c>
      <c r="C941" s="231"/>
      <c r="D941" s="290" t="str">
        <f t="shared" si="59"/>
        <v/>
      </c>
      <c r="E941" s="291">
        <f>IF(D941="",0,+COUNTIF('賃上げ後(2か月目)(様式3-8) '!$D$7:$D$1006,D941))</f>
        <v>0</v>
      </c>
      <c r="F941" s="205"/>
      <c r="G941" s="295" t="str">
        <f t="shared" si="60"/>
        <v/>
      </c>
      <c r="H941" s="202"/>
      <c r="I941" s="202"/>
      <c r="J941" s="203"/>
      <c r="K941" s="203"/>
      <c r="L941" s="203"/>
      <c r="M941" s="203"/>
      <c r="N941" s="203"/>
      <c r="O941" s="203"/>
      <c r="P941" s="203"/>
      <c r="Q941" s="203"/>
      <c r="R941" s="204"/>
      <c r="S941" s="298" t="str">
        <f t="shared" si="58"/>
        <v/>
      </c>
      <c r="T941" s="299" t="str">
        <f t="shared" si="61"/>
        <v/>
      </c>
      <c r="U941" s="282"/>
    </row>
    <row r="942" spans="2:21" ht="24.75" customHeight="1">
      <c r="B942" s="176">
        <v>936</v>
      </c>
      <c r="C942" s="231"/>
      <c r="D942" s="290" t="str">
        <f t="shared" si="59"/>
        <v/>
      </c>
      <c r="E942" s="291">
        <f>IF(D942="",0,+COUNTIF('賃上げ後(2か月目)(様式3-8) '!$D$7:$D$1006,D942))</f>
        <v>0</v>
      </c>
      <c r="F942" s="205"/>
      <c r="G942" s="295" t="str">
        <f t="shared" si="60"/>
        <v/>
      </c>
      <c r="H942" s="202"/>
      <c r="I942" s="202"/>
      <c r="J942" s="203"/>
      <c r="K942" s="203"/>
      <c r="L942" s="203"/>
      <c r="M942" s="203"/>
      <c r="N942" s="203"/>
      <c r="O942" s="203"/>
      <c r="P942" s="203"/>
      <c r="Q942" s="203"/>
      <c r="R942" s="204"/>
      <c r="S942" s="298" t="str">
        <f t="shared" si="58"/>
        <v/>
      </c>
      <c r="T942" s="299" t="str">
        <f t="shared" si="61"/>
        <v/>
      </c>
      <c r="U942" s="282"/>
    </row>
    <row r="943" spans="2:21" ht="24.75" customHeight="1">
      <c r="B943" s="176">
        <v>937</v>
      </c>
      <c r="C943" s="231"/>
      <c r="D943" s="290" t="str">
        <f t="shared" si="59"/>
        <v/>
      </c>
      <c r="E943" s="291">
        <f>IF(D943="",0,+COUNTIF('賃上げ後(2か月目)(様式3-8) '!$D$7:$D$1006,D943))</f>
        <v>0</v>
      </c>
      <c r="F943" s="205"/>
      <c r="G943" s="295" t="str">
        <f t="shared" si="60"/>
        <v/>
      </c>
      <c r="H943" s="202"/>
      <c r="I943" s="202"/>
      <c r="J943" s="203"/>
      <c r="K943" s="203"/>
      <c r="L943" s="203"/>
      <c r="M943" s="203"/>
      <c r="N943" s="203"/>
      <c r="O943" s="203"/>
      <c r="P943" s="203"/>
      <c r="Q943" s="203"/>
      <c r="R943" s="204"/>
      <c r="S943" s="298" t="str">
        <f t="shared" si="58"/>
        <v/>
      </c>
      <c r="T943" s="299" t="str">
        <f t="shared" si="61"/>
        <v/>
      </c>
      <c r="U943" s="282"/>
    </row>
    <row r="944" spans="2:21" ht="24.75" customHeight="1">
      <c r="B944" s="176">
        <v>938</v>
      </c>
      <c r="C944" s="231"/>
      <c r="D944" s="290" t="str">
        <f t="shared" si="59"/>
        <v/>
      </c>
      <c r="E944" s="291">
        <f>IF(D944="",0,+COUNTIF('賃上げ後(2か月目)(様式3-8) '!$D$7:$D$1006,D944))</f>
        <v>0</v>
      </c>
      <c r="F944" s="205"/>
      <c r="G944" s="295" t="str">
        <f t="shared" si="60"/>
        <v/>
      </c>
      <c r="H944" s="202"/>
      <c r="I944" s="202"/>
      <c r="J944" s="203"/>
      <c r="K944" s="203"/>
      <c r="L944" s="203"/>
      <c r="M944" s="203"/>
      <c r="N944" s="203"/>
      <c r="O944" s="203"/>
      <c r="P944" s="203"/>
      <c r="Q944" s="203"/>
      <c r="R944" s="204"/>
      <c r="S944" s="298" t="str">
        <f t="shared" si="58"/>
        <v/>
      </c>
      <c r="T944" s="299" t="str">
        <f t="shared" si="61"/>
        <v/>
      </c>
      <c r="U944" s="282"/>
    </row>
    <row r="945" spans="2:21" ht="24.75" customHeight="1">
      <c r="B945" s="176">
        <v>939</v>
      </c>
      <c r="C945" s="231"/>
      <c r="D945" s="290" t="str">
        <f t="shared" si="59"/>
        <v/>
      </c>
      <c r="E945" s="291">
        <f>IF(D945="",0,+COUNTIF('賃上げ後(2か月目)(様式3-8) '!$D$7:$D$1006,D945))</f>
        <v>0</v>
      </c>
      <c r="F945" s="205"/>
      <c r="G945" s="295" t="str">
        <f t="shared" si="60"/>
        <v/>
      </c>
      <c r="H945" s="202"/>
      <c r="I945" s="202"/>
      <c r="J945" s="203"/>
      <c r="K945" s="203"/>
      <c r="L945" s="203"/>
      <c r="M945" s="203"/>
      <c r="N945" s="203"/>
      <c r="O945" s="203"/>
      <c r="P945" s="203"/>
      <c r="Q945" s="203"/>
      <c r="R945" s="204"/>
      <c r="S945" s="298" t="str">
        <f t="shared" si="58"/>
        <v/>
      </c>
      <c r="T945" s="299" t="str">
        <f t="shared" si="61"/>
        <v/>
      </c>
      <c r="U945" s="282"/>
    </row>
    <row r="946" spans="2:21" ht="24.75" customHeight="1">
      <c r="B946" s="176">
        <v>940</v>
      </c>
      <c r="C946" s="231"/>
      <c r="D946" s="290" t="str">
        <f t="shared" si="59"/>
        <v/>
      </c>
      <c r="E946" s="291">
        <f>IF(D946="",0,+COUNTIF('賃上げ後(2か月目)(様式3-8) '!$D$7:$D$1006,D946))</f>
        <v>0</v>
      </c>
      <c r="F946" s="205"/>
      <c r="G946" s="295" t="str">
        <f t="shared" si="60"/>
        <v/>
      </c>
      <c r="H946" s="202"/>
      <c r="I946" s="202"/>
      <c r="J946" s="203"/>
      <c r="K946" s="203"/>
      <c r="L946" s="203"/>
      <c r="M946" s="203"/>
      <c r="N946" s="203"/>
      <c r="O946" s="203"/>
      <c r="P946" s="203"/>
      <c r="Q946" s="203"/>
      <c r="R946" s="204"/>
      <c r="S946" s="298" t="str">
        <f t="shared" si="58"/>
        <v/>
      </c>
      <c r="T946" s="299" t="str">
        <f t="shared" si="61"/>
        <v/>
      </c>
      <c r="U946" s="282"/>
    </row>
    <row r="947" spans="2:21" ht="24.75" customHeight="1">
      <c r="B947" s="176">
        <v>941</v>
      </c>
      <c r="C947" s="231"/>
      <c r="D947" s="290" t="str">
        <f t="shared" si="59"/>
        <v/>
      </c>
      <c r="E947" s="291">
        <f>IF(D947="",0,+COUNTIF('賃上げ後(2か月目)(様式3-8) '!$D$7:$D$1006,D947))</f>
        <v>0</v>
      </c>
      <c r="F947" s="205"/>
      <c r="G947" s="295" t="str">
        <f t="shared" si="60"/>
        <v/>
      </c>
      <c r="H947" s="202"/>
      <c r="I947" s="202"/>
      <c r="J947" s="203"/>
      <c r="K947" s="203"/>
      <c r="L947" s="203"/>
      <c r="M947" s="203"/>
      <c r="N947" s="203"/>
      <c r="O947" s="203"/>
      <c r="P947" s="203"/>
      <c r="Q947" s="203"/>
      <c r="R947" s="204"/>
      <c r="S947" s="298" t="str">
        <f t="shared" si="58"/>
        <v/>
      </c>
      <c r="T947" s="299" t="str">
        <f t="shared" si="61"/>
        <v/>
      </c>
      <c r="U947" s="282"/>
    </row>
    <row r="948" spans="2:21" ht="24.75" customHeight="1">
      <c r="B948" s="176">
        <v>942</v>
      </c>
      <c r="C948" s="231"/>
      <c r="D948" s="290" t="str">
        <f t="shared" si="59"/>
        <v/>
      </c>
      <c r="E948" s="291">
        <f>IF(D948="",0,+COUNTIF('賃上げ後(2か月目)(様式3-8) '!$D$7:$D$1006,D948))</f>
        <v>0</v>
      </c>
      <c r="F948" s="205"/>
      <c r="G948" s="295" t="str">
        <f t="shared" si="60"/>
        <v/>
      </c>
      <c r="H948" s="202"/>
      <c r="I948" s="202"/>
      <c r="J948" s="203"/>
      <c r="K948" s="203"/>
      <c r="L948" s="203"/>
      <c r="M948" s="203"/>
      <c r="N948" s="203"/>
      <c r="O948" s="203"/>
      <c r="P948" s="203"/>
      <c r="Q948" s="203"/>
      <c r="R948" s="204"/>
      <c r="S948" s="298" t="str">
        <f t="shared" si="58"/>
        <v/>
      </c>
      <c r="T948" s="299" t="str">
        <f t="shared" si="61"/>
        <v/>
      </c>
      <c r="U948" s="282"/>
    </row>
    <row r="949" spans="2:21" ht="24.75" customHeight="1">
      <c r="B949" s="176">
        <v>943</v>
      </c>
      <c r="C949" s="231"/>
      <c r="D949" s="290" t="str">
        <f t="shared" si="59"/>
        <v/>
      </c>
      <c r="E949" s="291">
        <f>IF(D949="",0,+COUNTIF('賃上げ後(2か月目)(様式3-8) '!$D$7:$D$1006,D949))</f>
        <v>0</v>
      </c>
      <c r="F949" s="205"/>
      <c r="G949" s="295" t="str">
        <f t="shared" si="60"/>
        <v/>
      </c>
      <c r="H949" s="202"/>
      <c r="I949" s="202"/>
      <c r="J949" s="203"/>
      <c r="K949" s="203"/>
      <c r="L949" s="203"/>
      <c r="M949" s="203"/>
      <c r="N949" s="203"/>
      <c r="O949" s="203"/>
      <c r="P949" s="203"/>
      <c r="Q949" s="203"/>
      <c r="R949" s="204"/>
      <c r="S949" s="298" t="str">
        <f t="shared" si="58"/>
        <v/>
      </c>
      <c r="T949" s="299" t="str">
        <f t="shared" si="61"/>
        <v/>
      </c>
      <c r="U949" s="282"/>
    </row>
    <row r="950" spans="2:21" ht="24.75" customHeight="1">
      <c r="B950" s="176">
        <v>944</v>
      </c>
      <c r="C950" s="231"/>
      <c r="D950" s="290" t="str">
        <f t="shared" si="59"/>
        <v/>
      </c>
      <c r="E950" s="291">
        <f>IF(D950="",0,+COUNTIF('賃上げ後(2か月目)(様式3-8) '!$D$7:$D$1006,D950))</f>
        <v>0</v>
      </c>
      <c r="F950" s="205"/>
      <c r="G950" s="295" t="str">
        <f t="shared" si="60"/>
        <v/>
      </c>
      <c r="H950" s="202"/>
      <c r="I950" s="202"/>
      <c r="J950" s="203"/>
      <c r="K950" s="203"/>
      <c r="L950" s="203"/>
      <c r="M950" s="203"/>
      <c r="N950" s="203"/>
      <c r="O950" s="203"/>
      <c r="P950" s="203"/>
      <c r="Q950" s="203"/>
      <c r="R950" s="204"/>
      <c r="S950" s="298" t="str">
        <f t="shared" si="58"/>
        <v/>
      </c>
      <c r="T950" s="299" t="str">
        <f t="shared" si="61"/>
        <v/>
      </c>
      <c r="U950" s="282"/>
    </row>
    <row r="951" spans="2:21" ht="24.75" customHeight="1">
      <c r="B951" s="176">
        <v>945</v>
      </c>
      <c r="C951" s="231"/>
      <c r="D951" s="290" t="str">
        <f t="shared" si="59"/>
        <v/>
      </c>
      <c r="E951" s="291">
        <f>IF(D951="",0,+COUNTIF('賃上げ後(2か月目)(様式3-8) '!$D$7:$D$1006,D951))</f>
        <v>0</v>
      </c>
      <c r="F951" s="205"/>
      <c r="G951" s="295" t="str">
        <f t="shared" si="60"/>
        <v/>
      </c>
      <c r="H951" s="202"/>
      <c r="I951" s="202"/>
      <c r="J951" s="203"/>
      <c r="K951" s="203"/>
      <c r="L951" s="203"/>
      <c r="M951" s="203"/>
      <c r="N951" s="203"/>
      <c r="O951" s="203"/>
      <c r="P951" s="203"/>
      <c r="Q951" s="203"/>
      <c r="R951" s="204"/>
      <c r="S951" s="298" t="str">
        <f t="shared" si="58"/>
        <v/>
      </c>
      <c r="T951" s="299" t="str">
        <f t="shared" si="61"/>
        <v/>
      </c>
      <c r="U951" s="282"/>
    </row>
    <row r="952" spans="2:21" ht="24.75" customHeight="1">
      <c r="B952" s="176">
        <v>946</v>
      </c>
      <c r="C952" s="231"/>
      <c r="D952" s="290" t="str">
        <f t="shared" si="59"/>
        <v/>
      </c>
      <c r="E952" s="291">
        <f>IF(D952="",0,+COUNTIF('賃上げ後(2か月目)(様式3-8) '!$D$7:$D$1006,D952))</f>
        <v>0</v>
      </c>
      <c r="F952" s="205"/>
      <c r="G952" s="295" t="str">
        <f t="shared" si="60"/>
        <v/>
      </c>
      <c r="H952" s="202"/>
      <c r="I952" s="202"/>
      <c r="J952" s="203"/>
      <c r="K952" s="203"/>
      <c r="L952" s="203"/>
      <c r="M952" s="203"/>
      <c r="N952" s="203"/>
      <c r="O952" s="203"/>
      <c r="P952" s="203"/>
      <c r="Q952" s="203"/>
      <c r="R952" s="204"/>
      <c r="S952" s="298" t="str">
        <f t="shared" si="58"/>
        <v/>
      </c>
      <c r="T952" s="299" t="str">
        <f t="shared" si="61"/>
        <v/>
      </c>
      <c r="U952" s="282"/>
    </row>
    <row r="953" spans="2:21" ht="24.75" customHeight="1">
      <c r="B953" s="176">
        <v>947</v>
      </c>
      <c r="C953" s="231"/>
      <c r="D953" s="290" t="str">
        <f t="shared" si="59"/>
        <v/>
      </c>
      <c r="E953" s="291">
        <f>IF(D953="",0,+COUNTIF('賃上げ後(2か月目)(様式3-8) '!$D$7:$D$1006,D953))</f>
        <v>0</v>
      </c>
      <c r="F953" s="205"/>
      <c r="G953" s="295" t="str">
        <f t="shared" si="60"/>
        <v/>
      </c>
      <c r="H953" s="202"/>
      <c r="I953" s="202"/>
      <c r="J953" s="203"/>
      <c r="K953" s="203"/>
      <c r="L953" s="203"/>
      <c r="M953" s="203"/>
      <c r="N953" s="203"/>
      <c r="O953" s="203"/>
      <c r="P953" s="203"/>
      <c r="Q953" s="203"/>
      <c r="R953" s="204"/>
      <c r="S953" s="298" t="str">
        <f t="shared" si="58"/>
        <v/>
      </c>
      <c r="T953" s="299" t="str">
        <f t="shared" si="61"/>
        <v/>
      </c>
      <c r="U953" s="282"/>
    </row>
    <row r="954" spans="2:21" ht="24.75" customHeight="1">
      <c r="B954" s="176">
        <v>948</v>
      </c>
      <c r="C954" s="231"/>
      <c r="D954" s="290" t="str">
        <f t="shared" si="59"/>
        <v/>
      </c>
      <c r="E954" s="291">
        <f>IF(D954="",0,+COUNTIF('賃上げ後(2か月目)(様式3-8) '!$D$7:$D$1006,D954))</f>
        <v>0</v>
      </c>
      <c r="F954" s="205"/>
      <c r="G954" s="295" t="str">
        <f t="shared" si="60"/>
        <v/>
      </c>
      <c r="H954" s="202"/>
      <c r="I954" s="202"/>
      <c r="J954" s="203"/>
      <c r="K954" s="203"/>
      <c r="L954" s="203"/>
      <c r="M954" s="203"/>
      <c r="N954" s="203"/>
      <c r="O954" s="203"/>
      <c r="P954" s="203"/>
      <c r="Q954" s="203"/>
      <c r="R954" s="204"/>
      <c r="S954" s="298" t="str">
        <f t="shared" si="58"/>
        <v/>
      </c>
      <c r="T954" s="299" t="str">
        <f t="shared" si="61"/>
        <v/>
      </c>
      <c r="U954" s="282"/>
    </row>
    <row r="955" spans="2:21" ht="24.75" customHeight="1">
      <c r="B955" s="176">
        <v>949</v>
      </c>
      <c r="C955" s="231"/>
      <c r="D955" s="290" t="str">
        <f t="shared" si="59"/>
        <v/>
      </c>
      <c r="E955" s="291">
        <f>IF(D955="",0,+COUNTIF('賃上げ後(2か月目)(様式3-8) '!$D$7:$D$1006,D955))</f>
        <v>0</v>
      </c>
      <c r="F955" s="205"/>
      <c r="G955" s="295" t="str">
        <f t="shared" si="60"/>
        <v/>
      </c>
      <c r="H955" s="202"/>
      <c r="I955" s="202"/>
      <c r="J955" s="203"/>
      <c r="K955" s="203"/>
      <c r="L955" s="203"/>
      <c r="M955" s="203"/>
      <c r="N955" s="203"/>
      <c r="O955" s="203"/>
      <c r="P955" s="203"/>
      <c r="Q955" s="203"/>
      <c r="R955" s="204"/>
      <c r="S955" s="298" t="str">
        <f t="shared" si="58"/>
        <v/>
      </c>
      <c r="T955" s="299" t="str">
        <f t="shared" si="61"/>
        <v/>
      </c>
      <c r="U955" s="282"/>
    </row>
    <row r="956" spans="2:21" ht="24.75" customHeight="1">
      <c r="B956" s="176">
        <v>950</v>
      </c>
      <c r="C956" s="231"/>
      <c r="D956" s="290" t="str">
        <f t="shared" si="59"/>
        <v/>
      </c>
      <c r="E956" s="291">
        <f>IF(D956="",0,+COUNTIF('賃上げ後(2か月目)(様式3-8) '!$D$7:$D$1006,D956))</f>
        <v>0</v>
      </c>
      <c r="F956" s="205"/>
      <c r="G956" s="295" t="str">
        <f t="shared" si="60"/>
        <v/>
      </c>
      <c r="H956" s="202"/>
      <c r="I956" s="202"/>
      <c r="J956" s="203"/>
      <c r="K956" s="203"/>
      <c r="L956" s="203"/>
      <c r="M956" s="203"/>
      <c r="N956" s="203"/>
      <c r="O956" s="203"/>
      <c r="P956" s="203"/>
      <c r="Q956" s="203"/>
      <c r="R956" s="204"/>
      <c r="S956" s="298" t="str">
        <f t="shared" si="58"/>
        <v/>
      </c>
      <c r="T956" s="299" t="str">
        <f t="shared" si="61"/>
        <v/>
      </c>
      <c r="U956" s="282"/>
    </row>
    <row r="957" spans="2:21" ht="24.75" customHeight="1">
      <c r="B957" s="176">
        <v>951</v>
      </c>
      <c r="C957" s="231"/>
      <c r="D957" s="290" t="str">
        <f t="shared" si="59"/>
        <v/>
      </c>
      <c r="E957" s="291">
        <f>IF(D957="",0,+COUNTIF('賃上げ後(2か月目)(様式3-8) '!$D$7:$D$1006,D957))</f>
        <v>0</v>
      </c>
      <c r="F957" s="205"/>
      <c r="G957" s="295" t="str">
        <f t="shared" si="60"/>
        <v/>
      </c>
      <c r="H957" s="202"/>
      <c r="I957" s="202"/>
      <c r="J957" s="203"/>
      <c r="K957" s="203"/>
      <c r="L957" s="203"/>
      <c r="M957" s="203"/>
      <c r="N957" s="203"/>
      <c r="O957" s="203"/>
      <c r="P957" s="203"/>
      <c r="Q957" s="203"/>
      <c r="R957" s="204"/>
      <c r="S957" s="298" t="str">
        <f t="shared" si="58"/>
        <v/>
      </c>
      <c r="T957" s="299" t="str">
        <f t="shared" si="61"/>
        <v/>
      </c>
      <c r="U957" s="282"/>
    </row>
    <row r="958" spans="2:21" ht="24.75" customHeight="1">
      <c r="B958" s="176">
        <v>952</v>
      </c>
      <c r="C958" s="231"/>
      <c r="D958" s="290" t="str">
        <f t="shared" si="59"/>
        <v/>
      </c>
      <c r="E958" s="291">
        <f>IF(D958="",0,+COUNTIF('賃上げ後(2か月目)(様式3-8) '!$D$7:$D$1006,D958))</f>
        <v>0</v>
      </c>
      <c r="F958" s="205"/>
      <c r="G958" s="295" t="str">
        <f t="shared" si="60"/>
        <v/>
      </c>
      <c r="H958" s="202"/>
      <c r="I958" s="202"/>
      <c r="J958" s="203"/>
      <c r="K958" s="203"/>
      <c r="L958" s="203"/>
      <c r="M958" s="203"/>
      <c r="N958" s="203"/>
      <c r="O958" s="203"/>
      <c r="P958" s="203"/>
      <c r="Q958" s="203"/>
      <c r="R958" s="204"/>
      <c r="S958" s="298" t="str">
        <f t="shared" si="58"/>
        <v/>
      </c>
      <c r="T958" s="299" t="str">
        <f t="shared" si="61"/>
        <v/>
      </c>
      <c r="U958" s="282"/>
    </row>
    <row r="959" spans="2:21" ht="24.75" customHeight="1">
      <c r="B959" s="176">
        <v>953</v>
      </c>
      <c r="C959" s="231"/>
      <c r="D959" s="290" t="str">
        <f t="shared" si="59"/>
        <v/>
      </c>
      <c r="E959" s="291">
        <f>IF(D959="",0,+COUNTIF('賃上げ後(2か月目)(様式3-8) '!$D$7:$D$1006,D959))</f>
        <v>0</v>
      </c>
      <c r="F959" s="205"/>
      <c r="G959" s="295" t="str">
        <f t="shared" si="60"/>
        <v/>
      </c>
      <c r="H959" s="202"/>
      <c r="I959" s="202"/>
      <c r="J959" s="203"/>
      <c r="K959" s="203"/>
      <c r="L959" s="203"/>
      <c r="M959" s="203"/>
      <c r="N959" s="203"/>
      <c r="O959" s="203"/>
      <c r="P959" s="203"/>
      <c r="Q959" s="203"/>
      <c r="R959" s="204"/>
      <c r="S959" s="298" t="str">
        <f t="shared" si="58"/>
        <v/>
      </c>
      <c r="T959" s="299" t="str">
        <f t="shared" si="61"/>
        <v/>
      </c>
      <c r="U959" s="282"/>
    </row>
    <row r="960" spans="2:21" ht="24.75" customHeight="1">
      <c r="B960" s="176">
        <v>954</v>
      </c>
      <c r="C960" s="231"/>
      <c r="D960" s="290" t="str">
        <f t="shared" si="59"/>
        <v/>
      </c>
      <c r="E960" s="291">
        <f>IF(D960="",0,+COUNTIF('賃上げ後(2か月目)(様式3-8) '!$D$7:$D$1006,D960))</f>
        <v>0</v>
      </c>
      <c r="F960" s="205"/>
      <c r="G960" s="295" t="str">
        <f t="shared" si="60"/>
        <v/>
      </c>
      <c r="H960" s="202"/>
      <c r="I960" s="202"/>
      <c r="J960" s="203"/>
      <c r="K960" s="203"/>
      <c r="L960" s="203"/>
      <c r="M960" s="203"/>
      <c r="N960" s="203"/>
      <c r="O960" s="203"/>
      <c r="P960" s="203"/>
      <c r="Q960" s="203"/>
      <c r="R960" s="204"/>
      <c r="S960" s="298" t="str">
        <f t="shared" si="58"/>
        <v/>
      </c>
      <c r="T960" s="299" t="str">
        <f t="shared" si="61"/>
        <v/>
      </c>
      <c r="U960" s="282"/>
    </row>
    <row r="961" spans="2:21" ht="24.75" customHeight="1">
      <c r="B961" s="176">
        <v>955</v>
      </c>
      <c r="C961" s="231"/>
      <c r="D961" s="290" t="str">
        <f t="shared" si="59"/>
        <v/>
      </c>
      <c r="E961" s="291">
        <f>IF(D961="",0,+COUNTIF('賃上げ後(2か月目)(様式3-8) '!$D$7:$D$1006,D961))</f>
        <v>0</v>
      </c>
      <c r="F961" s="205"/>
      <c r="G961" s="295" t="str">
        <f t="shared" si="60"/>
        <v/>
      </c>
      <c r="H961" s="202"/>
      <c r="I961" s="202"/>
      <c r="J961" s="203"/>
      <c r="K961" s="203"/>
      <c r="L961" s="203"/>
      <c r="M961" s="203"/>
      <c r="N961" s="203"/>
      <c r="O961" s="203"/>
      <c r="P961" s="203"/>
      <c r="Q961" s="203"/>
      <c r="R961" s="204"/>
      <c r="S961" s="298" t="str">
        <f t="shared" si="58"/>
        <v/>
      </c>
      <c r="T961" s="299" t="str">
        <f t="shared" si="61"/>
        <v/>
      </c>
      <c r="U961" s="282"/>
    </row>
    <row r="962" spans="2:21" ht="24.75" customHeight="1">
      <c r="B962" s="176">
        <v>956</v>
      </c>
      <c r="C962" s="231"/>
      <c r="D962" s="290" t="str">
        <f t="shared" si="59"/>
        <v/>
      </c>
      <c r="E962" s="291">
        <f>IF(D962="",0,+COUNTIF('賃上げ後(2か月目)(様式3-8) '!$D$7:$D$1006,D962))</f>
        <v>0</v>
      </c>
      <c r="F962" s="205"/>
      <c r="G962" s="295" t="str">
        <f t="shared" si="60"/>
        <v/>
      </c>
      <c r="H962" s="202"/>
      <c r="I962" s="202"/>
      <c r="J962" s="203"/>
      <c r="K962" s="203"/>
      <c r="L962" s="203"/>
      <c r="M962" s="203"/>
      <c r="N962" s="203"/>
      <c r="O962" s="203"/>
      <c r="P962" s="203"/>
      <c r="Q962" s="203"/>
      <c r="R962" s="204"/>
      <c r="S962" s="298" t="str">
        <f t="shared" si="58"/>
        <v/>
      </c>
      <c r="T962" s="299" t="str">
        <f t="shared" si="61"/>
        <v/>
      </c>
      <c r="U962" s="282"/>
    </row>
    <row r="963" spans="2:21" ht="24.75" customHeight="1">
      <c r="B963" s="176">
        <v>957</v>
      </c>
      <c r="C963" s="231"/>
      <c r="D963" s="290" t="str">
        <f t="shared" si="59"/>
        <v/>
      </c>
      <c r="E963" s="291">
        <f>IF(D963="",0,+COUNTIF('賃上げ後(2か月目)(様式3-8) '!$D$7:$D$1006,D963))</f>
        <v>0</v>
      </c>
      <c r="F963" s="205"/>
      <c r="G963" s="295" t="str">
        <f t="shared" si="60"/>
        <v/>
      </c>
      <c r="H963" s="202"/>
      <c r="I963" s="202"/>
      <c r="J963" s="203"/>
      <c r="K963" s="203"/>
      <c r="L963" s="203"/>
      <c r="M963" s="203"/>
      <c r="N963" s="203"/>
      <c r="O963" s="203"/>
      <c r="P963" s="203"/>
      <c r="Q963" s="203"/>
      <c r="R963" s="204"/>
      <c r="S963" s="298" t="str">
        <f t="shared" si="58"/>
        <v/>
      </c>
      <c r="T963" s="299" t="str">
        <f t="shared" si="61"/>
        <v/>
      </c>
      <c r="U963" s="282"/>
    </row>
    <row r="964" spans="2:21" ht="24.75" customHeight="1">
      <c r="B964" s="176">
        <v>958</v>
      </c>
      <c r="C964" s="231"/>
      <c r="D964" s="290" t="str">
        <f t="shared" si="59"/>
        <v/>
      </c>
      <c r="E964" s="291">
        <f>IF(D964="",0,+COUNTIF('賃上げ後(2か月目)(様式3-8) '!$D$7:$D$1006,D964))</f>
        <v>0</v>
      </c>
      <c r="F964" s="205"/>
      <c r="G964" s="295" t="str">
        <f t="shared" si="60"/>
        <v/>
      </c>
      <c r="H964" s="202"/>
      <c r="I964" s="202"/>
      <c r="J964" s="203"/>
      <c r="K964" s="203"/>
      <c r="L964" s="203"/>
      <c r="M964" s="203"/>
      <c r="N964" s="203"/>
      <c r="O964" s="203"/>
      <c r="P964" s="203"/>
      <c r="Q964" s="203"/>
      <c r="R964" s="204"/>
      <c r="S964" s="298" t="str">
        <f t="shared" si="58"/>
        <v/>
      </c>
      <c r="T964" s="299" t="str">
        <f t="shared" si="61"/>
        <v/>
      </c>
      <c r="U964" s="282"/>
    </row>
    <row r="965" spans="2:21" ht="24.75" customHeight="1">
      <c r="B965" s="176">
        <v>959</v>
      </c>
      <c r="C965" s="231"/>
      <c r="D965" s="290" t="str">
        <f t="shared" si="59"/>
        <v/>
      </c>
      <c r="E965" s="291">
        <f>IF(D965="",0,+COUNTIF('賃上げ後(2か月目)(様式3-8) '!$D$7:$D$1006,D965))</f>
        <v>0</v>
      </c>
      <c r="F965" s="205"/>
      <c r="G965" s="295" t="str">
        <f t="shared" si="60"/>
        <v/>
      </c>
      <c r="H965" s="202"/>
      <c r="I965" s="202"/>
      <c r="J965" s="203"/>
      <c r="K965" s="203"/>
      <c r="L965" s="203"/>
      <c r="M965" s="203"/>
      <c r="N965" s="203"/>
      <c r="O965" s="203"/>
      <c r="P965" s="203"/>
      <c r="Q965" s="203"/>
      <c r="R965" s="204"/>
      <c r="S965" s="298" t="str">
        <f t="shared" si="58"/>
        <v/>
      </c>
      <c r="T965" s="299" t="str">
        <f t="shared" si="61"/>
        <v/>
      </c>
      <c r="U965" s="282"/>
    </row>
    <row r="966" spans="2:21" ht="24.75" customHeight="1">
      <c r="B966" s="176">
        <v>960</v>
      </c>
      <c r="C966" s="231"/>
      <c r="D966" s="290" t="str">
        <f t="shared" si="59"/>
        <v/>
      </c>
      <c r="E966" s="291">
        <f>IF(D966="",0,+COUNTIF('賃上げ後(2か月目)(様式3-8) '!$D$7:$D$1006,D966))</f>
        <v>0</v>
      </c>
      <c r="F966" s="205"/>
      <c r="G966" s="295" t="str">
        <f t="shared" si="60"/>
        <v/>
      </c>
      <c r="H966" s="202"/>
      <c r="I966" s="202"/>
      <c r="J966" s="203"/>
      <c r="K966" s="203"/>
      <c r="L966" s="203"/>
      <c r="M966" s="203"/>
      <c r="N966" s="203"/>
      <c r="O966" s="203"/>
      <c r="P966" s="203"/>
      <c r="Q966" s="203"/>
      <c r="R966" s="204"/>
      <c r="S966" s="298" t="str">
        <f t="shared" si="58"/>
        <v/>
      </c>
      <c r="T966" s="299" t="str">
        <f t="shared" si="61"/>
        <v/>
      </c>
      <c r="U966" s="282"/>
    </row>
    <row r="967" spans="2:21" ht="24.75" customHeight="1">
      <c r="B967" s="176">
        <v>961</v>
      </c>
      <c r="C967" s="231"/>
      <c r="D967" s="290" t="str">
        <f t="shared" si="59"/>
        <v/>
      </c>
      <c r="E967" s="291">
        <f>IF(D967="",0,+COUNTIF('賃上げ後(2か月目)(様式3-8) '!$D$7:$D$1006,D967))</f>
        <v>0</v>
      </c>
      <c r="F967" s="205"/>
      <c r="G967" s="295" t="str">
        <f t="shared" si="60"/>
        <v/>
      </c>
      <c r="H967" s="202"/>
      <c r="I967" s="202"/>
      <c r="J967" s="203"/>
      <c r="K967" s="203"/>
      <c r="L967" s="203"/>
      <c r="M967" s="203"/>
      <c r="N967" s="203"/>
      <c r="O967" s="203"/>
      <c r="P967" s="203"/>
      <c r="Q967" s="203"/>
      <c r="R967" s="204"/>
      <c r="S967" s="298" t="str">
        <f t="shared" si="58"/>
        <v/>
      </c>
      <c r="T967" s="299" t="str">
        <f t="shared" si="61"/>
        <v/>
      </c>
      <c r="U967" s="282"/>
    </row>
    <row r="968" spans="2:21" ht="24.75" customHeight="1">
      <c r="B968" s="176">
        <v>962</v>
      </c>
      <c r="C968" s="231"/>
      <c r="D968" s="290" t="str">
        <f t="shared" si="59"/>
        <v/>
      </c>
      <c r="E968" s="291">
        <f>IF(D968="",0,+COUNTIF('賃上げ後(2か月目)(様式3-8) '!$D$7:$D$1006,D968))</f>
        <v>0</v>
      </c>
      <c r="F968" s="205"/>
      <c r="G968" s="295" t="str">
        <f t="shared" si="60"/>
        <v/>
      </c>
      <c r="H968" s="202"/>
      <c r="I968" s="202"/>
      <c r="J968" s="203"/>
      <c r="K968" s="203"/>
      <c r="L968" s="203"/>
      <c r="M968" s="203"/>
      <c r="N968" s="203"/>
      <c r="O968" s="203"/>
      <c r="P968" s="203"/>
      <c r="Q968" s="203"/>
      <c r="R968" s="204"/>
      <c r="S968" s="298" t="str">
        <f t="shared" ref="S968:S1006" si="62">IF(C968="","",+SUM(H968:R968))</f>
        <v/>
      </c>
      <c r="T968" s="299" t="str">
        <f t="shared" si="61"/>
        <v/>
      </c>
      <c r="U968" s="282"/>
    </row>
    <row r="969" spans="2:21" ht="24.75" customHeight="1">
      <c r="B969" s="176">
        <v>963</v>
      </c>
      <c r="C969" s="231"/>
      <c r="D969" s="290" t="str">
        <f t="shared" ref="D969:D1006" si="63">SUBSTITUTE(SUBSTITUTE(C969,"　","")," ","")</f>
        <v/>
      </c>
      <c r="E969" s="291">
        <f>IF(D969="",0,+COUNTIF('賃上げ後(2か月目)(様式3-8) '!$D$7:$D$1006,D969))</f>
        <v>0</v>
      </c>
      <c r="F969" s="205"/>
      <c r="G969" s="295" t="str">
        <f t="shared" ref="G969:G1006" si="64">IF(C969="","",+IF(OR(E969&lt;1,F969=""),"除外","対象"))</f>
        <v/>
      </c>
      <c r="H969" s="202"/>
      <c r="I969" s="202"/>
      <c r="J969" s="203"/>
      <c r="K969" s="203"/>
      <c r="L969" s="203"/>
      <c r="M969" s="203"/>
      <c r="N969" s="203"/>
      <c r="O969" s="203"/>
      <c r="P969" s="203"/>
      <c r="Q969" s="203"/>
      <c r="R969" s="204"/>
      <c r="S969" s="298" t="str">
        <f t="shared" si="62"/>
        <v/>
      </c>
      <c r="T969" s="299" t="str">
        <f t="shared" si="61"/>
        <v/>
      </c>
      <c r="U969" s="282"/>
    </row>
    <row r="970" spans="2:21" ht="24.75" customHeight="1">
      <c r="B970" s="176">
        <v>964</v>
      </c>
      <c r="C970" s="231"/>
      <c r="D970" s="290" t="str">
        <f t="shared" si="63"/>
        <v/>
      </c>
      <c r="E970" s="291">
        <f>IF(D970="",0,+COUNTIF('賃上げ後(2か月目)(様式3-8) '!$D$7:$D$1006,D970))</f>
        <v>0</v>
      </c>
      <c r="F970" s="205"/>
      <c r="G970" s="295" t="str">
        <f t="shared" si="64"/>
        <v/>
      </c>
      <c r="H970" s="202"/>
      <c r="I970" s="202"/>
      <c r="J970" s="203"/>
      <c r="K970" s="203"/>
      <c r="L970" s="203"/>
      <c r="M970" s="203"/>
      <c r="N970" s="203"/>
      <c r="O970" s="203"/>
      <c r="P970" s="203"/>
      <c r="Q970" s="203"/>
      <c r="R970" s="204"/>
      <c r="S970" s="298" t="str">
        <f t="shared" si="62"/>
        <v/>
      </c>
      <c r="T970" s="299" t="str">
        <f t="shared" si="61"/>
        <v/>
      </c>
      <c r="U970" s="282"/>
    </row>
    <row r="971" spans="2:21" ht="24.75" customHeight="1">
      <c r="B971" s="176">
        <v>965</v>
      </c>
      <c r="C971" s="231"/>
      <c r="D971" s="290" t="str">
        <f t="shared" si="63"/>
        <v/>
      </c>
      <c r="E971" s="291">
        <f>IF(D971="",0,+COUNTIF('賃上げ後(2か月目)(様式3-8) '!$D$7:$D$1006,D971))</f>
        <v>0</v>
      </c>
      <c r="F971" s="205"/>
      <c r="G971" s="295" t="str">
        <f t="shared" si="64"/>
        <v/>
      </c>
      <c r="H971" s="202"/>
      <c r="I971" s="202"/>
      <c r="J971" s="203"/>
      <c r="K971" s="203"/>
      <c r="L971" s="203"/>
      <c r="M971" s="203"/>
      <c r="N971" s="203"/>
      <c r="O971" s="203"/>
      <c r="P971" s="203"/>
      <c r="Q971" s="203"/>
      <c r="R971" s="204"/>
      <c r="S971" s="298" t="str">
        <f t="shared" si="62"/>
        <v/>
      </c>
      <c r="T971" s="299" t="str">
        <f t="shared" si="61"/>
        <v/>
      </c>
      <c r="U971" s="282"/>
    </row>
    <row r="972" spans="2:21" ht="24.75" customHeight="1">
      <c r="B972" s="176">
        <v>966</v>
      </c>
      <c r="C972" s="231"/>
      <c r="D972" s="290" t="str">
        <f t="shared" si="63"/>
        <v/>
      </c>
      <c r="E972" s="291">
        <f>IF(D972="",0,+COUNTIF('賃上げ後(2か月目)(様式3-8) '!$D$7:$D$1006,D972))</f>
        <v>0</v>
      </c>
      <c r="F972" s="205"/>
      <c r="G972" s="295" t="str">
        <f t="shared" si="64"/>
        <v/>
      </c>
      <c r="H972" s="202"/>
      <c r="I972" s="202"/>
      <c r="J972" s="203"/>
      <c r="K972" s="203"/>
      <c r="L972" s="203"/>
      <c r="M972" s="203"/>
      <c r="N972" s="203"/>
      <c r="O972" s="203"/>
      <c r="P972" s="203"/>
      <c r="Q972" s="203"/>
      <c r="R972" s="204"/>
      <c r="S972" s="298" t="str">
        <f t="shared" si="62"/>
        <v/>
      </c>
      <c r="T972" s="299" t="str">
        <f t="shared" si="61"/>
        <v/>
      </c>
      <c r="U972" s="282"/>
    </row>
    <row r="973" spans="2:21" ht="24.75" customHeight="1">
      <c r="B973" s="176">
        <v>967</v>
      </c>
      <c r="C973" s="231"/>
      <c r="D973" s="290" t="str">
        <f t="shared" si="63"/>
        <v/>
      </c>
      <c r="E973" s="291">
        <f>IF(D973="",0,+COUNTIF('賃上げ後(2か月目)(様式3-8) '!$D$7:$D$1006,D973))</f>
        <v>0</v>
      </c>
      <c r="F973" s="205"/>
      <c r="G973" s="295" t="str">
        <f t="shared" si="64"/>
        <v/>
      </c>
      <c r="H973" s="202"/>
      <c r="I973" s="202"/>
      <c r="J973" s="203"/>
      <c r="K973" s="203"/>
      <c r="L973" s="203"/>
      <c r="M973" s="203"/>
      <c r="N973" s="203"/>
      <c r="O973" s="203"/>
      <c r="P973" s="203"/>
      <c r="Q973" s="203"/>
      <c r="R973" s="204"/>
      <c r="S973" s="298" t="str">
        <f t="shared" si="62"/>
        <v/>
      </c>
      <c r="T973" s="299" t="str">
        <f t="shared" si="61"/>
        <v/>
      </c>
      <c r="U973" s="282"/>
    </row>
    <row r="974" spans="2:21" ht="24.75" customHeight="1">
      <c r="B974" s="176">
        <v>968</v>
      </c>
      <c r="C974" s="231"/>
      <c r="D974" s="290" t="str">
        <f t="shared" si="63"/>
        <v/>
      </c>
      <c r="E974" s="291">
        <f>IF(D974="",0,+COUNTIF('賃上げ後(2か月目)(様式3-8) '!$D$7:$D$1006,D974))</f>
        <v>0</v>
      </c>
      <c r="F974" s="205"/>
      <c r="G974" s="295" t="str">
        <f t="shared" si="64"/>
        <v/>
      </c>
      <c r="H974" s="202"/>
      <c r="I974" s="202"/>
      <c r="J974" s="203"/>
      <c r="K974" s="203"/>
      <c r="L974" s="203"/>
      <c r="M974" s="203"/>
      <c r="N974" s="203"/>
      <c r="O974" s="203"/>
      <c r="P974" s="203"/>
      <c r="Q974" s="203"/>
      <c r="R974" s="204"/>
      <c r="S974" s="298" t="str">
        <f t="shared" si="62"/>
        <v/>
      </c>
      <c r="T974" s="299" t="str">
        <f t="shared" ref="T974:T1006" si="65">IF(C974="","",+IF(G974="対象",H974,0))</f>
        <v/>
      </c>
      <c r="U974" s="282"/>
    </row>
    <row r="975" spans="2:21" ht="24.75" customHeight="1">
      <c r="B975" s="176">
        <v>969</v>
      </c>
      <c r="C975" s="231"/>
      <c r="D975" s="290" t="str">
        <f t="shared" si="63"/>
        <v/>
      </c>
      <c r="E975" s="291">
        <f>IF(D975="",0,+COUNTIF('賃上げ後(2か月目)(様式3-8) '!$D$7:$D$1006,D975))</f>
        <v>0</v>
      </c>
      <c r="F975" s="205"/>
      <c r="G975" s="295" t="str">
        <f t="shared" si="64"/>
        <v/>
      </c>
      <c r="H975" s="202"/>
      <c r="I975" s="202"/>
      <c r="J975" s="203"/>
      <c r="K975" s="203"/>
      <c r="L975" s="203"/>
      <c r="M975" s="203"/>
      <c r="N975" s="203"/>
      <c r="O975" s="203"/>
      <c r="P975" s="203"/>
      <c r="Q975" s="203"/>
      <c r="R975" s="204"/>
      <c r="S975" s="298" t="str">
        <f t="shared" si="62"/>
        <v/>
      </c>
      <c r="T975" s="299" t="str">
        <f t="shared" si="65"/>
        <v/>
      </c>
      <c r="U975" s="282"/>
    </row>
    <row r="976" spans="2:21" ht="24.75" customHeight="1">
      <c r="B976" s="176">
        <v>970</v>
      </c>
      <c r="C976" s="231"/>
      <c r="D976" s="290" t="str">
        <f t="shared" si="63"/>
        <v/>
      </c>
      <c r="E976" s="291">
        <f>IF(D976="",0,+COUNTIF('賃上げ後(2か月目)(様式3-8) '!$D$7:$D$1006,D976))</f>
        <v>0</v>
      </c>
      <c r="F976" s="205"/>
      <c r="G976" s="295" t="str">
        <f t="shared" si="64"/>
        <v/>
      </c>
      <c r="H976" s="202"/>
      <c r="I976" s="202"/>
      <c r="J976" s="203"/>
      <c r="K976" s="203"/>
      <c r="L976" s="203"/>
      <c r="M976" s="203"/>
      <c r="N976" s="203"/>
      <c r="O976" s="203"/>
      <c r="P976" s="203"/>
      <c r="Q976" s="203"/>
      <c r="R976" s="204"/>
      <c r="S976" s="298" t="str">
        <f t="shared" si="62"/>
        <v/>
      </c>
      <c r="T976" s="299" t="str">
        <f t="shared" si="65"/>
        <v/>
      </c>
      <c r="U976" s="282"/>
    </row>
    <row r="977" spans="2:21" ht="24.75" customHeight="1">
      <c r="B977" s="176">
        <v>971</v>
      </c>
      <c r="C977" s="231"/>
      <c r="D977" s="290" t="str">
        <f t="shared" si="63"/>
        <v/>
      </c>
      <c r="E977" s="291">
        <f>IF(D977="",0,+COUNTIF('賃上げ後(2か月目)(様式3-8) '!$D$7:$D$1006,D977))</f>
        <v>0</v>
      </c>
      <c r="F977" s="205"/>
      <c r="G977" s="295" t="str">
        <f t="shared" si="64"/>
        <v/>
      </c>
      <c r="H977" s="202"/>
      <c r="I977" s="202"/>
      <c r="J977" s="203"/>
      <c r="K977" s="203"/>
      <c r="L977" s="203"/>
      <c r="M977" s="203"/>
      <c r="N977" s="203"/>
      <c r="O977" s="203"/>
      <c r="P977" s="203"/>
      <c r="Q977" s="203"/>
      <c r="R977" s="204"/>
      <c r="S977" s="298" t="str">
        <f t="shared" si="62"/>
        <v/>
      </c>
      <c r="T977" s="299" t="str">
        <f t="shared" si="65"/>
        <v/>
      </c>
      <c r="U977" s="282"/>
    </row>
    <row r="978" spans="2:21" ht="24.75" customHeight="1">
      <c r="B978" s="176">
        <v>972</v>
      </c>
      <c r="C978" s="231"/>
      <c r="D978" s="290" t="str">
        <f t="shared" si="63"/>
        <v/>
      </c>
      <c r="E978" s="291">
        <f>IF(D978="",0,+COUNTIF('賃上げ後(2か月目)(様式3-8) '!$D$7:$D$1006,D978))</f>
        <v>0</v>
      </c>
      <c r="F978" s="205"/>
      <c r="G978" s="295" t="str">
        <f t="shared" si="64"/>
        <v/>
      </c>
      <c r="H978" s="202"/>
      <c r="I978" s="202"/>
      <c r="J978" s="203"/>
      <c r="K978" s="203"/>
      <c r="L978" s="203"/>
      <c r="M978" s="203"/>
      <c r="N978" s="203"/>
      <c r="O978" s="203"/>
      <c r="P978" s="203"/>
      <c r="Q978" s="203"/>
      <c r="R978" s="204"/>
      <c r="S978" s="298" t="str">
        <f t="shared" si="62"/>
        <v/>
      </c>
      <c r="T978" s="299" t="str">
        <f t="shared" si="65"/>
        <v/>
      </c>
      <c r="U978" s="282"/>
    </row>
    <row r="979" spans="2:21" ht="24.75" customHeight="1">
      <c r="B979" s="176">
        <v>973</v>
      </c>
      <c r="C979" s="231"/>
      <c r="D979" s="290" t="str">
        <f t="shared" si="63"/>
        <v/>
      </c>
      <c r="E979" s="291">
        <f>IF(D979="",0,+COUNTIF('賃上げ後(2か月目)(様式3-8) '!$D$7:$D$1006,D979))</f>
        <v>0</v>
      </c>
      <c r="F979" s="205"/>
      <c r="G979" s="295" t="str">
        <f t="shared" si="64"/>
        <v/>
      </c>
      <c r="H979" s="202"/>
      <c r="I979" s="202"/>
      <c r="J979" s="203"/>
      <c r="K979" s="203"/>
      <c r="L979" s="203"/>
      <c r="M979" s="203"/>
      <c r="N979" s="203"/>
      <c r="O979" s="203"/>
      <c r="P979" s="203"/>
      <c r="Q979" s="203"/>
      <c r="R979" s="204"/>
      <c r="S979" s="298" t="str">
        <f t="shared" si="62"/>
        <v/>
      </c>
      <c r="T979" s="299" t="str">
        <f t="shared" si="65"/>
        <v/>
      </c>
      <c r="U979" s="282"/>
    </row>
    <row r="980" spans="2:21" ht="24.75" customHeight="1">
      <c r="B980" s="176">
        <v>974</v>
      </c>
      <c r="C980" s="231"/>
      <c r="D980" s="290" t="str">
        <f t="shared" si="63"/>
        <v/>
      </c>
      <c r="E980" s="291">
        <f>IF(D980="",0,+COUNTIF('賃上げ後(2か月目)(様式3-8) '!$D$7:$D$1006,D980))</f>
        <v>0</v>
      </c>
      <c r="F980" s="205"/>
      <c r="G980" s="295" t="str">
        <f t="shared" si="64"/>
        <v/>
      </c>
      <c r="H980" s="202"/>
      <c r="I980" s="202"/>
      <c r="J980" s="203"/>
      <c r="K980" s="203"/>
      <c r="L980" s="203"/>
      <c r="M980" s="203"/>
      <c r="N980" s="203"/>
      <c r="O980" s="203"/>
      <c r="P980" s="203"/>
      <c r="Q980" s="203"/>
      <c r="R980" s="204"/>
      <c r="S980" s="298" t="str">
        <f t="shared" si="62"/>
        <v/>
      </c>
      <c r="T980" s="299" t="str">
        <f t="shared" si="65"/>
        <v/>
      </c>
      <c r="U980" s="282"/>
    </row>
    <row r="981" spans="2:21" ht="24.75" customHeight="1">
      <c r="B981" s="176">
        <v>975</v>
      </c>
      <c r="C981" s="231"/>
      <c r="D981" s="290" t="str">
        <f t="shared" si="63"/>
        <v/>
      </c>
      <c r="E981" s="291">
        <f>IF(D981="",0,+COUNTIF('賃上げ後(2か月目)(様式3-8) '!$D$7:$D$1006,D981))</f>
        <v>0</v>
      </c>
      <c r="F981" s="205"/>
      <c r="G981" s="295" t="str">
        <f t="shared" si="64"/>
        <v/>
      </c>
      <c r="H981" s="202"/>
      <c r="I981" s="202"/>
      <c r="J981" s="203"/>
      <c r="K981" s="203"/>
      <c r="L981" s="203"/>
      <c r="M981" s="203"/>
      <c r="N981" s="203"/>
      <c r="O981" s="203"/>
      <c r="P981" s="203"/>
      <c r="Q981" s="203"/>
      <c r="R981" s="204"/>
      <c r="S981" s="298" t="str">
        <f t="shared" si="62"/>
        <v/>
      </c>
      <c r="T981" s="299" t="str">
        <f t="shared" si="65"/>
        <v/>
      </c>
      <c r="U981" s="282"/>
    </row>
    <row r="982" spans="2:21" ht="24.75" customHeight="1">
      <c r="B982" s="176">
        <v>976</v>
      </c>
      <c r="C982" s="231"/>
      <c r="D982" s="290" t="str">
        <f t="shared" si="63"/>
        <v/>
      </c>
      <c r="E982" s="291">
        <f>IF(D982="",0,+COUNTIF('賃上げ後(2か月目)(様式3-8) '!$D$7:$D$1006,D982))</f>
        <v>0</v>
      </c>
      <c r="F982" s="205"/>
      <c r="G982" s="295" t="str">
        <f t="shared" si="64"/>
        <v/>
      </c>
      <c r="H982" s="202"/>
      <c r="I982" s="202"/>
      <c r="J982" s="203"/>
      <c r="K982" s="203"/>
      <c r="L982" s="203"/>
      <c r="M982" s="203"/>
      <c r="N982" s="203"/>
      <c r="O982" s="203"/>
      <c r="P982" s="203"/>
      <c r="Q982" s="203"/>
      <c r="R982" s="204"/>
      <c r="S982" s="298" t="str">
        <f t="shared" si="62"/>
        <v/>
      </c>
      <c r="T982" s="299" t="str">
        <f t="shared" si="65"/>
        <v/>
      </c>
      <c r="U982" s="282"/>
    </row>
    <row r="983" spans="2:21" ht="24.75" customHeight="1">
      <c r="B983" s="176">
        <v>977</v>
      </c>
      <c r="C983" s="231"/>
      <c r="D983" s="290" t="str">
        <f t="shared" si="63"/>
        <v/>
      </c>
      <c r="E983" s="291">
        <f>IF(D983="",0,+COUNTIF('賃上げ後(2か月目)(様式3-8) '!$D$7:$D$1006,D983))</f>
        <v>0</v>
      </c>
      <c r="F983" s="205"/>
      <c r="G983" s="295" t="str">
        <f t="shared" si="64"/>
        <v/>
      </c>
      <c r="H983" s="202"/>
      <c r="I983" s="202"/>
      <c r="J983" s="203"/>
      <c r="K983" s="203"/>
      <c r="L983" s="203"/>
      <c r="M983" s="203"/>
      <c r="N983" s="203"/>
      <c r="O983" s="203"/>
      <c r="P983" s="203"/>
      <c r="Q983" s="203"/>
      <c r="R983" s="204"/>
      <c r="S983" s="298" t="str">
        <f t="shared" si="62"/>
        <v/>
      </c>
      <c r="T983" s="299" t="str">
        <f t="shared" si="65"/>
        <v/>
      </c>
      <c r="U983" s="282"/>
    </row>
    <row r="984" spans="2:21" ht="24.75" customHeight="1">
      <c r="B984" s="176">
        <v>978</v>
      </c>
      <c r="C984" s="231"/>
      <c r="D984" s="290" t="str">
        <f t="shared" si="63"/>
        <v/>
      </c>
      <c r="E984" s="291">
        <f>IF(D984="",0,+COUNTIF('賃上げ後(2か月目)(様式3-8) '!$D$7:$D$1006,D984))</f>
        <v>0</v>
      </c>
      <c r="F984" s="205"/>
      <c r="G984" s="295" t="str">
        <f t="shared" si="64"/>
        <v/>
      </c>
      <c r="H984" s="202"/>
      <c r="I984" s="202"/>
      <c r="J984" s="203"/>
      <c r="K984" s="203"/>
      <c r="L984" s="203"/>
      <c r="M984" s="203"/>
      <c r="N984" s="203"/>
      <c r="O984" s="203"/>
      <c r="P984" s="203"/>
      <c r="Q984" s="203"/>
      <c r="R984" s="204"/>
      <c r="S984" s="298" t="str">
        <f t="shared" si="62"/>
        <v/>
      </c>
      <c r="T984" s="299" t="str">
        <f t="shared" si="65"/>
        <v/>
      </c>
      <c r="U984" s="282"/>
    </row>
    <row r="985" spans="2:21" ht="24.75" customHeight="1">
      <c r="B985" s="176">
        <v>979</v>
      </c>
      <c r="C985" s="231"/>
      <c r="D985" s="290" t="str">
        <f t="shared" si="63"/>
        <v/>
      </c>
      <c r="E985" s="291">
        <f>IF(D985="",0,+COUNTIF('賃上げ後(2か月目)(様式3-8) '!$D$7:$D$1006,D985))</f>
        <v>0</v>
      </c>
      <c r="F985" s="205"/>
      <c r="G985" s="295" t="str">
        <f t="shared" si="64"/>
        <v/>
      </c>
      <c r="H985" s="202"/>
      <c r="I985" s="202"/>
      <c r="J985" s="203"/>
      <c r="K985" s="203"/>
      <c r="L985" s="203"/>
      <c r="M985" s="203"/>
      <c r="N985" s="203"/>
      <c r="O985" s="203"/>
      <c r="P985" s="203"/>
      <c r="Q985" s="203"/>
      <c r="R985" s="204"/>
      <c r="S985" s="298" t="str">
        <f t="shared" si="62"/>
        <v/>
      </c>
      <c r="T985" s="299" t="str">
        <f t="shared" si="65"/>
        <v/>
      </c>
      <c r="U985" s="282"/>
    </row>
    <row r="986" spans="2:21" ht="24.75" customHeight="1">
      <c r="B986" s="176">
        <v>980</v>
      </c>
      <c r="C986" s="231"/>
      <c r="D986" s="290" t="str">
        <f t="shared" si="63"/>
        <v/>
      </c>
      <c r="E986" s="291">
        <f>IF(D986="",0,+COUNTIF('賃上げ後(2か月目)(様式3-8) '!$D$7:$D$1006,D986))</f>
        <v>0</v>
      </c>
      <c r="F986" s="205"/>
      <c r="G986" s="295" t="str">
        <f t="shared" si="64"/>
        <v/>
      </c>
      <c r="H986" s="202"/>
      <c r="I986" s="202"/>
      <c r="J986" s="203"/>
      <c r="K986" s="203"/>
      <c r="L986" s="203"/>
      <c r="M986" s="203"/>
      <c r="N986" s="203"/>
      <c r="O986" s="203"/>
      <c r="P986" s="203"/>
      <c r="Q986" s="203"/>
      <c r="R986" s="204"/>
      <c r="S986" s="298" t="str">
        <f t="shared" si="62"/>
        <v/>
      </c>
      <c r="T986" s="299" t="str">
        <f t="shared" si="65"/>
        <v/>
      </c>
      <c r="U986" s="282"/>
    </row>
    <row r="987" spans="2:21" ht="24.75" customHeight="1">
      <c r="B987" s="176">
        <v>981</v>
      </c>
      <c r="C987" s="231"/>
      <c r="D987" s="290" t="str">
        <f t="shared" si="63"/>
        <v/>
      </c>
      <c r="E987" s="291">
        <f>IF(D987="",0,+COUNTIF('賃上げ後(2か月目)(様式3-8) '!$D$7:$D$1006,D987))</f>
        <v>0</v>
      </c>
      <c r="F987" s="205"/>
      <c r="G987" s="295" t="str">
        <f t="shared" si="64"/>
        <v/>
      </c>
      <c r="H987" s="202"/>
      <c r="I987" s="202"/>
      <c r="J987" s="203"/>
      <c r="K987" s="203"/>
      <c r="L987" s="203"/>
      <c r="M987" s="203"/>
      <c r="N987" s="203"/>
      <c r="O987" s="203"/>
      <c r="P987" s="203"/>
      <c r="Q987" s="203"/>
      <c r="R987" s="204"/>
      <c r="S987" s="298" t="str">
        <f t="shared" si="62"/>
        <v/>
      </c>
      <c r="T987" s="299" t="str">
        <f t="shared" si="65"/>
        <v/>
      </c>
      <c r="U987" s="282"/>
    </row>
    <row r="988" spans="2:21" ht="24.75" customHeight="1">
      <c r="B988" s="176">
        <v>982</v>
      </c>
      <c r="C988" s="231"/>
      <c r="D988" s="290" t="str">
        <f t="shared" si="63"/>
        <v/>
      </c>
      <c r="E988" s="291">
        <f>IF(D988="",0,+COUNTIF('賃上げ後(2か月目)(様式3-8) '!$D$7:$D$1006,D988))</f>
        <v>0</v>
      </c>
      <c r="F988" s="205"/>
      <c r="G988" s="295" t="str">
        <f t="shared" si="64"/>
        <v/>
      </c>
      <c r="H988" s="202"/>
      <c r="I988" s="202"/>
      <c r="J988" s="203"/>
      <c r="K988" s="203"/>
      <c r="L988" s="203"/>
      <c r="M988" s="203"/>
      <c r="N988" s="203"/>
      <c r="O988" s="203"/>
      <c r="P988" s="203"/>
      <c r="Q988" s="203"/>
      <c r="R988" s="204"/>
      <c r="S988" s="298" t="str">
        <f t="shared" si="62"/>
        <v/>
      </c>
      <c r="T988" s="299" t="str">
        <f t="shared" si="65"/>
        <v/>
      </c>
      <c r="U988" s="282"/>
    </row>
    <row r="989" spans="2:21" ht="24.75" customHeight="1">
      <c r="B989" s="176">
        <v>983</v>
      </c>
      <c r="C989" s="231"/>
      <c r="D989" s="290" t="str">
        <f t="shared" si="63"/>
        <v/>
      </c>
      <c r="E989" s="291">
        <f>IF(D989="",0,+COUNTIF('賃上げ後(2か月目)(様式3-8) '!$D$7:$D$1006,D989))</f>
        <v>0</v>
      </c>
      <c r="F989" s="205"/>
      <c r="G989" s="295" t="str">
        <f t="shared" si="64"/>
        <v/>
      </c>
      <c r="H989" s="202"/>
      <c r="I989" s="202"/>
      <c r="J989" s="203"/>
      <c r="K989" s="203"/>
      <c r="L989" s="203"/>
      <c r="M989" s="203"/>
      <c r="N989" s="203"/>
      <c r="O989" s="203"/>
      <c r="P989" s="203"/>
      <c r="Q989" s="203"/>
      <c r="R989" s="204"/>
      <c r="S989" s="298" t="str">
        <f t="shared" si="62"/>
        <v/>
      </c>
      <c r="T989" s="299" t="str">
        <f t="shared" si="65"/>
        <v/>
      </c>
      <c r="U989" s="282"/>
    </row>
    <row r="990" spans="2:21" ht="24.75" customHeight="1">
      <c r="B990" s="176">
        <v>984</v>
      </c>
      <c r="C990" s="231"/>
      <c r="D990" s="290" t="str">
        <f t="shared" si="63"/>
        <v/>
      </c>
      <c r="E990" s="291">
        <f>IF(D990="",0,+COUNTIF('賃上げ後(2か月目)(様式3-8) '!$D$7:$D$1006,D990))</f>
        <v>0</v>
      </c>
      <c r="F990" s="205"/>
      <c r="G990" s="295" t="str">
        <f t="shared" si="64"/>
        <v/>
      </c>
      <c r="H990" s="202"/>
      <c r="I990" s="202"/>
      <c r="J990" s="203"/>
      <c r="K990" s="203"/>
      <c r="L990" s="203"/>
      <c r="M990" s="203"/>
      <c r="N990" s="203"/>
      <c r="O990" s="203"/>
      <c r="P990" s="203"/>
      <c r="Q990" s="203"/>
      <c r="R990" s="204"/>
      <c r="S990" s="298" t="str">
        <f t="shared" si="62"/>
        <v/>
      </c>
      <c r="T990" s="299" t="str">
        <f t="shared" si="65"/>
        <v/>
      </c>
      <c r="U990" s="282"/>
    </row>
    <row r="991" spans="2:21" ht="24.75" customHeight="1">
      <c r="B991" s="176">
        <v>985</v>
      </c>
      <c r="C991" s="231"/>
      <c r="D991" s="290" t="str">
        <f t="shared" si="63"/>
        <v/>
      </c>
      <c r="E991" s="291">
        <f>IF(D991="",0,+COUNTIF('賃上げ後(2か月目)(様式3-8) '!$D$7:$D$1006,D991))</f>
        <v>0</v>
      </c>
      <c r="F991" s="205"/>
      <c r="G991" s="295" t="str">
        <f t="shared" si="64"/>
        <v/>
      </c>
      <c r="H991" s="202"/>
      <c r="I991" s="202"/>
      <c r="J991" s="203"/>
      <c r="K991" s="203"/>
      <c r="L991" s="203"/>
      <c r="M991" s="203"/>
      <c r="N991" s="203"/>
      <c r="O991" s="203"/>
      <c r="P991" s="203"/>
      <c r="Q991" s="203"/>
      <c r="R991" s="204"/>
      <c r="S991" s="298" t="str">
        <f t="shared" si="62"/>
        <v/>
      </c>
      <c r="T991" s="299" t="str">
        <f t="shared" si="65"/>
        <v/>
      </c>
      <c r="U991" s="282"/>
    </row>
    <row r="992" spans="2:21" ht="24.75" customHeight="1">
      <c r="B992" s="176">
        <v>986</v>
      </c>
      <c r="C992" s="231"/>
      <c r="D992" s="290" t="str">
        <f t="shared" si="63"/>
        <v/>
      </c>
      <c r="E992" s="291">
        <f>IF(D992="",0,+COUNTIF('賃上げ後(2か月目)(様式3-8) '!$D$7:$D$1006,D992))</f>
        <v>0</v>
      </c>
      <c r="F992" s="205"/>
      <c r="G992" s="295" t="str">
        <f t="shared" si="64"/>
        <v/>
      </c>
      <c r="H992" s="202"/>
      <c r="I992" s="202"/>
      <c r="J992" s="203"/>
      <c r="K992" s="203"/>
      <c r="L992" s="203"/>
      <c r="M992" s="203"/>
      <c r="N992" s="203"/>
      <c r="O992" s="203"/>
      <c r="P992" s="203"/>
      <c r="Q992" s="203"/>
      <c r="R992" s="204"/>
      <c r="S992" s="298" t="str">
        <f t="shared" si="62"/>
        <v/>
      </c>
      <c r="T992" s="299" t="str">
        <f t="shared" si="65"/>
        <v/>
      </c>
      <c r="U992" s="282"/>
    </row>
    <row r="993" spans="2:21" ht="24.75" customHeight="1">
      <c r="B993" s="176">
        <v>987</v>
      </c>
      <c r="C993" s="231"/>
      <c r="D993" s="290" t="str">
        <f t="shared" si="63"/>
        <v/>
      </c>
      <c r="E993" s="291">
        <f>IF(D993="",0,+COUNTIF('賃上げ後(2か月目)(様式3-8) '!$D$7:$D$1006,D993))</f>
        <v>0</v>
      </c>
      <c r="F993" s="205"/>
      <c r="G993" s="295" t="str">
        <f t="shared" si="64"/>
        <v/>
      </c>
      <c r="H993" s="202"/>
      <c r="I993" s="202"/>
      <c r="J993" s="203"/>
      <c r="K993" s="203"/>
      <c r="L993" s="203"/>
      <c r="M993" s="203"/>
      <c r="N993" s="203"/>
      <c r="O993" s="203"/>
      <c r="P993" s="203"/>
      <c r="Q993" s="203"/>
      <c r="R993" s="204"/>
      <c r="S993" s="298" t="str">
        <f t="shared" si="62"/>
        <v/>
      </c>
      <c r="T993" s="299" t="str">
        <f t="shared" si="65"/>
        <v/>
      </c>
      <c r="U993" s="282"/>
    </row>
    <row r="994" spans="2:21" ht="24.75" customHeight="1">
      <c r="B994" s="176">
        <v>988</v>
      </c>
      <c r="C994" s="231"/>
      <c r="D994" s="290" t="str">
        <f t="shared" si="63"/>
        <v/>
      </c>
      <c r="E994" s="291">
        <f>IF(D994="",0,+COUNTIF('賃上げ後(2か月目)(様式3-8) '!$D$7:$D$1006,D994))</f>
        <v>0</v>
      </c>
      <c r="F994" s="205"/>
      <c r="G994" s="295" t="str">
        <f t="shared" si="64"/>
        <v/>
      </c>
      <c r="H994" s="202"/>
      <c r="I994" s="202"/>
      <c r="J994" s="203"/>
      <c r="K994" s="203"/>
      <c r="L994" s="203"/>
      <c r="M994" s="203"/>
      <c r="N994" s="203"/>
      <c r="O994" s="203"/>
      <c r="P994" s="203"/>
      <c r="Q994" s="203"/>
      <c r="R994" s="204"/>
      <c r="S994" s="298" t="str">
        <f t="shared" si="62"/>
        <v/>
      </c>
      <c r="T994" s="299" t="str">
        <f t="shared" si="65"/>
        <v/>
      </c>
      <c r="U994" s="282"/>
    </row>
    <row r="995" spans="2:21" ht="24.75" customHeight="1">
      <c r="B995" s="176">
        <v>989</v>
      </c>
      <c r="C995" s="231"/>
      <c r="D995" s="290" t="str">
        <f t="shared" si="63"/>
        <v/>
      </c>
      <c r="E995" s="291">
        <f>IF(D995="",0,+COUNTIF('賃上げ後(2か月目)(様式3-8) '!$D$7:$D$1006,D995))</f>
        <v>0</v>
      </c>
      <c r="F995" s="205"/>
      <c r="G995" s="295" t="str">
        <f t="shared" si="64"/>
        <v/>
      </c>
      <c r="H995" s="202"/>
      <c r="I995" s="202"/>
      <c r="J995" s="203"/>
      <c r="K995" s="203"/>
      <c r="L995" s="203"/>
      <c r="M995" s="203"/>
      <c r="N995" s="203"/>
      <c r="O995" s="203"/>
      <c r="P995" s="203"/>
      <c r="Q995" s="203"/>
      <c r="R995" s="204"/>
      <c r="S995" s="298" t="str">
        <f t="shared" si="62"/>
        <v/>
      </c>
      <c r="T995" s="299" t="str">
        <f t="shared" si="65"/>
        <v/>
      </c>
      <c r="U995" s="282"/>
    </row>
    <row r="996" spans="2:21" ht="24.75" customHeight="1">
      <c r="B996" s="176">
        <v>990</v>
      </c>
      <c r="C996" s="231"/>
      <c r="D996" s="290" t="str">
        <f t="shared" si="63"/>
        <v/>
      </c>
      <c r="E996" s="291">
        <f>IF(D996="",0,+COUNTIF('賃上げ後(2か月目)(様式3-8) '!$D$7:$D$1006,D996))</f>
        <v>0</v>
      </c>
      <c r="F996" s="205"/>
      <c r="G996" s="295" t="str">
        <f t="shared" si="64"/>
        <v/>
      </c>
      <c r="H996" s="202"/>
      <c r="I996" s="202"/>
      <c r="J996" s="203"/>
      <c r="K996" s="203"/>
      <c r="L996" s="203"/>
      <c r="M996" s="203"/>
      <c r="N996" s="203"/>
      <c r="O996" s="203"/>
      <c r="P996" s="203"/>
      <c r="Q996" s="203"/>
      <c r="R996" s="204"/>
      <c r="S996" s="298" t="str">
        <f t="shared" si="62"/>
        <v/>
      </c>
      <c r="T996" s="299" t="str">
        <f t="shared" si="65"/>
        <v/>
      </c>
      <c r="U996" s="282"/>
    </row>
    <row r="997" spans="2:21" ht="24.75" customHeight="1">
      <c r="B997" s="176">
        <v>991</v>
      </c>
      <c r="C997" s="231"/>
      <c r="D997" s="290" t="str">
        <f t="shared" si="63"/>
        <v/>
      </c>
      <c r="E997" s="291">
        <f>IF(D997="",0,+COUNTIF('賃上げ後(2か月目)(様式3-8) '!$D$7:$D$1006,D997))</f>
        <v>0</v>
      </c>
      <c r="F997" s="205"/>
      <c r="G997" s="295" t="str">
        <f t="shared" si="64"/>
        <v/>
      </c>
      <c r="H997" s="202"/>
      <c r="I997" s="202"/>
      <c r="J997" s="203"/>
      <c r="K997" s="203"/>
      <c r="L997" s="203"/>
      <c r="M997" s="203"/>
      <c r="N997" s="203"/>
      <c r="O997" s="203"/>
      <c r="P997" s="203"/>
      <c r="Q997" s="203"/>
      <c r="R997" s="204"/>
      <c r="S997" s="298" t="str">
        <f t="shared" si="62"/>
        <v/>
      </c>
      <c r="T997" s="299" t="str">
        <f t="shared" si="65"/>
        <v/>
      </c>
      <c r="U997" s="282"/>
    </row>
    <row r="998" spans="2:21" ht="24.75" customHeight="1">
      <c r="B998" s="176">
        <v>992</v>
      </c>
      <c r="C998" s="231"/>
      <c r="D998" s="290" t="str">
        <f t="shared" si="63"/>
        <v/>
      </c>
      <c r="E998" s="291">
        <f>IF(D998="",0,+COUNTIF('賃上げ後(2か月目)(様式3-8) '!$D$7:$D$1006,D998))</f>
        <v>0</v>
      </c>
      <c r="F998" s="205"/>
      <c r="G998" s="295" t="str">
        <f t="shared" si="64"/>
        <v/>
      </c>
      <c r="H998" s="202"/>
      <c r="I998" s="202"/>
      <c r="J998" s="203"/>
      <c r="K998" s="203"/>
      <c r="L998" s="203"/>
      <c r="M998" s="203"/>
      <c r="N998" s="203"/>
      <c r="O998" s="203"/>
      <c r="P998" s="203"/>
      <c r="Q998" s="203"/>
      <c r="R998" s="204"/>
      <c r="S998" s="298" t="str">
        <f t="shared" si="62"/>
        <v/>
      </c>
      <c r="T998" s="299" t="str">
        <f t="shared" si="65"/>
        <v/>
      </c>
      <c r="U998" s="282"/>
    </row>
    <row r="999" spans="2:21" ht="24.75" customHeight="1">
      <c r="B999" s="176">
        <v>993</v>
      </c>
      <c r="C999" s="231"/>
      <c r="D999" s="290" t="str">
        <f t="shared" si="63"/>
        <v/>
      </c>
      <c r="E999" s="291">
        <f>IF(D999="",0,+COUNTIF('賃上げ後(2か月目)(様式3-8) '!$D$7:$D$1006,D999))</f>
        <v>0</v>
      </c>
      <c r="F999" s="205"/>
      <c r="G999" s="295" t="str">
        <f t="shared" si="64"/>
        <v/>
      </c>
      <c r="H999" s="202"/>
      <c r="I999" s="202"/>
      <c r="J999" s="203"/>
      <c r="K999" s="203"/>
      <c r="L999" s="203"/>
      <c r="M999" s="203"/>
      <c r="N999" s="203"/>
      <c r="O999" s="203"/>
      <c r="P999" s="203"/>
      <c r="Q999" s="203"/>
      <c r="R999" s="204"/>
      <c r="S999" s="298" t="str">
        <f t="shared" si="62"/>
        <v/>
      </c>
      <c r="T999" s="299" t="str">
        <f t="shared" si="65"/>
        <v/>
      </c>
      <c r="U999" s="282"/>
    </row>
    <row r="1000" spans="2:21" ht="24.75" customHeight="1">
      <c r="B1000" s="176">
        <v>994</v>
      </c>
      <c r="C1000" s="231"/>
      <c r="D1000" s="290" t="str">
        <f t="shared" si="63"/>
        <v/>
      </c>
      <c r="E1000" s="291">
        <f>IF(D1000="",0,+COUNTIF('賃上げ後(2か月目)(様式3-8) '!$D$7:$D$1006,D1000))</f>
        <v>0</v>
      </c>
      <c r="F1000" s="205"/>
      <c r="G1000" s="295" t="str">
        <f t="shared" si="64"/>
        <v/>
      </c>
      <c r="H1000" s="202"/>
      <c r="I1000" s="202"/>
      <c r="J1000" s="203"/>
      <c r="K1000" s="203"/>
      <c r="L1000" s="203"/>
      <c r="M1000" s="203"/>
      <c r="N1000" s="203"/>
      <c r="O1000" s="203"/>
      <c r="P1000" s="203"/>
      <c r="Q1000" s="203"/>
      <c r="R1000" s="204"/>
      <c r="S1000" s="298" t="str">
        <f t="shared" si="62"/>
        <v/>
      </c>
      <c r="T1000" s="299" t="str">
        <f t="shared" si="65"/>
        <v/>
      </c>
      <c r="U1000" s="282"/>
    </row>
    <row r="1001" spans="2:21" ht="24.75" customHeight="1">
      <c r="B1001" s="176">
        <v>995</v>
      </c>
      <c r="C1001" s="231"/>
      <c r="D1001" s="290" t="str">
        <f t="shared" si="63"/>
        <v/>
      </c>
      <c r="E1001" s="291">
        <f>IF(D1001="",0,+COUNTIF('賃上げ後(2か月目)(様式3-8) '!$D$7:$D$1006,D1001))</f>
        <v>0</v>
      </c>
      <c r="F1001" s="205"/>
      <c r="G1001" s="295" t="str">
        <f t="shared" si="64"/>
        <v/>
      </c>
      <c r="H1001" s="202"/>
      <c r="I1001" s="202"/>
      <c r="J1001" s="203"/>
      <c r="K1001" s="203"/>
      <c r="L1001" s="203"/>
      <c r="M1001" s="203"/>
      <c r="N1001" s="203"/>
      <c r="O1001" s="203"/>
      <c r="P1001" s="203"/>
      <c r="Q1001" s="203"/>
      <c r="R1001" s="204"/>
      <c r="S1001" s="298" t="str">
        <f t="shared" si="62"/>
        <v/>
      </c>
      <c r="T1001" s="299" t="str">
        <f>IF(C1001="","",+IF(G1001="対象",H1001,0))</f>
        <v/>
      </c>
      <c r="U1001" s="282"/>
    </row>
    <row r="1002" spans="2:21" ht="24.75" customHeight="1">
      <c r="B1002" s="176">
        <v>996</v>
      </c>
      <c r="C1002" s="231"/>
      <c r="D1002" s="290" t="str">
        <f t="shared" si="63"/>
        <v/>
      </c>
      <c r="E1002" s="291">
        <f>IF(D1002="",0,+COUNTIF('賃上げ後(2か月目)(様式3-8) '!$D$7:$D$1006,D1002))</f>
        <v>0</v>
      </c>
      <c r="F1002" s="205"/>
      <c r="G1002" s="295" t="str">
        <f t="shared" si="64"/>
        <v/>
      </c>
      <c r="H1002" s="202"/>
      <c r="I1002" s="202"/>
      <c r="J1002" s="203"/>
      <c r="K1002" s="203"/>
      <c r="L1002" s="203"/>
      <c r="M1002" s="203"/>
      <c r="N1002" s="203"/>
      <c r="O1002" s="203"/>
      <c r="P1002" s="203"/>
      <c r="Q1002" s="203"/>
      <c r="R1002" s="204"/>
      <c r="S1002" s="298" t="str">
        <f t="shared" si="62"/>
        <v/>
      </c>
      <c r="T1002" s="299" t="str">
        <f t="shared" si="65"/>
        <v/>
      </c>
      <c r="U1002" s="282"/>
    </row>
    <row r="1003" spans="2:21" ht="24.75" customHeight="1">
      <c r="B1003" s="176">
        <v>997</v>
      </c>
      <c r="C1003" s="231"/>
      <c r="D1003" s="290" t="str">
        <f t="shared" si="63"/>
        <v/>
      </c>
      <c r="E1003" s="291">
        <f>IF(D1003="",0,+COUNTIF('賃上げ後(2か月目)(様式3-8) '!$D$7:$D$1006,D1003))</f>
        <v>0</v>
      </c>
      <c r="F1003" s="205"/>
      <c r="G1003" s="295" t="str">
        <f t="shared" si="64"/>
        <v/>
      </c>
      <c r="H1003" s="202"/>
      <c r="I1003" s="202"/>
      <c r="J1003" s="203"/>
      <c r="K1003" s="203"/>
      <c r="L1003" s="203"/>
      <c r="M1003" s="203"/>
      <c r="N1003" s="203"/>
      <c r="O1003" s="203"/>
      <c r="P1003" s="203"/>
      <c r="Q1003" s="203"/>
      <c r="R1003" s="204"/>
      <c r="S1003" s="298" t="str">
        <f t="shared" si="62"/>
        <v/>
      </c>
      <c r="T1003" s="299" t="str">
        <f t="shared" si="65"/>
        <v/>
      </c>
      <c r="U1003" s="282"/>
    </row>
    <row r="1004" spans="2:21" ht="24.75" customHeight="1">
      <c r="B1004" s="176">
        <v>998</v>
      </c>
      <c r="C1004" s="231"/>
      <c r="D1004" s="290" t="str">
        <f t="shared" si="63"/>
        <v/>
      </c>
      <c r="E1004" s="291">
        <f>IF(D1004="",0,+COUNTIF('賃上げ後(2か月目)(様式3-8) '!$D$7:$D$1006,D1004))</f>
        <v>0</v>
      </c>
      <c r="F1004" s="205"/>
      <c r="G1004" s="295" t="str">
        <f t="shared" si="64"/>
        <v/>
      </c>
      <c r="H1004" s="202"/>
      <c r="I1004" s="202"/>
      <c r="J1004" s="203"/>
      <c r="K1004" s="203"/>
      <c r="L1004" s="203"/>
      <c r="M1004" s="203"/>
      <c r="N1004" s="203"/>
      <c r="O1004" s="203"/>
      <c r="P1004" s="203"/>
      <c r="Q1004" s="203"/>
      <c r="R1004" s="204"/>
      <c r="S1004" s="298" t="str">
        <f t="shared" si="62"/>
        <v/>
      </c>
      <c r="T1004" s="299" t="str">
        <f t="shared" si="65"/>
        <v/>
      </c>
      <c r="U1004" s="282"/>
    </row>
    <row r="1005" spans="2:21" ht="24.75" customHeight="1">
      <c r="B1005" s="176">
        <v>999</v>
      </c>
      <c r="C1005" s="231"/>
      <c r="D1005" s="290" t="str">
        <f t="shared" si="63"/>
        <v/>
      </c>
      <c r="E1005" s="291">
        <f>IF(D1005="",0,+COUNTIF('賃上げ後(2か月目)(様式3-8) '!$D$7:$D$1006,D1005))</f>
        <v>0</v>
      </c>
      <c r="F1005" s="205"/>
      <c r="G1005" s="295" t="str">
        <f t="shared" si="64"/>
        <v/>
      </c>
      <c r="H1005" s="202"/>
      <c r="I1005" s="202"/>
      <c r="J1005" s="203"/>
      <c r="K1005" s="203"/>
      <c r="L1005" s="203"/>
      <c r="M1005" s="203"/>
      <c r="N1005" s="203"/>
      <c r="O1005" s="203"/>
      <c r="P1005" s="203"/>
      <c r="Q1005" s="203"/>
      <c r="R1005" s="204"/>
      <c r="S1005" s="298" t="str">
        <f t="shared" si="62"/>
        <v/>
      </c>
      <c r="T1005" s="299" t="str">
        <f t="shared" si="65"/>
        <v/>
      </c>
      <c r="U1005" s="282"/>
    </row>
    <row r="1006" spans="2:21" ht="24.75" customHeight="1">
      <c r="B1006" s="176">
        <v>1000</v>
      </c>
      <c r="C1006" s="232"/>
      <c r="D1006" s="290" t="str">
        <f t="shared" si="63"/>
        <v/>
      </c>
      <c r="E1006" s="291">
        <f>IF(D1006="",0,+COUNTIF('賃上げ後(2か月目)(様式3-8) '!$D$7:$D$1006,D1006))</f>
        <v>0</v>
      </c>
      <c r="F1006" s="206"/>
      <c r="G1006" s="295" t="str">
        <f t="shared" si="64"/>
        <v/>
      </c>
      <c r="H1006" s="207"/>
      <c r="I1006" s="207"/>
      <c r="J1006" s="208"/>
      <c r="K1006" s="208"/>
      <c r="L1006" s="208"/>
      <c r="M1006" s="208"/>
      <c r="N1006" s="208"/>
      <c r="O1006" s="208"/>
      <c r="P1006" s="208"/>
      <c r="Q1006" s="208"/>
      <c r="R1006" s="209"/>
      <c r="S1006" s="298" t="str">
        <f t="shared" si="62"/>
        <v/>
      </c>
      <c r="T1006" s="299" t="str">
        <f t="shared" si="65"/>
        <v/>
      </c>
      <c r="U1006" s="282"/>
    </row>
  </sheetData>
  <sheetProtection algorithmName="SHA-512" hashValue="UcGCEZLnGJXXkbp0U9F6CEaamnj9FkvtBDjJWM0yK/f7/Wm43gMAbf5efNzfu/BxnFnDYipf1XbLB6+tRb5CTg==" saltValue="VM00DRvaXslfzQmNsR7OeA==" spinCount="100000" sheet="1" objects="1"/>
  <mergeCells count="20">
    <mergeCell ref="H3:H4"/>
    <mergeCell ref="I3:I4"/>
    <mergeCell ref="J3:J4"/>
    <mergeCell ref="K3:K4"/>
    <mergeCell ref="L3:L4"/>
    <mergeCell ref="B3:B4"/>
    <mergeCell ref="C3:C5"/>
    <mergeCell ref="E3:E5"/>
    <mergeCell ref="F3:F5"/>
    <mergeCell ref="G3:G5"/>
    <mergeCell ref="I2:R2"/>
    <mergeCell ref="R3:R4"/>
    <mergeCell ref="S3:S5"/>
    <mergeCell ref="T3:T5"/>
    <mergeCell ref="W7:Y12"/>
    <mergeCell ref="Q3:Q4"/>
    <mergeCell ref="M3:M4"/>
    <mergeCell ref="N3:N4"/>
    <mergeCell ref="O3:O4"/>
    <mergeCell ref="P3:P4"/>
  </mergeCells>
  <phoneticPr fontId="1"/>
  <conditionalFormatting sqref="I2:R2">
    <cfRule type="notContainsBlanks" dxfId="13" priority="1">
      <formula>LEN(TRIM(I2))&gt;0</formula>
    </cfRule>
  </conditionalFormatting>
  <dataValidations count="1">
    <dataValidation type="list" allowBlank="1" showInputMessage="1" showErrorMessage="1" sqref="I5:R5" xr:uid="{4FDB169C-AF72-4046-B091-F65D59AF402E}">
      <formula1>"固定,変動"</formula1>
    </dataValidation>
  </dataValidations>
  <pageMargins left="0.35" right="0.19" top="0.41" bottom="0.33" header="0.3" footer="0.3"/>
  <pageSetup paperSize="9" scale="34" fitToHeight="0"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0FE94-F163-41FE-890C-8C5B88230B7B}">
  <sheetPr>
    <tabColor theme="2" tint="-9.9978637043366805E-2"/>
    <pageSetUpPr fitToPage="1"/>
  </sheetPr>
  <dimension ref="B1:Z1006"/>
  <sheetViews>
    <sheetView showGridLines="0" view="pageBreakPreview" zoomScale="80" zoomScaleNormal="70" zoomScaleSheetLayoutView="80" workbookViewId="0">
      <pane xSplit="6" ySplit="6" topLeftCell="G7" activePane="bottomRight" state="frozen"/>
      <selection activeCell="M17" sqref="M17:R17"/>
      <selection pane="topRight" activeCell="M17" sqref="M17:R17"/>
      <selection pane="bottomLeft" activeCell="M17" sqref="M17:R17"/>
      <selection pane="bottomRight" activeCell="C7" sqref="C7"/>
    </sheetView>
  </sheetViews>
  <sheetFormatPr defaultColWidth="16.875" defaultRowHeight="24.75" customHeight="1"/>
  <cols>
    <col min="1" max="1" width="2.5" style="176" customWidth="1"/>
    <col min="2" max="2" width="7.5" style="176" customWidth="1"/>
    <col min="3" max="3" width="18.75" style="176" customWidth="1"/>
    <col min="4" max="5" width="18.75" style="176" hidden="1" customWidth="1"/>
    <col min="6" max="6" width="22.5" style="176" customWidth="1"/>
    <col min="7" max="7" width="15" style="176" customWidth="1"/>
    <col min="8" max="19" width="14.875" style="176" customWidth="1"/>
    <col min="20" max="20" width="18.125" style="176" customWidth="1"/>
    <col min="21" max="21" width="2.75" style="176" hidden="1" customWidth="1"/>
    <col min="22" max="22" width="14.875" style="179" customWidth="1"/>
    <col min="23" max="23" width="14.875" style="179" hidden="1" customWidth="1"/>
    <col min="24" max="24" width="20" style="176" customWidth="1"/>
    <col min="25" max="16384" width="16.875" style="176"/>
  </cols>
  <sheetData>
    <row r="1" spans="2:26" ht="38.25" customHeight="1">
      <c r="C1" s="303" t="s">
        <v>245</v>
      </c>
      <c r="D1" s="303"/>
      <c r="E1" s="303"/>
      <c r="F1" s="304" t="str">
        <f>+'賃上げ実施（様式3-4） '!R11</f>
        <v/>
      </c>
      <c r="G1" s="292"/>
      <c r="H1" s="236" t="s">
        <v>289</v>
      </c>
      <c r="I1" s="229"/>
    </row>
    <row r="2" spans="2:26" ht="30" customHeight="1">
      <c r="C2" s="180"/>
      <c r="D2" s="180"/>
      <c r="E2" s="180"/>
      <c r="G2" s="293"/>
      <c r="H2" s="228">
        <f>+COUNTIF(G7:G1006,"対象")</f>
        <v>2</v>
      </c>
      <c r="I2" s="493" t="str">
        <f>+IF(NOT(AND(U6=U5,U3=U6)),"手当を計上する場合は必ず手当名を記入し、固定・変動の別を選択してください","")</f>
        <v>手当を計上する場合は必ず手当名を記入し、固定・変動の別を選択してください</v>
      </c>
      <c r="J2" s="494"/>
      <c r="K2" s="494"/>
      <c r="L2" s="494"/>
      <c r="M2" s="494"/>
      <c r="N2" s="494"/>
      <c r="O2" s="494"/>
      <c r="P2" s="494"/>
      <c r="Q2" s="494"/>
      <c r="R2" s="494"/>
      <c r="T2" s="296" t="s">
        <v>424</v>
      </c>
      <c r="U2" s="296"/>
    </row>
    <row r="3" spans="2:26" ht="24.75" customHeight="1">
      <c r="B3" s="477"/>
      <c r="C3" s="478" t="s">
        <v>436</v>
      </c>
      <c r="D3" s="279"/>
      <c r="E3" s="481" t="s">
        <v>286</v>
      </c>
      <c r="F3" s="481" t="s">
        <v>285</v>
      </c>
      <c r="G3" s="488" t="s">
        <v>283</v>
      </c>
      <c r="H3" s="484" t="s">
        <v>247</v>
      </c>
      <c r="I3" s="486" t="s">
        <v>248</v>
      </c>
      <c r="J3" s="491" t="s">
        <v>249</v>
      </c>
      <c r="K3" s="491"/>
      <c r="L3" s="491"/>
      <c r="M3" s="491"/>
      <c r="N3" s="491"/>
      <c r="O3" s="491"/>
      <c r="P3" s="491"/>
      <c r="Q3" s="491"/>
      <c r="R3" s="495"/>
      <c r="S3" s="498" t="s">
        <v>425</v>
      </c>
      <c r="T3" s="498" t="s">
        <v>287</v>
      </c>
      <c r="U3" s="300">
        <f>+COUNTA(I3:R4)</f>
        <v>2</v>
      </c>
    </row>
    <row r="4" spans="2:26" ht="24.75" customHeight="1">
      <c r="B4" s="477"/>
      <c r="C4" s="479"/>
      <c r="D4" s="280"/>
      <c r="E4" s="482"/>
      <c r="F4" s="482"/>
      <c r="G4" s="489"/>
      <c r="H4" s="485"/>
      <c r="I4" s="487"/>
      <c r="J4" s="492"/>
      <c r="K4" s="492"/>
      <c r="L4" s="492"/>
      <c r="M4" s="492"/>
      <c r="N4" s="492"/>
      <c r="O4" s="492"/>
      <c r="P4" s="492"/>
      <c r="Q4" s="492"/>
      <c r="R4" s="496"/>
      <c r="S4" s="499"/>
      <c r="T4" s="499"/>
      <c r="U4" s="300"/>
    </row>
    <row r="5" spans="2:26" s="188" customFormat="1" ht="38.25" customHeight="1">
      <c r="B5" s="181"/>
      <c r="C5" s="480"/>
      <c r="D5" s="281"/>
      <c r="E5" s="483"/>
      <c r="F5" s="483"/>
      <c r="G5" s="490"/>
      <c r="H5" s="182" t="s">
        <v>253</v>
      </c>
      <c r="I5" s="183" t="s">
        <v>254</v>
      </c>
      <c r="J5" s="184" t="s">
        <v>254</v>
      </c>
      <c r="K5" s="184"/>
      <c r="L5" s="184"/>
      <c r="M5" s="184"/>
      <c r="N5" s="184"/>
      <c r="O5" s="184"/>
      <c r="P5" s="184"/>
      <c r="Q5" s="184"/>
      <c r="R5" s="185"/>
      <c r="S5" s="500"/>
      <c r="T5" s="500"/>
      <c r="U5" s="300">
        <f>+COUNTA(I5:R5)</f>
        <v>2</v>
      </c>
      <c r="V5" s="301" t="s">
        <v>255</v>
      </c>
      <c r="W5" s="186"/>
      <c r="X5" s="187"/>
    </row>
    <row r="6" spans="2:26" s="188" customFormat="1" ht="24.75" customHeight="1">
      <c r="B6" s="189" t="s">
        <v>256</v>
      </c>
      <c r="C6" s="190">
        <f>COUNTA(C7:C1006)</f>
        <v>2</v>
      </c>
      <c r="D6" s="191"/>
      <c r="E6" s="289"/>
      <c r="F6" s="191">
        <f>COUNTA(F7:F1006)</f>
        <v>2</v>
      </c>
      <c r="G6" s="294"/>
      <c r="H6" s="192">
        <f>+SUM(H7:H1006)</f>
        <v>350000</v>
      </c>
      <c r="I6" s="233">
        <f>+SUM(I7:I1006)</f>
        <v>0</v>
      </c>
      <c r="J6" s="193">
        <f t="shared" ref="J6:R6" si="0">+SUM(J7:J1006)</f>
        <v>0</v>
      </c>
      <c r="K6" s="193">
        <f t="shared" si="0"/>
        <v>0</v>
      </c>
      <c r="L6" s="193">
        <f t="shared" si="0"/>
        <v>0</v>
      </c>
      <c r="M6" s="193">
        <f t="shared" si="0"/>
        <v>0</v>
      </c>
      <c r="N6" s="193">
        <f t="shared" si="0"/>
        <v>0</v>
      </c>
      <c r="O6" s="193">
        <f t="shared" si="0"/>
        <v>0</v>
      </c>
      <c r="P6" s="193">
        <f t="shared" si="0"/>
        <v>0</v>
      </c>
      <c r="Q6" s="193">
        <f t="shared" si="0"/>
        <v>0</v>
      </c>
      <c r="R6" s="234">
        <f t="shared" si="0"/>
        <v>0</v>
      </c>
      <c r="S6" s="235">
        <f>+SUM(S7:S1006)</f>
        <v>350000</v>
      </c>
      <c r="T6" s="235">
        <f>+SUM(T7:T1006)</f>
        <v>350000</v>
      </c>
      <c r="U6" s="302">
        <f>+COUNTIF(I6:R6,"&lt;&gt;0")</f>
        <v>0</v>
      </c>
      <c r="V6" s="194">
        <f>V10/F6</f>
        <v>0</v>
      </c>
      <c r="W6" s="194"/>
      <c r="X6" s="195"/>
    </row>
    <row r="7" spans="2:26" ht="24.75" customHeight="1">
      <c r="B7" s="176">
        <v>1</v>
      </c>
      <c r="C7" s="230" t="s">
        <v>282</v>
      </c>
      <c r="D7" s="290" t="str">
        <f>SUBSTITUTE(SUBSTITUTE(C7,"　","")," ","")</f>
        <v>石川一郎</v>
      </c>
      <c r="E7" s="291">
        <f>IF(D7="",0,+COUNTIF('賃上げ前(２か月目)(様式3-７) '!$D$7:$D$1006,D7))</f>
        <v>1</v>
      </c>
      <c r="F7" s="197" t="s">
        <v>258</v>
      </c>
      <c r="G7" s="295" t="str">
        <f>IF(C7="","",+IF(OR(E7&lt;1,F7=""),"除外","対象"))</f>
        <v>対象</v>
      </c>
      <c r="H7" s="198"/>
      <c r="I7" s="198"/>
      <c r="J7" s="199"/>
      <c r="K7" s="199"/>
      <c r="L7" s="199"/>
      <c r="M7" s="199"/>
      <c r="N7" s="199"/>
      <c r="O7" s="199"/>
      <c r="P7" s="199"/>
      <c r="Q7" s="199"/>
      <c r="R7" s="200"/>
      <c r="S7" s="298">
        <f>IF(C7="","",+SUM(H7:R7))</f>
        <v>0</v>
      </c>
      <c r="T7" s="299">
        <f>IF(C7="","",+IF(G7="対象",H7,0))</f>
        <v>0</v>
      </c>
      <c r="U7" s="282"/>
      <c r="V7" s="283" t="s">
        <v>417</v>
      </c>
      <c r="X7" s="497" t="s">
        <v>259</v>
      </c>
      <c r="Y7" s="497"/>
      <c r="Z7" s="497"/>
    </row>
    <row r="8" spans="2:26" ht="24.75" customHeight="1">
      <c r="B8" s="176">
        <v>2</v>
      </c>
      <c r="C8" s="230" t="s">
        <v>437</v>
      </c>
      <c r="D8" s="290" t="str">
        <f>SUBSTITUTE(SUBSTITUTE(C8,"　","")," ","")</f>
        <v>石川郎</v>
      </c>
      <c r="E8" s="291">
        <f>IF(D8="",0,+COUNTIF('賃上げ前(２か月目)(様式3-７) '!$D$7:$D$1006,D8))</f>
        <v>1</v>
      </c>
      <c r="F8" s="197" t="s">
        <v>438</v>
      </c>
      <c r="G8" s="295" t="str">
        <f>IF(C8="","",+IF(OR(E8&lt;1,F8=""),"除外","対象"))</f>
        <v>対象</v>
      </c>
      <c r="H8" s="202">
        <v>350000</v>
      </c>
      <c r="I8" s="202"/>
      <c r="J8" s="203"/>
      <c r="K8" s="203"/>
      <c r="L8" s="203"/>
      <c r="M8" s="203"/>
      <c r="N8" s="203"/>
      <c r="O8" s="203"/>
      <c r="P8" s="203"/>
      <c r="Q8" s="203"/>
      <c r="R8" s="204"/>
      <c r="S8" s="298">
        <f t="shared" ref="S8:S71" si="1">IF(C8="","",+SUM(H8:R8))</f>
        <v>350000</v>
      </c>
      <c r="T8" s="299">
        <f t="shared" ref="T8:T71" si="2">IF(C8="","",+IF(G8="対象",H8,0))</f>
        <v>350000</v>
      </c>
      <c r="U8" s="282"/>
      <c r="V8" s="284">
        <f>+COUNTIF(G7:G1006,"除外")</f>
        <v>0</v>
      </c>
      <c r="X8" s="497"/>
      <c r="Y8" s="497"/>
      <c r="Z8" s="497"/>
    </row>
    <row r="9" spans="2:26" ht="24.75" customHeight="1">
      <c r="B9" s="176">
        <v>3</v>
      </c>
      <c r="C9" s="230"/>
      <c r="D9" s="290" t="str">
        <f t="shared" ref="D9:D72" si="3">SUBSTITUTE(SUBSTITUTE(C9,"　","")," ","")</f>
        <v/>
      </c>
      <c r="E9" s="291">
        <f>IF(D9="",0,+COUNTIF('賃上げ前(２か月目)(様式3-７) '!$D$7:$D$1006,D9))</f>
        <v>0</v>
      </c>
      <c r="F9" s="197"/>
      <c r="G9" s="295" t="str">
        <f t="shared" ref="G9:G72" si="4">IF(C9="","",+IF(OR(E9&lt;1,F9=""),"除外","対象"))</f>
        <v/>
      </c>
      <c r="H9" s="202"/>
      <c r="I9" s="202"/>
      <c r="J9" s="203"/>
      <c r="K9" s="203"/>
      <c r="L9" s="203"/>
      <c r="M9" s="203"/>
      <c r="N9" s="203"/>
      <c r="O9" s="203"/>
      <c r="P9" s="203"/>
      <c r="Q9" s="203"/>
      <c r="R9" s="204"/>
      <c r="S9" s="298" t="str">
        <f t="shared" si="1"/>
        <v/>
      </c>
      <c r="T9" s="299" t="str">
        <f t="shared" si="2"/>
        <v/>
      </c>
      <c r="U9" s="282"/>
      <c r="V9" s="283" t="s">
        <v>418</v>
      </c>
      <c r="X9" s="497"/>
      <c r="Y9" s="497"/>
      <c r="Z9" s="497"/>
    </row>
    <row r="10" spans="2:26" ht="24.75" customHeight="1">
      <c r="B10" s="176">
        <v>4</v>
      </c>
      <c r="C10" s="231"/>
      <c r="D10" s="290" t="str">
        <f t="shared" si="3"/>
        <v/>
      </c>
      <c r="E10" s="291">
        <f>IF(D10="",0,+COUNTIF('賃上げ前(２か月目)(様式3-７) '!$D$7:$D$1006,D10))</f>
        <v>0</v>
      </c>
      <c r="F10" s="197"/>
      <c r="G10" s="295" t="str">
        <f t="shared" si="4"/>
        <v/>
      </c>
      <c r="H10" s="202"/>
      <c r="I10" s="202"/>
      <c r="J10" s="203"/>
      <c r="K10" s="203"/>
      <c r="L10" s="203"/>
      <c r="M10" s="203"/>
      <c r="N10" s="203"/>
      <c r="O10" s="203"/>
      <c r="P10" s="203"/>
      <c r="Q10" s="203"/>
      <c r="R10" s="204"/>
      <c r="S10" s="298" t="str">
        <f t="shared" si="1"/>
        <v/>
      </c>
      <c r="T10" s="299" t="str">
        <f t="shared" si="2"/>
        <v/>
      </c>
      <c r="U10" s="282"/>
      <c r="V10" s="284">
        <f>+V8-(C6-F6)</f>
        <v>0</v>
      </c>
      <c r="X10" s="497"/>
      <c r="Y10" s="497"/>
      <c r="Z10" s="497"/>
    </row>
    <row r="11" spans="2:26" ht="24.75" customHeight="1">
      <c r="B11" s="176">
        <v>5</v>
      </c>
      <c r="C11" s="231"/>
      <c r="D11" s="290" t="str">
        <f t="shared" si="3"/>
        <v/>
      </c>
      <c r="E11" s="291">
        <f>IF(D11="",0,+COUNTIF('賃上げ前(２か月目)(様式3-７) '!$D$7:$D$1006,D11))</f>
        <v>0</v>
      </c>
      <c r="F11" s="197"/>
      <c r="G11" s="295" t="str">
        <f t="shared" si="4"/>
        <v/>
      </c>
      <c r="H11" s="202"/>
      <c r="I11" s="202"/>
      <c r="J11" s="203"/>
      <c r="K11" s="203"/>
      <c r="L11" s="203"/>
      <c r="M11" s="203"/>
      <c r="N11" s="203"/>
      <c r="O11" s="203"/>
      <c r="P11" s="203"/>
      <c r="Q11" s="203"/>
      <c r="R11" s="204"/>
      <c r="S11" s="298" t="str">
        <f t="shared" si="1"/>
        <v/>
      </c>
      <c r="T11" s="299" t="str">
        <f t="shared" si="2"/>
        <v/>
      </c>
      <c r="U11" s="282"/>
      <c r="X11" s="497"/>
      <c r="Y11" s="497"/>
      <c r="Z11" s="497"/>
    </row>
    <row r="12" spans="2:26" ht="24.75" customHeight="1">
      <c r="B12" s="176">
        <v>6</v>
      </c>
      <c r="C12" s="231"/>
      <c r="D12" s="290" t="str">
        <f t="shared" si="3"/>
        <v/>
      </c>
      <c r="E12" s="291">
        <f>IF(D12="",0,+COUNTIF('賃上げ前(２か月目)(様式3-７) '!$D$7:$D$1006,D12))</f>
        <v>0</v>
      </c>
      <c r="F12" s="197"/>
      <c r="G12" s="295" t="str">
        <f t="shared" si="4"/>
        <v/>
      </c>
      <c r="H12" s="202"/>
      <c r="I12" s="202"/>
      <c r="J12" s="203"/>
      <c r="K12" s="203"/>
      <c r="L12" s="203"/>
      <c r="M12" s="203"/>
      <c r="N12" s="203"/>
      <c r="O12" s="203"/>
      <c r="P12" s="203"/>
      <c r="Q12" s="203"/>
      <c r="R12" s="204"/>
      <c r="S12" s="298" t="str">
        <f t="shared" si="1"/>
        <v/>
      </c>
      <c r="T12" s="299" t="str">
        <f t="shared" si="2"/>
        <v/>
      </c>
      <c r="U12" s="282"/>
      <c r="X12" s="497"/>
      <c r="Y12" s="497"/>
      <c r="Z12" s="497"/>
    </row>
    <row r="13" spans="2:26" ht="24.75" customHeight="1">
      <c r="B13" s="176">
        <v>7</v>
      </c>
      <c r="C13" s="231"/>
      <c r="D13" s="290" t="str">
        <f t="shared" si="3"/>
        <v/>
      </c>
      <c r="E13" s="291">
        <f>IF(D13="",0,+COUNTIF('賃上げ前(２か月目)(様式3-７) '!$D$7:$D$1006,D13))</f>
        <v>0</v>
      </c>
      <c r="F13" s="205"/>
      <c r="G13" s="295" t="str">
        <f t="shared" si="4"/>
        <v/>
      </c>
      <c r="H13" s="202"/>
      <c r="I13" s="202"/>
      <c r="J13" s="203"/>
      <c r="K13" s="203"/>
      <c r="L13" s="203"/>
      <c r="M13" s="203"/>
      <c r="N13" s="203"/>
      <c r="O13" s="203"/>
      <c r="P13" s="203"/>
      <c r="Q13" s="203"/>
      <c r="R13" s="204"/>
      <c r="S13" s="298" t="str">
        <f t="shared" si="1"/>
        <v/>
      </c>
      <c r="T13" s="299" t="str">
        <f t="shared" si="2"/>
        <v/>
      </c>
      <c r="U13" s="282"/>
    </row>
    <row r="14" spans="2:26" ht="24.75" customHeight="1">
      <c r="B14" s="176">
        <v>8</v>
      </c>
      <c r="C14" s="231"/>
      <c r="D14" s="290" t="str">
        <f t="shared" si="3"/>
        <v/>
      </c>
      <c r="E14" s="291">
        <f>IF(D14="",0,+COUNTIF('賃上げ前(２か月目)(様式3-７) '!$D$7:$D$1006,D14))</f>
        <v>0</v>
      </c>
      <c r="F14" s="205"/>
      <c r="G14" s="295" t="str">
        <f t="shared" si="4"/>
        <v/>
      </c>
      <c r="H14" s="202"/>
      <c r="I14" s="202"/>
      <c r="J14" s="203"/>
      <c r="K14" s="203"/>
      <c r="L14" s="203"/>
      <c r="M14" s="203"/>
      <c r="N14" s="203"/>
      <c r="O14" s="203"/>
      <c r="P14" s="203"/>
      <c r="Q14" s="203"/>
      <c r="R14" s="204"/>
      <c r="S14" s="298" t="str">
        <f t="shared" si="1"/>
        <v/>
      </c>
      <c r="T14" s="299" t="str">
        <f t="shared" si="2"/>
        <v/>
      </c>
      <c r="U14" s="282"/>
    </row>
    <row r="15" spans="2:26" ht="24.75" customHeight="1">
      <c r="B15" s="176">
        <v>9</v>
      </c>
      <c r="C15" s="231"/>
      <c r="D15" s="290" t="str">
        <f t="shared" si="3"/>
        <v/>
      </c>
      <c r="E15" s="291">
        <f>IF(D15="",0,+COUNTIF('賃上げ前(２か月目)(様式3-７) '!$D$7:$D$1006,D15))</f>
        <v>0</v>
      </c>
      <c r="F15" s="205"/>
      <c r="G15" s="295" t="str">
        <f t="shared" si="4"/>
        <v/>
      </c>
      <c r="H15" s="202"/>
      <c r="I15" s="202"/>
      <c r="J15" s="203"/>
      <c r="K15" s="203"/>
      <c r="L15" s="203"/>
      <c r="M15" s="203"/>
      <c r="N15" s="203"/>
      <c r="O15" s="203"/>
      <c r="P15" s="203"/>
      <c r="Q15" s="203"/>
      <c r="R15" s="204"/>
      <c r="S15" s="298" t="str">
        <f t="shared" si="1"/>
        <v/>
      </c>
      <c r="T15" s="299" t="str">
        <f t="shared" si="2"/>
        <v/>
      </c>
      <c r="U15" s="282"/>
    </row>
    <row r="16" spans="2:26" ht="24.75" customHeight="1">
      <c r="B16" s="176">
        <v>10</v>
      </c>
      <c r="C16" s="231"/>
      <c r="D16" s="290" t="str">
        <f t="shared" si="3"/>
        <v/>
      </c>
      <c r="E16" s="291">
        <f>IF(D16="",0,+COUNTIF('賃上げ前(２か月目)(様式3-７) '!$D$7:$D$1006,D16))</f>
        <v>0</v>
      </c>
      <c r="F16" s="205"/>
      <c r="G16" s="295" t="str">
        <f t="shared" si="4"/>
        <v/>
      </c>
      <c r="H16" s="202"/>
      <c r="I16" s="202"/>
      <c r="J16" s="203"/>
      <c r="K16" s="203"/>
      <c r="L16" s="203"/>
      <c r="M16" s="203"/>
      <c r="N16" s="309"/>
      <c r="O16" s="203"/>
      <c r="P16" s="203"/>
      <c r="Q16" s="203"/>
      <c r="R16" s="204"/>
      <c r="S16" s="298" t="str">
        <f t="shared" si="1"/>
        <v/>
      </c>
      <c r="T16" s="299" t="str">
        <f t="shared" si="2"/>
        <v/>
      </c>
      <c r="U16" s="282"/>
    </row>
    <row r="17" spans="2:21" ht="24.75" customHeight="1">
      <c r="B17" s="176">
        <v>11</v>
      </c>
      <c r="C17" s="231"/>
      <c r="D17" s="290" t="str">
        <f t="shared" si="3"/>
        <v/>
      </c>
      <c r="E17" s="291">
        <f>IF(D17="",0,+COUNTIF('賃上げ前(２か月目)(様式3-７) '!$D$7:$D$1006,D17))</f>
        <v>0</v>
      </c>
      <c r="F17" s="205"/>
      <c r="G17" s="295" t="str">
        <f t="shared" si="4"/>
        <v/>
      </c>
      <c r="H17" s="202"/>
      <c r="I17" s="202"/>
      <c r="J17" s="203"/>
      <c r="K17" s="203"/>
      <c r="L17" s="203"/>
      <c r="M17" s="203"/>
      <c r="N17" s="203"/>
      <c r="O17" s="203"/>
      <c r="P17" s="203"/>
      <c r="Q17" s="203"/>
      <c r="R17" s="204"/>
      <c r="S17" s="298" t="str">
        <f t="shared" si="1"/>
        <v/>
      </c>
      <c r="T17" s="299" t="str">
        <f t="shared" si="2"/>
        <v/>
      </c>
      <c r="U17" s="282"/>
    </row>
    <row r="18" spans="2:21" ht="24.75" customHeight="1">
      <c r="B18" s="176">
        <v>12</v>
      </c>
      <c r="C18" s="231"/>
      <c r="D18" s="290" t="str">
        <f t="shared" si="3"/>
        <v/>
      </c>
      <c r="E18" s="291">
        <f>IF(D18="",0,+COUNTIF('賃上げ前(２か月目)(様式3-７) '!$D$7:$D$1006,D18))</f>
        <v>0</v>
      </c>
      <c r="F18" s="205"/>
      <c r="G18" s="295" t="str">
        <f t="shared" si="4"/>
        <v/>
      </c>
      <c r="H18" s="202"/>
      <c r="I18" s="202"/>
      <c r="J18" s="203"/>
      <c r="K18" s="203"/>
      <c r="L18" s="203"/>
      <c r="M18" s="203"/>
      <c r="N18" s="203"/>
      <c r="O18" s="203"/>
      <c r="P18" s="203"/>
      <c r="Q18" s="203"/>
      <c r="R18" s="204"/>
      <c r="S18" s="298" t="str">
        <f>IF(C18="","",+SUM(H18:R18))</f>
        <v/>
      </c>
      <c r="T18" s="299" t="str">
        <f t="shared" si="2"/>
        <v/>
      </c>
      <c r="U18" s="282"/>
    </row>
    <row r="19" spans="2:21" ht="24.75" customHeight="1">
      <c r="B19" s="176">
        <v>13</v>
      </c>
      <c r="C19" s="231"/>
      <c r="D19" s="290" t="str">
        <f t="shared" si="3"/>
        <v/>
      </c>
      <c r="E19" s="291">
        <f>IF(D19="",0,+COUNTIF('賃上げ前(２か月目)(様式3-７) '!$D$7:$D$1006,D19))</f>
        <v>0</v>
      </c>
      <c r="F19" s="205"/>
      <c r="G19" s="295" t="str">
        <f t="shared" si="4"/>
        <v/>
      </c>
      <c r="H19" s="202"/>
      <c r="I19" s="202"/>
      <c r="J19" s="203"/>
      <c r="K19" s="203"/>
      <c r="L19" s="203"/>
      <c r="M19" s="203"/>
      <c r="N19" s="203"/>
      <c r="O19" s="203"/>
      <c r="P19" s="203"/>
      <c r="Q19" s="203"/>
      <c r="R19" s="204"/>
      <c r="S19" s="298" t="str">
        <f t="shared" si="1"/>
        <v/>
      </c>
      <c r="T19" s="299" t="str">
        <f t="shared" si="2"/>
        <v/>
      </c>
      <c r="U19" s="282"/>
    </row>
    <row r="20" spans="2:21" ht="24.75" customHeight="1">
      <c r="B20" s="176">
        <v>14</v>
      </c>
      <c r="C20" s="231"/>
      <c r="D20" s="290" t="str">
        <f t="shared" si="3"/>
        <v/>
      </c>
      <c r="E20" s="291">
        <f>IF(D20="",0,+COUNTIF('賃上げ前(２か月目)(様式3-７) '!$D$7:$D$1006,D20))</f>
        <v>0</v>
      </c>
      <c r="F20" s="205"/>
      <c r="G20" s="295" t="str">
        <f t="shared" si="4"/>
        <v/>
      </c>
      <c r="H20" s="202"/>
      <c r="I20" s="202"/>
      <c r="J20" s="203"/>
      <c r="K20" s="203"/>
      <c r="L20" s="203"/>
      <c r="M20" s="203"/>
      <c r="N20" s="203"/>
      <c r="O20" s="203"/>
      <c r="P20" s="203"/>
      <c r="Q20" s="203"/>
      <c r="R20" s="204"/>
      <c r="S20" s="298" t="str">
        <f t="shared" si="1"/>
        <v/>
      </c>
      <c r="T20" s="299" t="str">
        <f t="shared" si="2"/>
        <v/>
      </c>
      <c r="U20" s="282"/>
    </row>
    <row r="21" spans="2:21" ht="24.75" customHeight="1">
      <c r="B21" s="176">
        <v>15</v>
      </c>
      <c r="C21" s="231"/>
      <c r="D21" s="290" t="str">
        <f t="shared" si="3"/>
        <v/>
      </c>
      <c r="E21" s="291">
        <f>IF(D21="",0,+COUNTIF('賃上げ前(２か月目)(様式3-７) '!$D$7:$D$1006,D21))</f>
        <v>0</v>
      </c>
      <c r="F21" s="205"/>
      <c r="G21" s="295" t="str">
        <f t="shared" si="4"/>
        <v/>
      </c>
      <c r="H21" s="202"/>
      <c r="I21" s="202"/>
      <c r="J21" s="203"/>
      <c r="K21" s="203"/>
      <c r="L21" s="203"/>
      <c r="M21" s="203"/>
      <c r="N21" s="203"/>
      <c r="O21" s="203"/>
      <c r="P21" s="203"/>
      <c r="Q21" s="203"/>
      <c r="R21" s="204"/>
      <c r="S21" s="298" t="str">
        <f t="shared" si="1"/>
        <v/>
      </c>
      <c r="T21" s="299" t="str">
        <f t="shared" si="2"/>
        <v/>
      </c>
      <c r="U21" s="282"/>
    </row>
    <row r="22" spans="2:21" ht="24.75" customHeight="1">
      <c r="B22" s="176">
        <v>16</v>
      </c>
      <c r="C22" s="231"/>
      <c r="D22" s="290" t="str">
        <f t="shared" si="3"/>
        <v/>
      </c>
      <c r="E22" s="291">
        <f>IF(D22="",0,+COUNTIF('賃上げ前(２か月目)(様式3-７) '!$D$7:$D$1006,D22))</f>
        <v>0</v>
      </c>
      <c r="F22" s="205"/>
      <c r="G22" s="295" t="str">
        <f t="shared" si="4"/>
        <v/>
      </c>
      <c r="H22" s="202"/>
      <c r="I22" s="202"/>
      <c r="J22" s="203"/>
      <c r="K22" s="203"/>
      <c r="L22" s="203"/>
      <c r="M22" s="203"/>
      <c r="N22" s="203"/>
      <c r="O22" s="203"/>
      <c r="P22" s="203"/>
      <c r="Q22" s="203"/>
      <c r="R22" s="204"/>
      <c r="S22" s="298" t="str">
        <f t="shared" si="1"/>
        <v/>
      </c>
      <c r="T22" s="299" t="str">
        <f t="shared" si="2"/>
        <v/>
      </c>
      <c r="U22" s="282"/>
    </row>
    <row r="23" spans="2:21" ht="24.75" customHeight="1">
      <c r="B23" s="176">
        <v>17</v>
      </c>
      <c r="C23" s="231"/>
      <c r="D23" s="290" t="str">
        <f t="shared" si="3"/>
        <v/>
      </c>
      <c r="E23" s="291">
        <f>IF(D23="",0,+COUNTIF('賃上げ前(２か月目)(様式3-７) '!$D$7:$D$1006,D23))</f>
        <v>0</v>
      </c>
      <c r="F23" s="205"/>
      <c r="G23" s="295" t="str">
        <f t="shared" si="4"/>
        <v/>
      </c>
      <c r="H23" s="202"/>
      <c r="I23" s="202"/>
      <c r="J23" s="203"/>
      <c r="K23" s="203"/>
      <c r="L23" s="203"/>
      <c r="M23" s="203"/>
      <c r="N23" s="203"/>
      <c r="O23" s="203"/>
      <c r="P23" s="203"/>
      <c r="Q23" s="203"/>
      <c r="R23" s="204"/>
      <c r="S23" s="298" t="str">
        <f t="shared" si="1"/>
        <v/>
      </c>
      <c r="T23" s="299" t="str">
        <f t="shared" si="2"/>
        <v/>
      </c>
      <c r="U23" s="282"/>
    </row>
    <row r="24" spans="2:21" ht="24.75" customHeight="1">
      <c r="B24" s="176">
        <v>18</v>
      </c>
      <c r="C24" s="231"/>
      <c r="D24" s="290" t="str">
        <f t="shared" si="3"/>
        <v/>
      </c>
      <c r="E24" s="291">
        <f>IF(D24="",0,+COUNTIF('賃上げ前(２か月目)(様式3-７) '!$D$7:$D$1006,D24))</f>
        <v>0</v>
      </c>
      <c r="F24" s="205"/>
      <c r="G24" s="295" t="str">
        <f t="shared" si="4"/>
        <v/>
      </c>
      <c r="H24" s="202"/>
      <c r="I24" s="202"/>
      <c r="J24" s="203"/>
      <c r="K24" s="203"/>
      <c r="L24" s="203"/>
      <c r="M24" s="203"/>
      <c r="N24" s="203"/>
      <c r="O24" s="203"/>
      <c r="P24" s="203"/>
      <c r="Q24" s="203"/>
      <c r="R24" s="204"/>
      <c r="S24" s="298" t="str">
        <f t="shared" si="1"/>
        <v/>
      </c>
      <c r="T24" s="299" t="str">
        <f t="shared" si="2"/>
        <v/>
      </c>
      <c r="U24" s="282"/>
    </row>
    <row r="25" spans="2:21" ht="24.75" customHeight="1">
      <c r="B25" s="176">
        <v>19</v>
      </c>
      <c r="C25" s="231"/>
      <c r="D25" s="290" t="str">
        <f t="shared" si="3"/>
        <v/>
      </c>
      <c r="E25" s="291">
        <f>IF(D25="",0,+COUNTIF('賃上げ前(２か月目)(様式3-７) '!$D$7:$D$1006,D25))</f>
        <v>0</v>
      </c>
      <c r="F25" s="205"/>
      <c r="G25" s="295" t="str">
        <f t="shared" si="4"/>
        <v/>
      </c>
      <c r="H25" s="202"/>
      <c r="I25" s="202"/>
      <c r="J25" s="203"/>
      <c r="K25" s="203"/>
      <c r="L25" s="203"/>
      <c r="M25" s="203"/>
      <c r="N25" s="203"/>
      <c r="O25" s="203"/>
      <c r="P25" s="203"/>
      <c r="Q25" s="203"/>
      <c r="R25" s="204"/>
      <c r="S25" s="298" t="str">
        <f t="shared" si="1"/>
        <v/>
      </c>
      <c r="T25" s="299" t="str">
        <f t="shared" si="2"/>
        <v/>
      </c>
      <c r="U25" s="282"/>
    </row>
    <row r="26" spans="2:21" ht="24.75" customHeight="1">
      <c r="B26" s="176">
        <v>20</v>
      </c>
      <c r="C26" s="231"/>
      <c r="D26" s="290" t="str">
        <f t="shared" si="3"/>
        <v/>
      </c>
      <c r="E26" s="291">
        <f>IF(D26="",0,+COUNTIF('賃上げ前(２か月目)(様式3-７) '!$D$7:$D$1006,D26))</f>
        <v>0</v>
      </c>
      <c r="F26" s="205"/>
      <c r="G26" s="295" t="str">
        <f t="shared" si="4"/>
        <v/>
      </c>
      <c r="H26" s="202"/>
      <c r="I26" s="202"/>
      <c r="J26" s="203"/>
      <c r="K26" s="203"/>
      <c r="L26" s="203"/>
      <c r="M26" s="203"/>
      <c r="N26" s="203"/>
      <c r="O26" s="203"/>
      <c r="P26" s="203"/>
      <c r="Q26" s="203"/>
      <c r="R26" s="204"/>
      <c r="S26" s="298" t="str">
        <f t="shared" si="1"/>
        <v/>
      </c>
      <c r="T26" s="299" t="str">
        <f t="shared" si="2"/>
        <v/>
      </c>
      <c r="U26" s="282"/>
    </row>
    <row r="27" spans="2:21" ht="24.75" customHeight="1">
      <c r="B27" s="176">
        <v>21</v>
      </c>
      <c r="C27" s="231"/>
      <c r="D27" s="290" t="str">
        <f t="shared" si="3"/>
        <v/>
      </c>
      <c r="E27" s="291">
        <f>IF(D27="",0,+COUNTIF('賃上げ前(２か月目)(様式3-７) '!$D$7:$D$1006,D27))</f>
        <v>0</v>
      </c>
      <c r="F27" s="205"/>
      <c r="G27" s="295" t="str">
        <f t="shared" si="4"/>
        <v/>
      </c>
      <c r="H27" s="202"/>
      <c r="I27" s="202"/>
      <c r="J27" s="203"/>
      <c r="K27" s="203"/>
      <c r="L27" s="203"/>
      <c r="M27" s="203"/>
      <c r="N27" s="203"/>
      <c r="O27" s="203"/>
      <c r="P27" s="203"/>
      <c r="Q27" s="203"/>
      <c r="R27" s="204"/>
      <c r="S27" s="298" t="str">
        <f t="shared" si="1"/>
        <v/>
      </c>
      <c r="T27" s="299" t="str">
        <f t="shared" si="2"/>
        <v/>
      </c>
      <c r="U27" s="282"/>
    </row>
    <row r="28" spans="2:21" ht="24.75" customHeight="1">
      <c r="B28" s="176">
        <v>22</v>
      </c>
      <c r="C28" s="231"/>
      <c r="D28" s="290" t="str">
        <f t="shared" si="3"/>
        <v/>
      </c>
      <c r="E28" s="291">
        <f>IF(D28="",0,+COUNTIF('賃上げ前(２か月目)(様式3-７) '!$D$7:$D$1006,D28))</f>
        <v>0</v>
      </c>
      <c r="F28" s="205"/>
      <c r="G28" s="295" t="str">
        <f t="shared" si="4"/>
        <v/>
      </c>
      <c r="H28" s="202"/>
      <c r="I28" s="202"/>
      <c r="J28" s="203"/>
      <c r="K28" s="203"/>
      <c r="L28" s="203"/>
      <c r="M28" s="203"/>
      <c r="N28" s="203"/>
      <c r="O28" s="203"/>
      <c r="P28" s="203"/>
      <c r="Q28" s="203"/>
      <c r="R28" s="204"/>
      <c r="S28" s="298" t="str">
        <f t="shared" si="1"/>
        <v/>
      </c>
      <c r="T28" s="299" t="str">
        <f t="shared" si="2"/>
        <v/>
      </c>
      <c r="U28" s="282"/>
    </row>
    <row r="29" spans="2:21" ht="24.75" customHeight="1">
      <c r="B29" s="176">
        <v>23</v>
      </c>
      <c r="C29" s="231"/>
      <c r="D29" s="290" t="str">
        <f t="shared" si="3"/>
        <v/>
      </c>
      <c r="E29" s="291">
        <f>IF(D29="",0,+COUNTIF('賃上げ前(２か月目)(様式3-７) '!$D$7:$D$1006,D29))</f>
        <v>0</v>
      </c>
      <c r="F29" s="205"/>
      <c r="G29" s="295" t="str">
        <f t="shared" si="4"/>
        <v/>
      </c>
      <c r="H29" s="202"/>
      <c r="I29" s="202"/>
      <c r="J29" s="203"/>
      <c r="K29" s="203"/>
      <c r="L29" s="203"/>
      <c r="M29" s="203"/>
      <c r="N29" s="203"/>
      <c r="O29" s="203"/>
      <c r="P29" s="203"/>
      <c r="Q29" s="203"/>
      <c r="R29" s="204"/>
      <c r="S29" s="298" t="str">
        <f t="shared" si="1"/>
        <v/>
      </c>
      <c r="T29" s="299" t="str">
        <f t="shared" si="2"/>
        <v/>
      </c>
      <c r="U29" s="282"/>
    </row>
    <row r="30" spans="2:21" ht="24.75" customHeight="1">
      <c r="B30" s="176">
        <v>24</v>
      </c>
      <c r="C30" s="231"/>
      <c r="D30" s="290" t="str">
        <f t="shared" si="3"/>
        <v/>
      </c>
      <c r="E30" s="291">
        <f>IF(D30="",0,+COUNTIF('賃上げ前(２か月目)(様式3-７) '!$D$7:$D$1006,D30))</f>
        <v>0</v>
      </c>
      <c r="F30" s="205"/>
      <c r="G30" s="295" t="str">
        <f t="shared" si="4"/>
        <v/>
      </c>
      <c r="H30" s="202"/>
      <c r="I30" s="202"/>
      <c r="J30" s="203"/>
      <c r="K30" s="203"/>
      <c r="L30" s="203"/>
      <c r="M30" s="203"/>
      <c r="N30" s="203"/>
      <c r="O30" s="203"/>
      <c r="P30" s="203"/>
      <c r="Q30" s="203"/>
      <c r="R30" s="204"/>
      <c r="S30" s="298" t="str">
        <f t="shared" si="1"/>
        <v/>
      </c>
      <c r="T30" s="299" t="str">
        <f t="shared" si="2"/>
        <v/>
      </c>
      <c r="U30" s="282"/>
    </row>
    <row r="31" spans="2:21" ht="24.75" customHeight="1">
      <c r="B31" s="176">
        <v>25</v>
      </c>
      <c r="C31" s="231"/>
      <c r="D31" s="290" t="str">
        <f t="shared" si="3"/>
        <v/>
      </c>
      <c r="E31" s="291">
        <f>IF(D31="",0,+COUNTIF('賃上げ前(２か月目)(様式3-７) '!$D$7:$D$1006,D31))</f>
        <v>0</v>
      </c>
      <c r="F31" s="205"/>
      <c r="G31" s="295" t="str">
        <f t="shared" si="4"/>
        <v/>
      </c>
      <c r="H31" s="202"/>
      <c r="I31" s="202"/>
      <c r="J31" s="203"/>
      <c r="K31" s="203"/>
      <c r="L31" s="203"/>
      <c r="M31" s="203"/>
      <c r="N31" s="203"/>
      <c r="O31" s="203"/>
      <c r="P31" s="203"/>
      <c r="Q31" s="203"/>
      <c r="R31" s="204"/>
      <c r="S31" s="298" t="str">
        <f t="shared" si="1"/>
        <v/>
      </c>
      <c r="T31" s="299" t="str">
        <f t="shared" si="2"/>
        <v/>
      </c>
      <c r="U31" s="282"/>
    </row>
    <row r="32" spans="2:21" ht="24.75" customHeight="1">
      <c r="B32" s="176">
        <v>26</v>
      </c>
      <c r="C32" s="231"/>
      <c r="D32" s="290" t="str">
        <f t="shared" si="3"/>
        <v/>
      </c>
      <c r="E32" s="291">
        <f>IF(D32="",0,+COUNTIF('賃上げ前(２か月目)(様式3-７) '!$D$7:$D$1006,D32))</f>
        <v>0</v>
      </c>
      <c r="F32" s="205"/>
      <c r="G32" s="295" t="str">
        <f t="shared" si="4"/>
        <v/>
      </c>
      <c r="H32" s="202"/>
      <c r="I32" s="202"/>
      <c r="J32" s="203"/>
      <c r="K32" s="203"/>
      <c r="L32" s="203"/>
      <c r="M32" s="203"/>
      <c r="N32" s="203"/>
      <c r="O32" s="203"/>
      <c r="P32" s="203"/>
      <c r="Q32" s="203"/>
      <c r="R32" s="204"/>
      <c r="S32" s="298" t="str">
        <f t="shared" si="1"/>
        <v/>
      </c>
      <c r="T32" s="299" t="str">
        <f t="shared" si="2"/>
        <v/>
      </c>
      <c r="U32" s="282"/>
    </row>
    <row r="33" spans="2:21" ht="24.75" customHeight="1">
      <c r="B33" s="176">
        <v>27</v>
      </c>
      <c r="C33" s="231"/>
      <c r="D33" s="290" t="str">
        <f t="shared" si="3"/>
        <v/>
      </c>
      <c r="E33" s="291">
        <f>IF(D33="",0,+COUNTIF('賃上げ前(２か月目)(様式3-７) '!$D$7:$D$1006,D33))</f>
        <v>0</v>
      </c>
      <c r="F33" s="205"/>
      <c r="G33" s="295" t="str">
        <f t="shared" si="4"/>
        <v/>
      </c>
      <c r="H33" s="202"/>
      <c r="I33" s="202"/>
      <c r="J33" s="203"/>
      <c r="K33" s="203"/>
      <c r="L33" s="203"/>
      <c r="M33" s="203"/>
      <c r="N33" s="203"/>
      <c r="O33" s="203"/>
      <c r="P33" s="203"/>
      <c r="Q33" s="203"/>
      <c r="R33" s="204"/>
      <c r="S33" s="298" t="str">
        <f t="shared" si="1"/>
        <v/>
      </c>
      <c r="T33" s="299" t="str">
        <f t="shared" si="2"/>
        <v/>
      </c>
      <c r="U33" s="282"/>
    </row>
    <row r="34" spans="2:21" ht="24.75" customHeight="1">
      <c r="B34" s="176">
        <v>28</v>
      </c>
      <c r="C34" s="231"/>
      <c r="D34" s="290" t="str">
        <f t="shared" si="3"/>
        <v/>
      </c>
      <c r="E34" s="291">
        <f>IF(D34="",0,+COUNTIF('賃上げ前(２か月目)(様式3-７) '!$D$7:$D$1006,D34))</f>
        <v>0</v>
      </c>
      <c r="F34" s="205"/>
      <c r="G34" s="295" t="str">
        <f t="shared" si="4"/>
        <v/>
      </c>
      <c r="H34" s="202"/>
      <c r="I34" s="202"/>
      <c r="J34" s="203"/>
      <c r="K34" s="203"/>
      <c r="L34" s="203"/>
      <c r="M34" s="203"/>
      <c r="N34" s="203"/>
      <c r="O34" s="203"/>
      <c r="P34" s="203"/>
      <c r="Q34" s="203"/>
      <c r="R34" s="204"/>
      <c r="S34" s="298" t="str">
        <f t="shared" si="1"/>
        <v/>
      </c>
      <c r="T34" s="299" t="str">
        <f t="shared" si="2"/>
        <v/>
      </c>
      <c r="U34" s="282"/>
    </row>
    <row r="35" spans="2:21" ht="24.75" customHeight="1">
      <c r="B35" s="176">
        <v>29</v>
      </c>
      <c r="C35" s="231"/>
      <c r="D35" s="290" t="str">
        <f t="shared" si="3"/>
        <v/>
      </c>
      <c r="E35" s="291">
        <f>IF(D35="",0,+COUNTIF('賃上げ前(２か月目)(様式3-７) '!$D$7:$D$1006,D35))</f>
        <v>0</v>
      </c>
      <c r="F35" s="205"/>
      <c r="G35" s="295" t="str">
        <f t="shared" si="4"/>
        <v/>
      </c>
      <c r="H35" s="202"/>
      <c r="I35" s="202"/>
      <c r="J35" s="203"/>
      <c r="K35" s="203"/>
      <c r="L35" s="203"/>
      <c r="M35" s="203"/>
      <c r="N35" s="203"/>
      <c r="O35" s="203"/>
      <c r="P35" s="203"/>
      <c r="Q35" s="203"/>
      <c r="R35" s="204"/>
      <c r="S35" s="298" t="str">
        <f t="shared" si="1"/>
        <v/>
      </c>
      <c r="T35" s="299" t="str">
        <f t="shared" si="2"/>
        <v/>
      </c>
      <c r="U35" s="282"/>
    </row>
    <row r="36" spans="2:21" ht="24.75" customHeight="1">
      <c r="B36" s="176">
        <v>30</v>
      </c>
      <c r="C36" s="231"/>
      <c r="D36" s="290" t="str">
        <f t="shared" si="3"/>
        <v/>
      </c>
      <c r="E36" s="291">
        <f>IF(D36="",0,+COUNTIF('賃上げ前(２か月目)(様式3-７) '!$D$7:$D$1006,D36))</f>
        <v>0</v>
      </c>
      <c r="F36" s="205"/>
      <c r="G36" s="295" t="str">
        <f t="shared" si="4"/>
        <v/>
      </c>
      <c r="H36" s="202"/>
      <c r="I36" s="202"/>
      <c r="J36" s="203"/>
      <c r="K36" s="203"/>
      <c r="L36" s="203"/>
      <c r="M36" s="203"/>
      <c r="N36" s="203"/>
      <c r="O36" s="203"/>
      <c r="P36" s="203"/>
      <c r="Q36" s="203"/>
      <c r="R36" s="204"/>
      <c r="S36" s="298" t="str">
        <f t="shared" si="1"/>
        <v/>
      </c>
      <c r="T36" s="299" t="str">
        <f t="shared" si="2"/>
        <v/>
      </c>
      <c r="U36" s="282"/>
    </row>
    <row r="37" spans="2:21" ht="24.75" customHeight="1">
      <c r="B37" s="176">
        <v>31</v>
      </c>
      <c r="C37" s="231"/>
      <c r="D37" s="290" t="str">
        <f t="shared" si="3"/>
        <v/>
      </c>
      <c r="E37" s="291">
        <f>IF(D37="",0,+COUNTIF('賃上げ前(２か月目)(様式3-７) '!$D$7:$D$1006,D37))</f>
        <v>0</v>
      </c>
      <c r="F37" s="205"/>
      <c r="G37" s="295" t="str">
        <f t="shared" si="4"/>
        <v/>
      </c>
      <c r="H37" s="202"/>
      <c r="I37" s="202"/>
      <c r="J37" s="203"/>
      <c r="K37" s="203"/>
      <c r="L37" s="203"/>
      <c r="M37" s="203"/>
      <c r="N37" s="203"/>
      <c r="O37" s="203"/>
      <c r="P37" s="203"/>
      <c r="Q37" s="203"/>
      <c r="R37" s="204"/>
      <c r="S37" s="298" t="str">
        <f t="shared" si="1"/>
        <v/>
      </c>
      <c r="T37" s="299" t="str">
        <f t="shared" si="2"/>
        <v/>
      </c>
      <c r="U37" s="282"/>
    </row>
    <row r="38" spans="2:21" ht="24.75" customHeight="1">
      <c r="B38" s="176">
        <v>32</v>
      </c>
      <c r="C38" s="231"/>
      <c r="D38" s="290" t="str">
        <f t="shared" si="3"/>
        <v/>
      </c>
      <c r="E38" s="291">
        <f>IF(D38="",0,+COUNTIF('賃上げ前(２か月目)(様式3-７) '!$D$7:$D$1006,D38))</f>
        <v>0</v>
      </c>
      <c r="F38" s="205"/>
      <c r="G38" s="295" t="str">
        <f t="shared" si="4"/>
        <v/>
      </c>
      <c r="H38" s="202"/>
      <c r="I38" s="202"/>
      <c r="J38" s="203"/>
      <c r="K38" s="203"/>
      <c r="L38" s="203"/>
      <c r="M38" s="203"/>
      <c r="N38" s="203"/>
      <c r="O38" s="203"/>
      <c r="P38" s="203"/>
      <c r="Q38" s="203"/>
      <c r="R38" s="204"/>
      <c r="S38" s="298" t="str">
        <f t="shared" si="1"/>
        <v/>
      </c>
      <c r="T38" s="299" t="str">
        <f t="shared" si="2"/>
        <v/>
      </c>
      <c r="U38" s="282"/>
    </row>
    <row r="39" spans="2:21" ht="24.75" customHeight="1">
      <c r="B39" s="176">
        <v>33</v>
      </c>
      <c r="C39" s="231"/>
      <c r="D39" s="290" t="str">
        <f t="shared" si="3"/>
        <v/>
      </c>
      <c r="E39" s="291">
        <f>IF(D39="",0,+COUNTIF('賃上げ前(２か月目)(様式3-７) '!$D$7:$D$1006,D39))</f>
        <v>0</v>
      </c>
      <c r="F39" s="205"/>
      <c r="G39" s="295" t="str">
        <f t="shared" si="4"/>
        <v/>
      </c>
      <c r="H39" s="202"/>
      <c r="I39" s="202"/>
      <c r="J39" s="203"/>
      <c r="K39" s="203"/>
      <c r="L39" s="203"/>
      <c r="M39" s="203"/>
      <c r="N39" s="203"/>
      <c r="O39" s="203"/>
      <c r="P39" s="203"/>
      <c r="Q39" s="203"/>
      <c r="R39" s="204"/>
      <c r="S39" s="298" t="str">
        <f t="shared" si="1"/>
        <v/>
      </c>
      <c r="T39" s="299" t="str">
        <f t="shared" si="2"/>
        <v/>
      </c>
      <c r="U39" s="282"/>
    </row>
    <row r="40" spans="2:21" ht="24.75" customHeight="1">
      <c r="B40" s="176">
        <v>34</v>
      </c>
      <c r="C40" s="231"/>
      <c r="D40" s="290" t="str">
        <f t="shared" si="3"/>
        <v/>
      </c>
      <c r="E40" s="291">
        <f>IF(D40="",0,+COUNTIF('賃上げ前(２か月目)(様式3-７) '!$D$7:$D$1006,D40))</f>
        <v>0</v>
      </c>
      <c r="F40" s="205"/>
      <c r="G40" s="295" t="str">
        <f t="shared" si="4"/>
        <v/>
      </c>
      <c r="H40" s="202"/>
      <c r="I40" s="202"/>
      <c r="J40" s="203"/>
      <c r="K40" s="203"/>
      <c r="L40" s="203"/>
      <c r="M40" s="203"/>
      <c r="N40" s="203"/>
      <c r="O40" s="203"/>
      <c r="P40" s="203"/>
      <c r="Q40" s="203"/>
      <c r="R40" s="204"/>
      <c r="S40" s="298" t="str">
        <f t="shared" si="1"/>
        <v/>
      </c>
      <c r="T40" s="299" t="str">
        <f t="shared" si="2"/>
        <v/>
      </c>
      <c r="U40" s="282"/>
    </row>
    <row r="41" spans="2:21" ht="24.75" customHeight="1">
      <c r="B41" s="176">
        <v>35</v>
      </c>
      <c r="C41" s="231"/>
      <c r="D41" s="290" t="str">
        <f t="shared" si="3"/>
        <v/>
      </c>
      <c r="E41" s="291">
        <f>IF(D41="",0,+COUNTIF('賃上げ前(２か月目)(様式3-７) '!$D$7:$D$1006,D41))</f>
        <v>0</v>
      </c>
      <c r="F41" s="205"/>
      <c r="G41" s="295" t="str">
        <f t="shared" si="4"/>
        <v/>
      </c>
      <c r="H41" s="202"/>
      <c r="I41" s="202"/>
      <c r="J41" s="203"/>
      <c r="K41" s="203"/>
      <c r="L41" s="203"/>
      <c r="M41" s="203"/>
      <c r="N41" s="203"/>
      <c r="O41" s="203"/>
      <c r="P41" s="203"/>
      <c r="Q41" s="203"/>
      <c r="R41" s="204"/>
      <c r="S41" s="298" t="str">
        <f t="shared" si="1"/>
        <v/>
      </c>
      <c r="T41" s="299" t="str">
        <f t="shared" si="2"/>
        <v/>
      </c>
      <c r="U41" s="282"/>
    </row>
    <row r="42" spans="2:21" ht="24.75" customHeight="1">
      <c r="B42" s="176">
        <v>36</v>
      </c>
      <c r="C42" s="231"/>
      <c r="D42" s="290" t="str">
        <f t="shared" si="3"/>
        <v/>
      </c>
      <c r="E42" s="291">
        <f>IF(D42="",0,+COUNTIF('賃上げ前(２か月目)(様式3-７) '!$D$7:$D$1006,D42))</f>
        <v>0</v>
      </c>
      <c r="F42" s="205"/>
      <c r="G42" s="295" t="str">
        <f t="shared" si="4"/>
        <v/>
      </c>
      <c r="H42" s="202"/>
      <c r="I42" s="202"/>
      <c r="J42" s="203"/>
      <c r="K42" s="203"/>
      <c r="L42" s="203"/>
      <c r="M42" s="203"/>
      <c r="N42" s="203"/>
      <c r="O42" s="203"/>
      <c r="P42" s="203"/>
      <c r="Q42" s="203"/>
      <c r="R42" s="204"/>
      <c r="S42" s="298" t="str">
        <f t="shared" si="1"/>
        <v/>
      </c>
      <c r="T42" s="299" t="str">
        <f t="shared" si="2"/>
        <v/>
      </c>
      <c r="U42" s="282"/>
    </row>
    <row r="43" spans="2:21" ht="24.75" customHeight="1">
      <c r="B43" s="176">
        <v>37</v>
      </c>
      <c r="C43" s="231"/>
      <c r="D43" s="290" t="str">
        <f t="shared" si="3"/>
        <v/>
      </c>
      <c r="E43" s="291">
        <f>IF(D43="",0,+COUNTIF('賃上げ前(２か月目)(様式3-７) '!$D$7:$D$1006,D43))</f>
        <v>0</v>
      </c>
      <c r="F43" s="205"/>
      <c r="G43" s="295" t="str">
        <f t="shared" si="4"/>
        <v/>
      </c>
      <c r="H43" s="202"/>
      <c r="I43" s="202"/>
      <c r="J43" s="203"/>
      <c r="K43" s="203"/>
      <c r="L43" s="203"/>
      <c r="M43" s="203"/>
      <c r="N43" s="203"/>
      <c r="O43" s="203"/>
      <c r="P43" s="203"/>
      <c r="Q43" s="203"/>
      <c r="R43" s="204"/>
      <c r="S43" s="298" t="str">
        <f t="shared" si="1"/>
        <v/>
      </c>
      <c r="T43" s="299" t="str">
        <f t="shared" si="2"/>
        <v/>
      </c>
      <c r="U43" s="282"/>
    </row>
    <row r="44" spans="2:21" ht="24.75" customHeight="1">
      <c r="B44" s="176">
        <v>38</v>
      </c>
      <c r="C44" s="231"/>
      <c r="D44" s="290" t="str">
        <f t="shared" si="3"/>
        <v/>
      </c>
      <c r="E44" s="291">
        <f>IF(D44="",0,+COUNTIF('賃上げ前(２か月目)(様式3-７) '!$D$7:$D$1006,D44))</f>
        <v>0</v>
      </c>
      <c r="F44" s="205"/>
      <c r="G44" s="295" t="str">
        <f t="shared" si="4"/>
        <v/>
      </c>
      <c r="H44" s="202"/>
      <c r="I44" s="202"/>
      <c r="J44" s="203"/>
      <c r="K44" s="203"/>
      <c r="L44" s="203"/>
      <c r="M44" s="203"/>
      <c r="N44" s="203"/>
      <c r="O44" s="203"/>
      <c r="P44" s="203"/>
      <c r="Q44" s="203"/>
      <c r="R44" s="204"/>
      <c r="S44" s="298" t="str">
        <f t="shared" si="1"/>
        <v/>
      </c>
      <c r="T44" s="299" t="str">
        <f t="shared" si="2"/>
        <v/>
      </c>
      <c r="U44" s="282"/>
    </row>
    <row r="45" spans="2:21" ht="24.75" customHeight="1">
      <c r="B45" s="176">
        <v>39</v>
      </c>
      <c r="C45" s="231"/>
      <c r="D45" s="290" t="str">
        <f t="shared" si="3"/>
        <v/>
      </c>
      <c r="E45" s="291">
        <f>IF(D45="",0,+COUNTIF('賃上げ前(２か月目)(様式3-７) '!$D$7:$D$1006,D45))</f>
        <v>0</v>
      </c>
      <c r="F45" s="205"/>
      <c r="G45" s="295" t="str">
        <f t="shared" si="4"/>
        <v/>
      </c>
      <c r="H45" s="202"/>
      <c r="I45" s="202"/>
      <c r="J45" s="203"/>
      <c r="K45" s="203"/>
      <c r="L45" s="203"/>
      <c r="M45" s="203"/>
      <c r="N45" s="203"/>
      <c r="O45" s="203"/>
      <c r="P45" s="203"/>
      <c r="Q45" s="203"/>
      <c r="R45" s="204"/>
      <c r="S45" s="298" t="str">
        <f t="shared" si="1"/>
        <v/>
      </c>
      <c r="T45" s="299" t="str">
        <f t="shared" si="2"/>
        <v/>
      </c>
      <c r="U45" s="282"/>
    </row>
    <row r="46" spans="2:21" ht="24.75" customHeight="1">
      <c r="B46" s="176">
        <v>40</v>
      </c>
      <c r="C46" s="231"/>
      <c r="D46" s="290" t="str">
        <f t="shared" si="3"/>
        <v/>
      </c>
      <c r="E46" s="291">
        <f>IF(D46="",0,+COUNTIF('賃上げ前(２か月目)(様式3-７) '!$D$7:$D$1006,D46))</f>
        <v>0</v>
      </c>
      <c r="F46" s="205"/>
      <c r="G46" s="295" t="str">
        <f t="shared" si="4"/>
        <v/>
      </c>
      <c r="H46" s="202"/>
      <c r="I46" s="202"/>
      <c r="J46" s="203"/>
      <c r="K46" s="203"/>
      <c r="L46" s="203"/>
      <c r="M46" s="203"/>
      <c r="N46" s="203"/>
      <c r="O46" s="203"/>
      <c r="P46" s="203"/>
      <c r="Q46" s="203"/>
      <c r="R46" s="204"/>
      <c r="S46" s="298" t="str">
        <f t="shared" si="1"/>
        <v/>
      </c>
      <c r="T46" s="299" t="str">
        <f t="shared" si="2"/>
        <v/>
      </c>
      <c r="U46" s="282"/>
    </row>
    <row r="47" spans="2:21" ht="24.75" customHeight="1">
      <c r="B47" s="176">
        <v>41</v>
      </c>
      <c r="C47" s="231"/>
      <c r="D47" s="290" t="str">
        <f t="shared" si="3"/>
        <v/>
      </c>
      <c r="E47" s="291">
        <f>IF(D47="",0,+COUNTIF('賃上げ前(２か月目)(様式3-７) '!$D$7:$D$1006,D47))</f>
        <v>0</v>
      </c>
      <c r="F47" s="205"/>
      <c r="G47" s="295" t="str">
        <f t="shared" si="4"/>
        <v/>
      </c>
      <c r="H47" s="202"/>
      <c r="I47" s="202"/>
      <c r="J47" s="203"/>
      <c r="K47" s="203"/>
      <c r="L47" s="203"/>
      <c r="M47" s="203"/>
      <c r="N47" s="203"/>
      <c r="O47" s="203"/>
      <c r="P47" s="203"/>
      <c r="Q47" s="203"/>
      <c r="R47" s="204"/>
      <c r="S47" s="298" t="str">
        <f t="shared" si="1"/>
        <v/>
      </c>
      <c r="T47" s="299" t="str">
        <f t="shared" si="2"/>
        <v/>
      </c>
      <c r="U47" s="282"/>
    </row>
    <row r="48" spans="2:21" ht="24.75" customHeight="1">
      <c r="B48" s="176">
        <v>42</v>
      </c>
      <c r="C48" s="231"/>
      <c r="D48" s="290" t="str">
        <f t="shared" si="3"/>
        <v/>
      </c>
      <c r="E48" s="291">
        <f>IF(D48="",0,+COUNTIF('賃上げ前(２か月目)(様式3-７) '!$D$7:$D$1006,D48))</f>
        <v>0</v>
      </c>
      <c r="F48" s="205"/>
      <c r="G48" s="295" t="str">
        <f t="shared" si="4"/>
        <v/>
      </c>
      <c r="H48" s="202"/>
      <c r="I48" s="202"/>
      <c r="J48" s="203"/>
      <c r="K48" s="203"/>
      <c r="L48" s="203"/>
      <c r="M48" s="203"/>
      <c r="N48" s="203"/>
      <c r="O48" s="203"/>
      <c r="P48" s="203"/>
      <c r="Q48" s="203"/>
      <c r="R48" s="204"/>
      <c r="S48" s="298" t="str">
        <f t="shared" si="1"/>
        <v/>
      </c>
      <c r="T48" s="299" t="str">
        <f t="shared" si="2"/>
        <v/>
      </c>
      <c r="U48" s="282"/>
    </row>
    <row r="49" spans="2:21" ht="24.75" customHeight="1">
      <c r="B49" s="176">
        <v>43</v>
      </c>
      <c r="C49" s="231"/>
      <c r="D49" s="290" t="str">
        <f t="shared" si="3"/>
        <v/>
      </c>
      <c r="E49" s="291">
        <f>IF(D49="",0,+COUNTIF('賃上げ前(２か月目)(様式3-７) '!$D$7:$D$1006,D49))</f>
        <v>0</v>
      </c>
      <c r="F49" s="205"/>
      <c r="G49" s="295" t="str">
        <f t="shared" si="4"/>
        <v/>
      </c>
      <c r="H49" s="202"/>
      <c r="I49" s="202"/>
      <c r="J49" s="203"/>
      <c r="K49" s="203"/>
      <c r="L49" s="203"/>
      <c r="M49" s="203"/>
      <c r="N49" s="203"/>
      <c r="O49" s="203"/>
      <c r="P49" s="203"/>
      <c r="Q49" s="203"/>
      <c r="R49" s="204"/>
      <c r="S49" s="298" t="str">
        <f t="shared" si="1"/>
        <v/>
      </c>
      <c r="T49" s="299" t="str">
        <f t="shared" si="2"/>
        <v/>
      </c>
      <c r="U49" s="282"/>
    </row>
    <row r="50" spans="2:21" ht="24.75" customHeight="1">
      <c r="B50" s="176">
        <v>44</v>
      </c>
      <c r="C50" s="231"/>
      <c r="D50" s="290" t="str">
        <f t="shared" si="3"/>
        <v/>
      </c>
      <c r="E50" s="291">
        <f>IF(D50="",0,+COUNTIF('賃上げ前(２か月目)(様式3-７) '!$D$7:$D$1006,D50))</f>
        <v>0</v>
      </c>
      <c r="F50" s="205"/>
      <c r="G50" s="295" t="str">
        <f t="shared" si="4"/>
        <v/>
      </c>
      <c r="H50" s="202"/>
      <c r="I50" s="202"/>
      <c r="J50" s="203"/>
      <c r="K50" s="203"/>
      <c r="L50" s="203"/>
      <c r="M50" s="203"/>
      <c r="N50" s="203"/>
      <c r="O50" s="203"/>
      <c r="P50" s="203"/>
      <c r="Q50" s="203"/>
      <c r="R50" s="204"/>
      <c r="S50" s="298" t="str">
        <f t="shared" si="1"/>
        <v/>
      </c>
      <c r="T50" s="299" t="str">
        <f t="shared" si="2"/>
        <v/>
      </c>
      <c r="U50" s="282"/>
    </row>
    <row r="51" spans="2:21" ht="24.75" customHeight="1">
      <c r="B51" s="176">
        <v>45</v>
      </c>
      <c r="C51" s="231"/>
      <c r="D51" s="290" t="str">
        <f t="shared" si="3"/>
        <v/>
      </c>
      <c r="E51" s="291">
        <f>IF(D51="",0,+COUNTIF('賃上げ前(２か月目)(様式3-７) '!$D$7:$D$1006,D51))</f>
        <v>0</v>
      </c>
      <c r="F51" s="205"/>
      <c r="G51" s="295" t="str">
        <f t="shared" si="4"/>
        <v/>
      </c>
      <c r="H51" s="202"/>
      <c r="I51" s="202"/>
      <c r="J51" s="203"/>
      <c r="K51" s="203"/>
      <c r="L51" s="203"/>
      <c r="M51" s="203"/>
      <c r="N51" s="203"/>
      <c r="O51" s="203"/>
      <c r="P51" s="203"/>
      <c r="Q51" s="203"/>
      <c r="R51" s="204"/>
      <c r="S51" s="298" t="str">
        <f t="shared" si="1"/>
        <v/>
      </c>
      <c r="T51" s="299" t="str">
        <f t="shared" si="2"/>
        <v/>
      </c>
      <c r="U51" s="282"/>
    </row>
    <row r="52" spans="2:21" ht="24.75" customHeight="1">
      <c r="B52" s="176">
        <v>46</v>
      </c>
      <c r="C52" s="231"/>
      <c r="D52" s="290" t="str">
        <f t="shared" si="3"/>
        <v/>
      </c>
      <c r="E52" s="291">
        <f>IF(D52="",0,+COUNTIF('賃上げ前(２か月目)(様式3-７) '!$D$7:$D$1006,D52))</f>
        <v>0</v>
      </c>
      <c r="F52" s="205"/>
      <c r="G52" s="295" t="str">
        <f t="shared" si="4"/>
        <v/>
      </c>
      <c r="H52" s="202"/>
      <c r="I52" s="202"/>
      <c r="J52" s="203"/>
      <c r="K52" s="203"/>
      <c r="L52" s="203"/>
      <c r="M52" s="203"/>
      <c r="N52" s="203"/>
      <c r="O52" s="203"/>
      <c r="P52" s="203"/>
      <c r="Q52" s="203"/>
      <c r="R52" s="204"/>
      <c r="S52" s="298" t="str">
        <f t="shared" si="1"/>
        <v/>
      </c>
      <c r="T52" s="299" t="str">
        <f t="shared" si="2"/>
        <v/>
      </c>
      <c r="U52" s="282"/>
    </row>
    <row r="53" spans="2:21" ht="24.75" customHeight="1">
      <c r="B53" s="176">
        <v>47</v>
      </c>
      <c r="C53" s="231"/>
      <c r="D53" s="290" t="str">
        <f t="shared" si="3"/>
        <v/>
      </c>
      <c r="E53" s="291">
        <f>IF(D53="",0,+COUNTIF('賃上げ前(２か月目)(様式3-７) '!$D$7:$D$1006,D53))</f>
        <v>0</v>
      </c>
      <c r="F53" s="205"/>
      <c r="G53" s="295" t="str">
        <f t="shared" si="4"/>
        <v/>
      </c>
      <c r="H53" s="202"/>
      <c r="I53" s="202"/>
      <c r="J53" s="203"/>
      <c r="K53" s="203"/>
      <c r="L53" s="203"/>
      <c r="M53" s="203"/>
      <c r="N53" s="203"/>
      <c r="O53" s="203"/>
      <c r="P53" s="203"/>
      <c r="Q53" s="203"/>
      <c r="R53" s="204"/>
      <c r="S53" s="298" t="str">
        <f t="shared" si="1"/>
        <v/>
      </c>
      <c r="T53" s="299" t="str">
        <f t="shared" si="2"/>
        <v/>
      </c>
      <c r="U53" s="282"/>
    </row>
    <row r="54" spans="2:21" ht="24.75" customHeight="1">
      <c r="B54" s="176">
        <v>48</v>
      </c>
      <c r="C54" s="231"/>
      <c r="D54" s="290" t="str">
        <f t="shared" si="3"/>
        <v/>
      </c>
      <c r="E54" s="291">
        <f>IF(D54="",0,+COUNTIF('賃上げ前(２か月目)(様式3-７) '!$D$7:$D$1006,D54))</f>
        <v>0</v>
      </c>
      <c r="F54" s="205"/>
      <c r="G54" s="295" t="str">
        <f t="shared" si="4"/>
        <v/>
      </c>
      <c r="H54" s="202"/>
      <c r="I54" s="202"/>
      <c r="J54" s="203"/>
      <c r="K54" s="203"/>
      <c r="L54" s="203"/>
      <c r="M54" s="203"/>
      <c r="N54" s="203"/>
      <c r="O54" s="203"/>
      <c r="P54" s="203"/>
      <c r="Q54" s="203"/>
      <c r="R54" s="204"/>
      <c r="S54" s="298" t="str">
        <f t="shared" si="1"/>
        <v/>
      </c>
      <c r="T54" s="299" t="str">
        <f t="shared" si="2"/>
        <v/>
      </c>
      <c r="U54" s="282"/>
    </row>
    <row r="55" spans="2:21" ht="24.75" customHeight="1">
      <c r="B55" s="176">
        <v>49</v>
      </c>
      <c r="C55" s="231"/>
      <c r="D55" s="290" t="str">
        <f t="shared" si="3"/>
        <v/>
      </c>
      <c r="E55" s="291">
        <f>IF(D55="",0,+COUNTIF('賃上げ前(２か月目)(様式3-７) '!$D$7:$D$1006,D55))</f>
        <v>0</v>
      </c>
      <c r="F55" s="205"/>
      <c r="G55" s="295" t="str">
        <f t="shared" si="4"/>
        <v/>
      </c>
      <c r="H55" s="202"/>
      <c r="I55" s="202"/>
      <c r="J55" s="203"/>
      <c r="K55" s="203"/>
      <c r="L55" s="203"/>
      <c r="M55" s="203"/>
      <c r="N55" s="203"/>
      <c r="O55" s="203"/>
      <c r="P55" s="203"/>
      <c r="Q55" s="203"/>
      <c r="R55" s="204"/>
      <c r="S55" s="298" t="str">
        <f t="shared" si="1"/>
        <v/>
      </c>
      <c r="T55" s="299" t="str">
        <f t="shared" si="2"/>
        <v/>
      </c>
      <c r="U55" s="282"/>
    </row>
    <row r="56" spans="2:21" ht="24.75" customHeight="1">
      <c r="B56" s="176">
        <v>50</v>
      </c>
      <c r="C56" s="231"/>
      <c r="D56" s="290" t="str">
        <f t="shared" si="3"/>
        <v/>
      </c>
      <c r="E56" s="291">
        <f>IF(D56="",0,+COUNTIF('賃上げ前(２か月目)(様式3-７) '!$D$7:$D$1006,D56))</f>
        <v>0</v>
      </c>
      <c r="F56" s="205"/>
      <c r="G56" s="295" t="str">
        <f t="shared" si="4"/>
        <v/>
      </c>
      <c r="H56" s="202"/>
      <c r="I56" s="202"/>
      <c r="J56" s="203"/>
      <c r="K56" s="203"/>
      <c r="L56" s="203"/>
      <c r="M56" s="203"/>
      <c r="N56" s="203"/>
      <c r="O56" s="203"/>
      <c r="P56" s="203"/>
      <c r="Q56" s="203"/>
      <c r="R56" s="204"/>
      <c r="S56" s="298" t="str">
        <f t="shared" si="1"/>
        <v/>
      </c>
      <c r="T56" s="299" t="str">
        <f t="shared" si="2"/>
        <v/>
      </c>
      <c r="U56" s="282"/>
    </row>
    <row r="57" spans="2:21" ht="24.75" customHeight="1">
      <c r="B57" s="176">
        <v>51</v>
      </c>
      <c r="C57" s="231"/>
      <c r="D57" s="290" t="str">
        <f t="shared" si="3"/>
        <v/>
      </c>
      <c r="E57" s="291">
        <f>IF(D57="",0,+COUNTIF('賃上げ前(２か月目)(様式3-７) '!$D$7:$D$1006,D57))</f>
        <v>0</v>
      </c>
      <c r="F57" s="205"/>
      <c r="G57" s="295" t="str">
        <f t="shared" si="4"/>
        <v/>
      </c>
      <c r="H57" s="202"/>
      <c r="I57" s="202"/>
      <c r="J57" s="203"/>
      <c r="K57" s="203"/>
      <c r="L57" s="203"/>
      <c r="M57" s="203"/>
      <c r="N57" s="203"/>
      <c r="O57" s="203"/>
      <c r="P57" s="203"/>
      <c r="Q57" s="203"/>
      <c r="R57" s="204"/>
      <c r="S57" s="298" t="str">
        <f t="shared" si="1"/>
        <v/>
      </c>
      <c r="T57" s="299" t="str">
        <f t="shared" si="2"/>
        <v/>
      </c>
      <c r="U57" s="282"/>
    </row>
    <row r="58" spans="2:21" ht="24.75" customHeight="1">
      <c r="B58" s="176">
        <v>52</v>
      </c>
      <c r="C58" s="231"/>
      <c r="D58" s="290" t="str">
        <f t="shared" si="3"/>
        <v/>
      </c>
      <c r="E58" s="291">
        <f>IF(D58="",0,+COUNTIF('賃上げ前(２か月目)(様式3-７) '!$D$7:$D$1006,D58))</f>
        <v>0</v>
      </c>
      <c r="F58" s="205"/>
      <c r="G58" s="295" t="str">
        <f t="shared" si="4"/>
        <v/>
      </c>
      <c r="H58" s="202"/>
      <c r="I58" s="202"/>
      <c r="J58" s="203"/>
      <c r="K58" s="203"/>
      <c r="L58" s="203"/>
      <c r="M58" s="203"/>
      <c r="N58" s="203"/>
      <c r="O58" s="203"/>
      <c r="P58" s="203"/>
      <c r="Q58" s="203"/>
      <c r="R58" s="204"/>
      <c r="S58" s="298" t="str">
        <f t="shared" si="1"/>
        <v/>
      </c>
      <c r="T58" s="299" t="str">
        <f t="shared" si="2"/>
        <v/>
      </c>
      <c r="U58" s="282"/>
    </row>
    <row r="59" spans="2:21" ht="24.75" customHeight="1">
      <c r="B59" s="176">
        <v>53</v>
      </c>
      <c r="C59" s="231"/>
      <c r="D59" s="290" t="str">
        <f t="shared" si="3"/>
        <v/>
      </c>
      <c r="E59" s="291">
        <f>IF(D59="",0,+COUNTIF('賃上げ前(２か月目)(様式3-７) '!$D$7:$D$1006,D59))</f>
        <v>0</v>
      </c>
      <c r="F59" s="205"/>
      <c r="G59" s="295" t="str">
        <f t="shared" si="4"/>
        <v/>
      </c>
      <c r="H59" s="202"/>
      <c r="I59" s="202"/>
      <c r="J59" s="203"/>
      <c r="K59" s="203"/>
      <c r="L59" s="203"/>
      <c r="M59" s="203"/>
      <c r="N59" s="203"/>
      <c r="O59" s="203"/>
      <c r="P59" s="203"/>
      <c r="Q59" s="203"/>
      <c r="R59" s="204"/>
      <c r="S59" s="298" t="str">
        <f t="shared" si="1"/>
        <v/>
      </c>
      <c r="T59" s="299" t="str">
        <f t="shared" si="2"/>
        <v/>
      </c>
      <c r="U59" s="282"/>
    </row>
    <row r="60" spans="2:21" ht="24.75" customHeight="1">
      <c r="B60" s="176">
        <v>54</v>
      </c>
      <c r="C60" s="231"/>
      <c r="D60" s="290" t="str">
        <f t="shared" si="3"/>
        <v/>
      </c>
      <c r="E60" s="291">
        <f>IF(D60="",0,+COUNTIF('賃上げ前(２か月目)(様式3-７) '!$D$7:$D$1006,D60))</f>
        <v>0</v>
      </c>
      <c r="F60" s="205"/>
      <c r="G60" s="295" t="str">
        <f t="shared" si="4"/>
        <v/>
      </c>
      <c r="H60" s="202"/>
      <c r="I60" s="202"/>
      <c r="J60" s="203"/>
      <c r="K60" s="203"/>
      <c r="L60" s="203"/>
      <c r="M60" s="203"/>
      <c r="N60" s="203"/>
      <c r="O60" s="203"/>
      <c r="P60" s="203"/>
      <c r="Q60" s="203"/>
      <c r="R60" s="204"/>
      <c r="S60" s="298" t="str">
        <f t="shared" si="1"/>
        <v/>
      </c>
      <c r="T60" s="299" t="str">
        <f t="shared" si="2"/>
        <v/>
      </c>
      <c r="U60" s="282"/>
    </row>
    <row r="61" spans="2:21" ht="24.75" customHeight="1">
      <c r="B61" s="176">
        <v>55</v>
      </c>
      <c r="C61" s="231"/>
      <c r="D61" s="290" t="str">
        <f t="shared" si="3"/>
        <v/>
      </c>
      <c r="E61" s="291">
        <f>IF(D61="",0,+COUNTIF('賃上げ前(２か月目)(様式3-７) '!$D$7:$D$1006,D61))</f>
        <v>0</v>
      </c>
      <c r="F61" s="205"/>
      <c r="G61" s="295" t="str">
        <f t="shared" si="4"/>
        <v/>
      </c>
      <c r="H61" s="202"/>
      <c r="I61" s="202"/>
      <c r="J61" s="203"/>
      <c r="K61" s="203"/>
      <c r="L61" s="203"/>
      <c r="M61" s="203"/>
      <c r="N61" s="203"/>
      <c r="O61" s="203"/>
      <c r="P61" s="203"/>
      <c r="Q61" s="203"/>
      <c r="R61" s="204"/>
      <c r="S61" s="298" t="str">
        <f t="shared" si="1"/>
        <v/>
      </c>
      <c r="T61" s="299" t="str">
        <f t="shared" si="2"/>
        <v/>
      </c>
      <c r="U61" s="282"/>
    </row>
    <row r="62" spans="2:21" ht="24.75" customHeight="1">
      <c r="B62" s="176">
        <v>56</v>
      </c>
      <c r="C62" s="231"/>
      <c r="D62" s="290" t="str">
        <f t="shared" si="3"/>
        <v/>
      </c>
      <c r="E62" s="291">
        <f>IF(D62="",0,+COUNTIF('賃上げ前(２か月目)(様式3-７) '!$D$7:$D$1006,D62))</f>
        <v>0</v>
      </c>
      <c r="F62" s="205"/>
      <c r="G62" s="295" t="str">
        <f t="shared" si="4"/>
        <v/>
      </c>
      <c r="H62" s="202"/>
      <c r="I62" s="202"/>
      <c r="J62" s="203"/>
      <c r="K62" s="203"/>
      <c r="L62" s="203"/>
      <c r="M62" s="203"/>
      <c r="N62" s="203"/>
      <c r="O62" s="203"/>
      <c r="P62" s="203"/>
      <c r="Q62" s="203"/>
      <c r="R62" s="204"/>
      <c r="S62" s="298" t="str">
        <f t="shared" si="1"/>
        <v/>
      </c>
      <c r="T62" s="299" t="str">
        <f t="shared" si="2"/>
        <v/>
      </c>
      <c r="U62" s="282"/>
    </row>
    <row r="63" spans="2:21" ht="24.75" customHeight="1">
      <c r="B63" s="176">
        <v>57</v>
      </c>
      <c r="C63" s="231"/>
      <c r="D63" s="290" t="str">
        <f t="shared" si="3"/>
        <v/>
      </c>
      <c r="E63" s="291">
        <f>IF(D63="",0,+COUNTIF('賃上げ前(２か月目)(様式3-７) '!$D$7:$D$1006,D63))</f>
        <v>0</v>
      </c>
      <c r="F63" s="205"/>
      <c r="G63" s="295" t="str">
        <f t="shared" si="4"/>
        <v/>
      </c>
      <c r="H63" s="202"/>
      <c r="I63" s="202"/>
      <c r="J63" s="203"/>
      <c r="K63" s="203"/>
      <c r="L63" s="203"/>
      <c r="M63" s="203"/>
      <c r="N63" s="203"/>
      <c r="O63" s="203"/>
      <c r="P63" s="203"/>
      <c r="Q63" s="203"/>
      <c r="R63" s="204"/>
      <c r="S63" s="298" t="str">
        <f t="shared" si="1"/>
        <v/>
      </c>
      <c r="T63" s="299" t="str">
        <f t="shared" si="2"/>
        <v/>
      </c>
      <c r="U63" s="282"/>
    </row>
    <row r="64" spans="2:21" ht="24.75" customHeight="1">
      <c r="B64" s="176">
        <v>58</v>
      </c>
      <c r="C64" s="231"/>
      <c r="D64" s="290" t="str">
        <f t="shared" si="3"/>
        <v/>
      </c>
      <c r="E64" s="291">
        <f>IF(D64="",0,+COUNTIF('賃上げ前(２か月目)(様式3-７) '!$D$7:$D$1006,D64))</f>
        <v>0</v>
      </c>
      <c r="F64" s="205"/>
      <c r="G64" s="295" t="str">
        <f t="shared" si="4"/>
        <v/>
      </c>
      <c r="H64" s="202"/>
      <c r="I64" s="202"/>
      <c r="J64" s="203"/>
      <c r="K64" s="203"/>
      <c r="L64" s="203"/>
      <c r="M64" s="203"/>
      <c r="N64" s="203"/>
      <c r="O64" s="203"/>
      <c r="P64" s="203"/>
      <c r="Q64" s="203"/>
      <c r="R64" s="204"/>
      <c r="S64" s="298" t="str">
        <f t="shared" si="1"/>
        <v/>
      </c>
      <c r="T64" s="299" t="str">
        <f t="shared" si="2"/>
        <v/>
      </c>
      <c r="U64" s="282"/>
    </row>
    <row r="65" spans="2:21" ht="24.75" customHeight="1">
      <c r="B65" s="176">
        <v>59</v>
      </c>
      <c r="C65" s="231"/>
      <c r="D65" s="290" t="str">
        <f t="shared" si="3"/>
        <v/>
      </c>
      <c r="E65" s="291">
        <f>IF(D65="",0,+COUNTIF('賃上げ前(２か月目)(様式3-７) '!$D$7:$D$1006,D65))</f>
        <v>0</v>
      </c>
      <c r="F65" s="205"/>
      <c r="G65" s="295" t="str">
        <f t="shared" si="4"/>
        <v/>
      </c>
      <c r="H65" s="202"/>
      <c r="I65" s="202"/>
      <c r="J65" s="203"/>
      <c r="K65" s="203"/>
      <c r="L65" s="203"/>
      <c r="M65" s="203"/>
      <c r="N65" s="203"/>
      <c r="O65" s="203"/>
      <c r="P65" s="203"/>
      <c r="Q65" s="203"/>
      <c r="R65" s="204"/>
      <c r="S65" s="298" t="str">
        <f t="shared" si="1"/>
        <v/>
      </c>
      <c r="T65" s="299" t="str">
        <f t="shared" si="2"/>
        <v/>
      </c>
      <c r="U65" s="282"/>
    </row>
    <row r="66" spans="2:21" ht="24.75" customHeight="1">
      <c r="B66" s="176">
        <v>60</v>
      </c>
      <c r="C66" s="231"/>
      <c r="D66" s="290" t="str">
        <f t="shared" si="3"/>
        <v/>
      </c>
      <c r="E66" s="291">
        <f>IF(D66="",0,+COUNTIF('賃上げ前(２か月目)(様式3-７) '!$D$7:$D$1006,D66))</f>
        <v>0</v>
      </c>
      <c r="F66" s="205"/>
      <c r="G66" s="295" t="str">
        <f t="shared" si="4"/>
        <v/>
      </c>
      <c r="H66" s="202"/>
      <c r="I66" s="202"/>
      <c r="J66" s="203"/>
      <c r="K66" s="203"/>
      <c r="L66" s="203"/>
      <c r="M66" s="203"/>
      <c r="N66" s="203"/>
      <c r="O66" s="203"/>
      <c r="P66" s="203"/>
      <c r="Q66" s="203"/>
      <c r="R66" s="204"/>
      <c r="S66" s="298" t="str">
        <f t="shared" si="1"/>
        <v/>
      </c>
      <c r="T66" s="299" t="str">
        <f t="shared" si="2"/>
        <v/>
      </c>
      <c r="U66" s="282"/>
    </row>
    <row r="67" spans="2:21" ht="24.75" customHeight="1">
      <c r="B67" s="176">
        <v>61</v>
      </c>
      <c r="C67" s="231"/>
      <c r="D67" s="290" t="str">
        <f t="shared" si="3"/>
        <v/>
      </c>
      <c r="E67" s="291">
        <f>IF(D67="",0,+COUNTIF('賃上げ前(２か月目)(様式3-７) '!$D$7:$D$1006,D67))</f>
        <v>0</v>
      </c>
      <c r="F67" s="205"/>
      <c r="G67" s="295" t="str">
        <f t="shared" si="4"/>
        <v/>
      </c>
      <c r="H67" s="202"/>
      <c r="I67" s="202"/>
      <c r="J67" s="203"/>
      <c r="K67" s="203"/>
      <c r="L67" s="203"/>
      <c r="M67" s="203"/>
      <c r="N67" s="203"/>
      <c r="O67" s="203"/>
      <c r="P67" s="203"/>
      <c r="Q67" s="203"/>
      <c r="R67" s="204"/>
      <c r="S67" s="298" t="str">
        <f t="shared" si="1"/>
        <v/>
      </c>
      <c r="T67" s="299" t="str">
        <f t="shared" si="2"/>
        <v/>
      </c>
      <c r="U67" s="282"/>
    </row>
    <row r="68" spans="2:21" ht="24.75" customHeight="1">
      <c r="B68" s="176">
        <v>62</v>
      </c>
      <c r="C68" s="231"/>
      <c r="D68" s="290" t="str">
        <f t="shared" si="3"/>
        <v/>
      </c>
      <c r="E68" s="291">
        <f>IF(D68="",0,+COUNTIF('賃上げ前(２か月目)(様式3-７) '!$D$7:$D$1006,D68))</f>
        <v>0</v>
      </c>
      <c r="F68" s="205"/>
      <c r="G68" s="295" t="str">
        <f t="shared" si="4"/>
        <v/>
      </c>
      <c r="H68" s="202"/>
      <c r="I68" s="202"/>
      <c r="J68" s="203"/>
      <c r="K68" s="203"/>
      <c r="L68" s="203"/>
      <c r="M68" s="203"/>
      <c r="N68" s="203"/>
      <c r="O68" s="203"/>
      <c r="P68" s="203"/>
      <c r="Q68" s="203"/>
      <c r="R68" s="204"/>
      <c r="S68" s="298" t="str">
        <f t="shared" si="1"/>
        <v/>
      </c>
      <c r="T68" s="299" t="str">
        <f t="shared" si="2"/>
        <v/>
      </c>
      <c r="U68" s="282"/>
    </row>
    <row r="69" spans="2:21" ht="24.75" customHeight="1">
      <c r="B69" s="176">
        <v>63</v>
      </c>
      <c r="C69" s="231"/>
      <c r="D69" s="290" t="str">
        <f t="shared" si="3"/>
        <v/>
      </c>
      <c r="E69" s="291">
        <f>IF(D69="",0,+COUNTIF('賃上げ前(２か月目)(様式3-７) '!$D$7:$D$1006,D69))</f>
        <v>0</v>
      </c>
      <c r="F69" s="205"/>
      <c r="G69" s="295" t="str">
        <f t="shared" si="4"/>
        <v/>
      </c>
      <c r="H69" s="202"/>
      <c r="I69" s="202"/>
      <c r="J69" s="203"/>
      <c r="K69" s="203"/>
      <c r="L69" s="203"/>
      <c r="M69" s="203"/>
      <c r="N69" s="203"/>
      <c r="O69" s="203"/>
      <c r="P69" s="203"/>
      <c r="Q69" s="203"/>
      <c r="R69" s="204"/>
      <c r="S69" s="298" t="str">
        <f t="shared" si="1"/>
        <v/>
      </c>
      <c r="T69" s="299" t="str">
        <f t="shared" si="2"/>
        <v/>
      </c>
      <c r="U69" s="282"/>
    </row>
    <row r="70" spans="2:21" ht="24.75" customHeight="1">
      <c r="B70" s="176">
        <v>64</v>
      </c>
      <c r="C70" s="231"/>
      <c r="D70" s="290" t="str">
        <f t="shared" si="3"/>
        <v/>
      </c>
      <c r="E70" s="291">
        <f>IF(D70="",0,+COUNTIF('賃上げ前(２か月目)(様式3-７) '!$D$7:$D$1006,D70))</f>
        <v>0</v>
      </c>
      <c r="F70" s="205"/>
      <c r="G70" s="295" t="str">
        <f t="shared" si="4"/>
        <v/>
      </c>
      <c r="H70" s="202"/>
      <c r="I70" s="202"/>
      <c r="J70" s="203"/>
      <c r="K70" s="203"/>
      <c r="L70" s="203"/>
      <c r="M70" s="203"/>
      <c r="N70" s="203"/>
      <c r="O70" s="203"/>
      <c r="P70" s="203"/>
      <c r="Q70" s="203"/>
      <c r="R70" s="204"/>
      <c r="S70" s="298" t="str">
        <f t="shared" si="1"/>
        <v/>
      </c>
      <c r="T70" s="299" t="str">
        <f t="shared" si="2"/>
        <v/>
      </c>
      <c r="U70" s="282"/>
    </row>
    <row r="71" spans="2:21" ht="24.75" customHeight="1">
      <c r="B71" s="176">
        <v>65</v>
      </c>
      <c r="C71" s="231"/>
      <c r="D71" s="290" t="str">
        <f t="shared" si="3"/>
        <v/>
      </c>
      <c r="E71" s="291">
        <f>IF(D71="",0,+COUNTIF('賃上げ前(２か月目)(様式3-７) '!$D$7:$D$1006,D71))</f>
        <v>0</v>
      </c>
      <c r="F71" s="205"/>
      <c r="G71" s="295" t="str">
        <f t="shared" si="4"/>
        <v/>
      </c>
      <c r="H71" s="202"/>
      <c r="I71" s="202"/>
      <c r="J71" s="203"/>
      <c r="K71" s="203"/>
      <c r="L71" s="203"/>
      <c r="M71" s="203"/>
      <c r="N71" s="203"/>
      <c r="O71" s="203"/>
      <c r="P71" s="203"/>
      <c r="Q71" s="203"/>
      <c r="R71" s="204"/>
      <c r="S71" s="298" t="str">
        <f t="shared" si="1"/>
        <v/>
      </c>
      <c r="T71" s="299" t="str">
        <f t="shared" si="2"/>
        <v/>
      </c>
      <c r="U71" s="282"/>
    </row>
    <row r="72" spans="2:21" ht="24.75" customHeight="1">
      <c r="B72" s="176">
        <v>66</v>
      </c>
      <c r="C72" s="231"/>
      <c r="D72" s="290" t="str">
        <f t="shared" si="3"/>
        <v/>
      </c>
      <c r="E72" s="291">
        <f>IF(D72="",0,+COUNTIF('賃上げ前(２か月目)(様式3-７) '!$D$7:$D$1006,D72))</f>
        <v>0</v>
      </c>
      <c r="F72" s="205"/>
      <c r="G72" s="295" t="str">
        <f t="shared" si="4"/>
        <v/>
      </c>
      <c r="H72" s="202"/>
      <c r="I72" s="202"/>
      <c r="J72" s="203"/>
      <c r="K72" s="203"/>
      <c r="L72" s="203"/>
      <c r="M72" s="203"/>
      <c r="N72" s="203"/>
      <c r="O72" s="203"/>
      <c r="P72" s="203"/>
      <c r="Q72" s="203"/>
      <c r="R72" s="204"/>
      <c r="S72" s="298" t="str">
        <f t="shared" ref="S72:S135" si="5">IF(C72="","",+SUM(H72:R72))</f>
        <v/>
      </c>
      <c r="T72" s="299" t="str">
        <f t="shared" ref="T72:T135" si="6">IF(C72="","",+IF(G72="対象",H72,0))</f>
        <v/>
      </c>
      <c r="U72" s="282"/>
    </row>
    <row r="73" spans="2:21" ht="24.75" customHeight="1">
      <c r="B73" s="176">
        <v>67</v>
      </c>
      <c r="C73" s="231"/>
      <c r="D73" s="290" t="str">
        <f t="shared" ref="D73:D136" si="7">SUBSTITUTE(SUBSTITUTE(C73,"　","")," ","")</f>
        <v/>
      </c>
      <c r="E73" s="291">
        <f>IF(D73="",0,+COUNTIF('賃上げ前(２か月目)(様式3-７) '!$D$7:$D$1006,D73))</f>
        <v>0</v>
      </c>
      <c r="F73" s="205"/>
      <c r="G73" s="295" t="str">
        <f t="shared" ref="G73:G136" si="8">IF(C73="","",+IF(OR(E73&lt;1,F73=""),"除外","対象"))</f>
        <v/>
      </c>
      <c r="H73" s="202"/>
      <c r="I73" s="202"/>
      <c r="J73" s="203"/>
      <c r="K73" s="203"/>
      <c r="L73" s="203"/>
      <c r="M73" s="203"/>
      <c r="N73" s="203"/>
      <c r="O73" s="203"/>
      <c r="P73" s="203"/>
      <c r="Q73" s="203"/>
      <c r="R73" s="204"/>
      <c r="S73" s="298" t="str">
        <f t="shared" si="5"/>
        <v/>
      </c>
      <c r="T73" s="299" t="str">
        <f t="shared" si="6"/>
        <v/>
      </c>
      <c r="U73" s="282"/>
    </row>
    <row r="74" spans="2:21" ht="24.75" customHeight="1">
      <c r="B74" s="176">
        <v>68</v>
      </c>
      <c r="C74" s="231"/>
      <c r="D74" s="290" t="str">
        <f t="shared" si="7"/>
        <v/>
      </c>
      <c r="E74" s="291">
        <f>IF(D74="",0,+COUNTIF('賃上げ前(２か月目)(様式3-７) '!$D$7:$D$1006,D74))</f>
        <v>0</v>
      </c>
      <c r="F74" s="205"/>
      <c r="G74" s="295" t="str">
        <f t="shared" si="8"/>
        <v/>
      </c>
      <c r="H74" s="202"/>
      <c r="I74" s="202"/>
      <c r="J74" s="203"/>
      <c r="K74" s="203"/>
      <c r="L74" s="203"/>
      <c r="M74" s="203"/>
      <c r="N74" s="203"/>
      <c r="O74" s="203"/>
      <c r="P74" s="203"/>
      <c r="Q74" s="203"/>
      <c r="R74" s="204"/>
      <c r="S74" s="298" t="str">
        <f t="shared" si="5"/>
        <v/>
      </c>
      <c r="T74" s="299" t="str">
        <f t="shared" si="6"/>
        <v/>
      </c>
      <c r="U74" s="282"/>
    </row>
    <row r="75" spans="2:21" ht="24.75" customHeight="1">
      <c r="B75" s="176">
        <v>69</v>
      </c>
      <c r="C75" s="231"/>
      <c r="D75" s="290" t="str">
        <f t="shared" si="7"/>
        <v/>
      </c>
      <c r="E75" s="291">
        <f>IF(D75="",0,+COUNTIF('賃上げ前(２か月目)(様式3-７) '!$D$7:$D$1006,D75))</f>
        <v>0</v>
      </c>
      <c r="F75" s="205"/>
      <c r="G75" s="295" t="str">
        <f t="shared" si="8"/>
        <v/>
      </c>
      <c r="H75" s="202"/>
      <c r="I75" s="202"/>
      <c r="J75" s="203"/>
      <c r="K75" s="203"/>
      <c r="L75" s="203"/>
      <c r="M75" s="203"/>
      <c r="N75" s="203"/>
      <c r="O75" s="203"/>
      <c r="P75" s="203"/>
      <c r="Q75" s="203"/>
      <c r="R75" s="204"/>
      <c r="S75" s="298" t="str">
        <f t="shared" si="5"/>
        <v/>
      </c>
      <c r="T75" s="299" t="str">
        <f t="shared" si="6"/>
        <v/>
      </c>
      <c r="U75" s="282"/>
    </row>
    <row r="76" spans="2:21" ht="24.75" customHeight="1">
      <c r="B76" s="176">
        <v>70</v>
      </c>
      <c r="C76" s="231"/>
      <c r="D76" s="290" t="str">
        <f t="shared" si="7"/>
        <v/>
      </c>
      <c r="E76" s="291">
        <f>IF(D76="",0,+COUNTIF('賃上げ前(２か月目)(様式3-７) '!$D$7:$D$1006,D76))</f>
        <v>0</v>
      </c>
      <c r="F76" s="205"/>
      <c r="G76" s="295" t="str">
        <f t="shared" si="8"/>
        <v/>
      </c>
      <c r="H76" s="202"/>
      <c r="I76" s="202"/>
      <c r="J76" s="203"/>
      <c r="K76" s="203"/>
      <c r="L76" s="203"/>
      <c r="M76" s="203"/>
      <c r="N76" s="203"/>
      <c r="O76" s="203"/>
      <c r="P76" s="203"/>
      <c r="Q76" s="203"/>
      <c r="R76" s="204"/>
      <c r="S76" s="298" t="str">
        <f t="shared" si="5"/>
        <v/>
      </c>
      <c r="T76" s="299" t="str">
        <f t="shared" si="6"/>
        <v/>
      </c>
      <c r="U76" s="282"/>
    </row>
    <row r="77" spans="2:21" ht="24.75" customHeight="1">
      <c r="B77" s="176">
        <v>71</v>
      </c>
      <c r="C77" s="231"/>
      <c r="D77" s="290" t="str">
        <f t="shared" si="7"/>
        <v/>
      </c>
      <c r="E77" s="291">
        <f>IF(D77="",0,+COUNTIF('賃上げ前(２か月目)(様式3-７) '!$D$7:$D$1006,D77))</f>
        <v>0</v>
      </c>
      <c r="F77" s="205"/>
      <c r="G77" s="295" t="str">
        <f t="shared" si="8"/>
        <v/>
      </c>
      <c r="H77" s="202"/>
      <c r="I77" s="202"/>
      <c r="J77" s="203"/>
      <c r="K77" s="203"/>
      <c r="L77" s="203"/>
      <c r="M77" s="203"/>
      <c r="N77" s="203"/>
      <c r="O77" s="203"/>
      <c r="P77" s="203"/>
      <c r="Q77" s="203"/>
      <c r="R77" s="204"/>
      <c r="S77" s="298" t="str">
        <f t="shared" si="5"/>
        <v/>
      </c>
      <c r="T77" s="299" t="str">
        <f t="shared" si="6"/>
        <v/>
      </c>
      <c r="U77" s="282"/>
    </row>
    <row r="78" spans="2:21" ht="24.75" customHeight="1">
      <c r="B78" s="176">
        <v>72</v>
      </c>
      <c r="C78" s="231"/>
      <c r="D78" s="290" t="str">
        <f t="shared" si="7"/>
        <v/>
      </c>
      <c r="E78" s="291">
        <f>IF(D78="",0,+COUNTIF('賃上げ前(２か月目)(様式3-７) '!$D$7:$D$1006,D78))</f>
        <v>0</v>
      </c>
      <c r="F78" s="205"/>
      <c r="G78" s="295" t="str">
        <f t="shared" si="8"/>
        <v/>
      </c>
      <c r="H78" s="202"/>
      <c r="I78" s="202"/>
      <c r="J78" s="203"/>
      <c r="K78" s="203"/>
      <c r="L78" s="203"/>
      <c r="M78" s="203"/>
      <c r="N78" s="203"/>
      <c r="O78" s="203"/>
      <c r="P78" s="203"/>
      <c r="Q78" s="203"/>
      <c r="R78" s="204"/>
      <c r="S78" s="298" t="str">
        <f t="shared" si="5"/>
        <v/>
      </c>
      <c r="T78" s="299" t="str">
        <f t="shared" si="6"/>
        <v/>
      </c>
      <c r="U78" s="282"/>
    </row>
    <row r="79" spans="2:21" ht="24.75" customHeight="1">
      <c r="B79" s="176">
        <v>73</v>
      </c>
      <c r="C79" s="231"/>
      <c r="D79" s="290" t="str">
        <f t="shared" si="7"/>
        <v/>
      </c>
      <c r="E79" s="291">
        <f>IF(D79="",0,+COUNTIF('賃上げ前(２か月目)(様式3-７) '!$D$7:$D$1006,D79))</f>
        <v>0</v>
      </c>
      <c r="F79" s="205"/>
      <c r="G79" s="295" t="str">
        <f t="shared" si="8"/>
        <v/>
      </c>
      <c r="H79" s="202"/>
      <c r="I79" s="202"/>
      <c r="J79" s="203"/>
      <c r="K79" s="203"/>
      <c r="L79" s="203"/>
      <c r="M79" s="203"/>
      <c r="N79" s="203"/>
      <c r="O79" s="203"/>
      <c r="P79" s="203"/>
      <c r="Q79" s="203"/>
      <c r="R79" s="204"/>
      <c r="S79" s="298" t="str">
        <f t="shared" si="5"/>
        <v/>
      </c>
      <c r="T79" s="299" t="str">
        <f t="shared" si="6"/>
        <v/>
      </c>
      <c r="U79" s="282"/>
    </row>
    <row r="80" spans="2:21" ht="24.75" customHeight="1">
      <c r="B80" s="176">
        <v>74</v>
      </c>
      <c r="C80" s="231"/>
      <c r="D80" s="290" t="str">
        <f t="shared" si="7"/>
        <v/>
      </c>
      <c r="E80" s="291">
        <f>IF(D80="",0,+COUNTIF('賃上げ前(２か月目)(様式3-７) '!$D$7:$D$1006,D80))</f>
        <v>0</v>
      </c>
      <c r="F80" s="205"/>
      <c r="G80" s="295" t="str">
        <f t="shared" si="8"/>
        <v/>
      </c>
      <c r="H80" s="202"/>
      <c r="I80" s="202"/>
      <c r="J80" s="203"/>
      <c r="K80" s="203"/>
      <c r="L80" s="203"/>
      <c r="M80" s="203"/>
      <c r="N80" s="203"/>
      <c r="O80" s="203"/>
      <c r="P80" s="203"/>
      <c r="Q80" s="203"/>
      <c r="R80" s="204"/>
      <c r="S80" s="298" t="str">
        <f t="shared" si="5"/>
        <v/>
      </c>
      <c r="T80" s="299" t="str">
        <f t="shared" si="6"/>
        <v/>
      </c>
      <c r="U80" s="282"/>
    </row>
    <row r="81" spans="2:21" ht="24.75" customHeight="1">
      <c r="B81" s="176">
        <v>75</v>
      </c>
      <c r="C81" s="231"/>
      <c r="D81" s="290" t="str">
        <f t="shared" si="7"/>
        <v/>
      </c>
      <c r="E81" s="291">
        <f>IF(D81="",0,+COUNTIF('賃上げ前(２か月目)(様式3-７) '!$D$7:$D$1006,D81))</f>
        <v>0</v>
      </c>
      <c r="F81" s="205"/>
      <c r="G81" s="295" t="str">
        <f t="shared" si="8"/>
        <v/>
      </c>
      <c r="H81" s="202"/>
      <c r="I81" s="202"/>
      <c r="J81" s="203"/>
      <c r="K81" s="203"/>
      <c r="L81" s="203"/>
      <c r="M81" s="203"/>
      <c r="N81" s="203"/>
      <c r="O81" s="203"/>
      <c r="P81" s="203"/>
      <c r="Q81" s="203"/>
      <c r="R81" s="204"/>
      <c r="S81" s="298" t="str">
        <f t="shared" si="5"/>
        <v/>
      </c>
      <c r="T81" s="299" t="str">
        <f t="shared" si="6"/>
        <v/>
      </c>
      <c r="U81" s="282"/>
    </row>
    <row r="82" spans="2:21" ht="24.75" customHeight="1">
      <c r="B82" s="176">
        <v>76</v>
      </c>
      <c r="C82" s="231"/>
      <c r="D82" s="290" t="str">
        <f t="shared" si="7"/>
        <v/>
      </c>
      <c r="E82" s="291">
        <f>IF(D82="",0,+COUNTIF('賃上げ前(２か月目)(様式3-７) '!$D$7:$D$1006,D82))</f>
        <v>0</v>
      </c>
      <c r="F82" s="205"/>
      <c r="G82" s="295" t="str">
        <f t="shared" si="8"/>
        <v/>
      </c>
      <c r="H82" s="202"/>
      <c r="I82" s="202"/>
      <c r="J82" s="203"/>
      <c r="K82" s="203"/>
      <c r="L82" s="203"/>
      <c r="M82" s="203"/>
      <c r="N82" s="203"/>
      <c r="O82" s="203"/>
      <c r="P82" s="203"/>
      <c r="Q82" s="203"/>
      <c r="R82" s="204"/>
      <c r="S82" s="298" t="str">
        <f t="shared" si="5"/>
        <v/>
      </c>
      <c r="T82" s="299" t="str">
        <f t="shared" si="6"/>
        <v/>
      </c>
      <c r="U82" s="282"/>
    </row>
    <row r="83" spans="2:21" ht="24.75" customHeight="1">
      <c r="B83" s="176">
        <v>77</v>
      </c>
      <c r="C83" s="231"/>
      <c r="D83" s="290" t="str">
        <f t="shared" si="7"/>
        <v/>
      </c>
      <c r="E83" s="291">
        <f>IF(D83="",0,+COUNTIF('賃上げ前(２か月目)(様式3-７) '!$D$7:$D$1006,D83))</f>
        <v>0</v>
      </c>
      <c r="F83" s="205"/>
      <c r="G83" s="295" t="str">
        <f t="shared" si="8"/>
        <v/>
      </c>
      <c r="H83" s="202"/>
      <c r="I83" s="202"/>
      <c r="J83" s="203"/>
      <c r="K83" s="203"/>
      <c r="L83" s="203"/>
      <c r="M83" s="203"/>
      <c r="N83" s="203"/>
      <c r="O83" s="203"/>
      <c r="P83" s="203"/>
      <c r="Q83" s="203"/>
      <c r="R83" s="204"/>
      <c r="S83" s="298" t="str">
        <f t="shared" si="5"/>
        <v/>
      </c>
      <c r="T83" s="299" t="str">
        <f t="shared" si="6"/>
        <v/>
      </c>
      <c r="U83" s="282"/>
    </row>
    <row r="84" spans="2:21" ht="24.75" customHeight="1">
      <c r="B84" s="176">
        <v>78</v>
      </c>
      <c r="C84" s="231"/>
      <c r="D84" s="290" t="str">
        <f t="shared" si="7"/>
        <v/>
      </c>
      <c r="E84" s="291">
        <f>IF(D84="",0,+COUNTIF('賃上げ前(２か月目)(様式3-７) '!$D$7:$D$1006,D84))</f>
        <v>0</v>
      </c>
      <c r="F84" s="205"/>
      <c r="G84" s="295" t="str">
        <f t="shared" si="8"/>
        <v/>
      </c>
      <c r="H84" s="202"/>
      <c r="I84" s="202"/>
      <c r="J84" s="203"/>
      <c r="K84" s="203"/>
      <c r="L84" s="203"/>
      <c r="M84" s="203"/>
      <c r="N84" s="203"/>
      <c r="O84" s="203"/>
      <c r="P84" s="203"/>
      <c r="Q84" s="203"/>
      <c r="R84" s="204"/>
      <c r="S84" s="298" t="str">
        <f t="shared" si="5"/>
        <v/>
      </c>
      <c r="T84" s="299" t="str">
        <f t="shared" si="6"/>
        <v/>
      </c>
      <c r="U84" s="282"/>
    </row>
    <row r="85" spans="2:21" ht="24.75" customHeight="1">
      <c r="B85" s="176">
        <v>79</v>
      </c>
      <c r="C85" s="231"/>
      <c r="D85" s="290" t="str">
        <f t="shared" si="7"/>
        <v/>
      </c>
      <c r="E85" s="291">
        <f>IF(D85="",0,+COUNTIF('賃上げ前(２か月目)(様式3-７) '!$D$7:$D$1006,D85))</f>
        <v>0</v>
      </c>
      <c r="F85" s="205"/>
      <c r="G85" s="295" t="str">
        <f t="shared" si="8"/>
        <v/>
      </c>
      <c r="H85" s="202"/>
      <c r="I85" s="202"/>
      <c r="J85" s="203"/>
      <c r="K85" s="203"/>
      <c r="L85" s="203"/>
      <c r="M85" s="203"/>
      <c r="N85" s="203"/>
      <c r="O85" s="203"/>
      <c r="P85" s="203"/>
      <c r="Q85" s="203"/>
      <c r="R85" s="204"/>
      <c r="S85" s="298" t="str">
        <f t="shared" si="5"/>
        <v/>
      </c>
      <c r="T85" s="299" t="str">
        <f t="shared" si="6"/>
        <v/>
      </c>
      <c r="U85" s="282"/>
    </row>
    <row r="86" spans="2:21" ht="24.75" customHeight="1">
      <c r="B86" s="176">
        <v>80</v>
      </c>
      <c r="C86" s="231"/>
      <c r="D86" s="290" t="str">
        <f t="shared" si="7"/>
        <v/>
      </c>
      <c r="E86" s="291">
        <f>IF(D86="",0,+COUNTIF('賃上げ前(２か月目)(様式3-７) '!$D$7:$D$1006,D86))</f>
        <v>0</v>
      </c>
      <c r="F86" s="205"/>
      <c r="G86" s="295" t="str">
        <f t="shared" si="8"/>
        <v/>
      </c>
      <c r="H86" s="202"/>
      <c r="I86" s="202"/>
      <c r="J86" s="203"/>
      <c r="K86" s="203"/>
      <c r="L86" s="203"/>
      <c r="M86" s="203"/>
      <c r="N86" s="203"/>
      <c r="O86" s="203"/>
      <c r="P86" s="203"/>
      <c r="Q86" s="203"/>
      <c r="R86" s="204"/>
      <c r="S86" s="298" t="str">
        <f t="shared" si="5"/>
        <v/>
      </c>
      <c r="T86" s="299" t="str">
        <f t="shared" si="6"/>
        <v/>
      </c>
      <c r="U86" s="282"/>
    </row>
    <row r="87" spans="2:21" ht="24.75" customHeight="1">
      <c r="B87" s="176">
        <v>81</v>
      </c>
      <c r="C87" s="231"/>
      <c r="D87" s="290" t="str">
        <f t="shared" si="7"/>
        <v/>
      </c>
      <c r="E87" s="291">
        <f>IF(D87="",0,+COUNTIF('賃上げ前(２か月目)(様式3-７) '!$D$7:$D$1006,D87))</f>
        <v>0</v>
      </c>
      <c r="F87" s="205"/>
      <c r="G87" s="295" t="str">
        <f t="shared" si="8"/>
        <v/>
      </c>
      <c r="H87" s="202"/>
      <c r="I87" s="202"/>
      <c r="J87" s="203"/>
      <c r="K87" s="203"/>
      <c r="L87" s="203"/>
      <c r="M87" s="203"/>
      <c r="N87" s="203"/>
      <c r="O87" s="203"/>
      <c r="P87" s="203"/>
      <c r="Q87" s="203"/>
      <c r="R87" s="204"/>
      <c r="S87" s="298" t="str">
        <f t="shared" si="5"/>
        <v/>
      </c>
      <c r="T87" s="299" t="str">
        <f t="shared" si="6"/>
        <v/>
      </c>
      <c r="U87" s="282"/>
    </row>
    <row r="88" spans="2:21" ht="24.75" customHeight="1">
      <c r="B88" s="176">
        <v>82</v>
      </c>
      <c r="C88" s="231"/>
      <c r="D88" s="290" t="str">
        <f t="shared" si="7"/>
        <v/>
      </c>
      <c r="E88" s="291">
        <f>IF(D88="",0,+COUNTIF('賃上げ前(２か月目)(様式3-７) '!$D$7:$D$1006,D88))</f>
        <v>0</v>
      </c>
      <c r="F88" s="205"/>
      <c r="G88" s="295" t="str">
        <f t="shared" si="8"/>
        <v/>
      </c>
      <c r="H88" s="202"/>
      <c r="I88" s="202"/>
      <c r="J88" s="203"/>
      <c r="K88" s="203"/>
      <c r="L88" s="203"/>
      <c r="M88" s="203"/>
      <c r="N88" s="203"/>
      <c r="O88" s="203"/>
      <c r="P88" s="203"/>
      <c r="Q88" s="203"/>
      <c r="R88" s="204"/>
      <c r="S88" s="298" t="str">
        <f t="shared" si="5"/>
        <v/>
      </c>
      <c r="T88" s="299" t="str">
        <f t="shared" si="6"/>
        <v/>
      </c>
      <c r="U88" s="282"/>
    </row>
    <row r="89" spans="2:21" ht="24.75" customHeight="1">
      <c r="B89" s="176">
        <v>83</v>
      </c>
      <c r="C89" s="231"/>
      <c r="D89" s="290" t="str">
        <f t="shared" si="7"/>
        <v/>
      </c>
      <c r="E89" s="291">
        <f>IF(D89="",0,+COUNTIF('賃上げ前(２か月目)(様式3-７) '!$D$7:$D$1006,D89))</f>
        <v>0</v>
      </c>
      <c r="F89" s="205"/>
      <c r="G89" s="295" t="str">
        <f t="shared" si="8"/>
        <v/>
      </c>
      <c r="H89" s="202"/>
      <c r="I89" s="202"/>
      <c r="J89" s="203"/>
      <c r="K89" s="203"/>
      <c r="L89" s="203"/>
      <c r="M89" s="203"/>
      <c r="N89" s="203"/>
      <c r="O89" s="203"/>
      <c r="P89" s="203"/>
      <c r="Q89" s="203"/>
      <c r="R89" s="204"/>
      <c r="S89" s="298" t="str">
        <f t="shared" si="5"/>
        <v/>
      </c>
      <c r="T89" s="299" t="str">
        <f t="shared" si="6"/>
        <v/>
      </c>
      <c r="U89" s="282"/>
    </row>
    <row r="90" spans="2:21" ht="24.75" customHeight="1">
      <c r="B90" s="176">
        <v>84</v>
      </c>
      <c r="C90" s="231"/>
      <c r="D90" s="290" t="str">
        <f t="shared" si="7"/>
        <v/>
      </c>
      <c r="E90" s="291">
        <f>IF(D90="",0,+COUNTIF('賃上げ前(２か月目)(様式3-７) '!$D$7:$D$1006,D90))</f>
        <v>0</v>
      </c>
      <c r="F90" s="205"/>
      <c r="G90" s="295" t="str">
        <f t="shared" si="8"/>
        <v/>
      </c>
      <c r="H90" s="202"/>
      <c r="I90" s="202"/>
      <c r="J90" s="203"/>
      <c r="K90" s="203"/>
      <c r="L90" s="203"/>
      <c r="M90" s="203"/>
      <c r="N90" s="203"/>
      <c r="O90" s="203"/>
      <c r="P90" s="203"/>
      <c r="Q90" s="203"/>
      <c r="R90" s="204"/>
      <c r="S90" s="298" t="str">
        <f t="shared" si="5"/>
        <v/>
      </c>
      <c r="T90" s="299" t="str">
        <f t="shared" si="6"/>
        <v/>
      </c>
      <c r="U90" s="282"/>
    </row>
    <row r="91" spans="2:21" ht="24.75" customHeight="1">
      <c r="B91" s="176">
        <v>85</v>
      </c>
      <c r="C91" s="231"/>
      <c r="D91" s="290" t="str">
        <f t="shared" si="7"/>
        <v/>
      </c>
      <c r="E91" s="291">
        <f>IF(D91="",0,+COUNTIF('賃上げ前(２か月目)(様式3-７) '!$D$7:$D$1006,D91))</f>
        <v>0</v>
      </c>
      <c r="F91" s="205"/>
      <c r="G91" s="295" t="str">
        <f t="shared" si="8"/>
        <v/>
      </c>
      <c r="H91" s="202"/>
      <c r="I91" s="202"/>
      <c r="J91" s="203"/>
      <c r="K91" s="203"/>
      <c r="L91" s="203"/>
      <c r="M91" s="203"/>
      <c r="N91" s="203"/>
      <c r="O91" s="203"/>
      <c r="P91" s="203"/>
      <c r="Q91" s="203"/>
      <c r="R91" s="204"/>
      <c r="S91" s="298" t="str">
        <f t="shared" si="5"/>
        <v/>
      </c>
      <c r="T91" s="299" t="str">
        <f t="shared" si="6"/>
        <v/>
      </c>
      <c r="U91" s="282"/>
    </row>
    <row r="92" spans="2:21" ht="24.75" customHeight="1">
      <c r="B92" s="176">
        <v>86</v>
      </c>
      <c r="C92" s="231"/>
      <c r="D92" s="290" t="str">
        <f t="shared" si="7"/>
        <v/>
      </c>
      <c r="E92" s="291">
        <f>IF(D92="",0,+COUNTIF('賃上げ前(２か月目)(様式3-７) '!$D$7:$D$1006,D92))</f>
        <v>0</v>
      </c>
      <c r="F92" s="205"/>
      <c r="G92" s="295" t="str">
        <f t="shared" si="8"/>
        <v/>
      </c>
      <c r="H92" s="202"/>
      <c r="I92" s="202"/>
      <c r="J92" s="203"/>
      <c r="K92" s="203"/>
      <c r="L92" s="203"/>
      <c r="M92" s="203"/>
      <c r="N92" s="203"/>
      <c r="O92" s="203"/>
      <c r="P92" s="203"/>
      <c r="Q92" s="203"/>
      <c r="R92" s="204"/>
      <c r="S92" s="298" t="str">
        <f t="shared" si="5"/>
        <v/>
      </c>
      <c r="T92" s="299" t="str">
        <f t="shared" si="6"/>
        <v/>
      </c>
      <c r="U92" s="282"/>
    </row>
    <row r="93" spans="2:21" ht="24.75" customHeight="1">
      <c r="B93" s="176">
        <v>87</v>
      </c>
      <c r="C93" s="231"/>
      <c r="D93" s="290" t="str">
        <f t="shared" si="7"/>
        <v/>
      </c>
      <c r="E93" s="291">
        <f>IF(D93="",0,+COUNTIF('賃上げ前(２か月目)(様式3-７) '!$D$7:$D$1006,D93))</f>
        <v>0</v>
      </c>
      <c r="F93" s="205"/>
      <c r="G93" s="295" t="str">
        <f t="shared" si="8"/>
        <v/>
      </c>
      <c r="H93" s="202"/>
      <c r="I93" s="202"/>
      <c r="J93" s="203"/>
      <c r="K93" s="203"/>
      <c r="L93" s="203"/>
      <c r="M93" s="203"/>
      <c r="N93" s="203"/>
      <c r="O93" s="203"/>
      <c r="P93" s="203"/>
      <c r="Q93" s="203"/>
      <c r="R93" s="204"/>
      <c r="S93" s="298" t="str">
        <f t="shared" si="5"/>
        <v/>
      </c>
      <c r="T93" s="299" t="str">
        <f t="shared" si="6"/>
        <v/>
      </c>
      <c r="U93" s="282"/>
    </row>
    <row r="94" spans="2:21" ht="24.75" customHeight="1">
      <c r="B94" s="176">
        <v>88</v>
      </c>
      <c r="C94" s="231"/>
      <c r="D94" s="290" t="str">
        <f t="shared" si="7"/>
        <v/>
      </c>
      <c r="E94" s="291">
        <f>IF(D94="",0,+COUNTIF('賃上げ前(２か月目)(様式3-７) '!$D$7:$D$1006,D94))</f>
        <v>0</v>
      </c>
      <c r="F94" s="205"/>
      <c r="G94" s="295" t="str">
        <f t="shared" si="8"/>
        <v/>
      </c>
      <c r="H94" s="202"/>
      <c r="I94" s="202"/>
      <c r="J94" s="203"/>
      <c r="K94" s="203"/>
      <c r="L94" s="203"/>
      <c r="M94" s="203"/>
      <c r="N94" s="203"/>
      <c r="O94" s="203"/>
      <c r="P94" s="203"/>
      <c r="Q94" s="203"/>
      <c r="R94" s="204"/>
      <c r="S94" s="298" t="str">
        <f t="shared" si="5"/>
        <v/>
      </c>
      <c r="T94" s="299" t="str">
        <f t="shared" si="6"/>
        <v/>
      </c>
      <c r="U94" s="282"/>
    </row>
    <row r="95" spans="2:21" ht="24.75" customHeight="1">
      <c r="B95" s="176">
        <v>89</v>
      </c>
      <c r="C95" s="231"/>
      <c r="D95" s="290" t="str">
        <f t="shared" si="7"/>
        <v/>
      </c>
      <c r="E95" s="291">
        <f>IF(D95="",0,+COUNTIF('賃上げ前(２か月目)(様式3-７) '!$D$7:$D$1006,D95))</f>
        <v>0</v>
      </c>
      <c r="F95" s="205"/>
      <c r="G95" s="295" t="str">
        <f t="shared" si="8"/>
        <v/>
      </c>
      <c r="H95" s="202"/>
      <c r="I95" s="202"/>
      <c r="J95" s="203"/>
      <c r="K95" s="203"/>
      <c r="L95" s="203"/>
      <c r="M95" s="203"/>
      <c r="N95" s="203"/>
      <c r="O95" s="203"/>
      <c r="P95" s="203"/>
      <c r="Q95" s="203"/>
      <c r="R95" s="204"/>
      <c r="S95" s="298" t="str">
        <f t="shared" si="5"/>
        <v/>
      </c>
      <c r="T95" s="299" t="str">
        <f t="shared" si="6"/>
        <v/>
      </c>
      <c r="U95" s="282"/>
    </row>
    <row r="96" spans="2:21" ht="24.75" customHeight="1">
      <c r="B96" s="176">
        <v>90</v>
      </c>
      <c r="C96" s="231"/>
      <c r="D96" s="290" t="str">
        <f t="shared" si="7"/>
        <v/>
      </c>
      <c r="E96" s="291">
        <f>IF(D96="",0,+COUNTIF('賃上げ前(２か月目)(様式3-７) '!$D$7:$D$1006,D96))</f>
        <v>0</v>
      </c>
      <c r="F96" s="205"/>
      <c r="G96" s="295" t="str">
        <f t="shared" si="8"/>
        <v/>
      </c>
      <c r="H96" s="202"/>
      <c r="I96" s="202"/>
      <c r="J96" s="203"/>
      <c r="K96" s="203"/>
      <c r="L96" s="203"/>
      <c r="M96" s="203"/>
      <c r="N96" s="203"/>
      <c r="O96" s="203"/>
      <c r="P96" s="203"/>
      <c r="Q96" s="203"/>
      <c r="R96" s="204"/>
      <c r="S96" s="298" t="str">
        <f t="shared" si="5"/>
        <v/>
      </c>
      <c r="T96" s="299" t="str">
        <f t="shared" si="6"/>
        <v/>
      </c>
      <c r="U96" s="282"/>
    </row>
    <row r="97" spans="2:21" ht="24.75" customHeight="1">
      <c r="B97" s="176">
        <v>91</v>
      </c>
      <c r="C97" s="231"/>
      <c r="D97" s="290" t="str">
        <f t="shared" si="7"/>
        <v/>
      </c>
      <c r="E97" s="291">
        <f>IF(D97="",0,+COUNTIF('賃上げ前(２か月目)(様式3-７) '!$D$7:$D$1006,D97))</f>
        <v>0</v>
      </c>
      <c r="F97" s="205"/>
      <c r="G97" s="295" t="str">
        <f t="shared" si="8"/>
        <v/>
      </c>
      <c r="H97" s="202"/>
      <c r="I97" s="202"/>
      <c r="J97" s="203"/>
      <c r="K97" s="203"/>
      <c r="L97" s="203"/>
      <c r="M97" s="203"/>
      <c r="N97" s="203"/>
      <c r="O97" s="203"/>
      <c r="P97" s="203"/>
      <c r="Q97" s="203"/>
      <c r="R97" s="204"/>
      <c r="S97" s="298" t="str">
        <f t="shared" si="5"/>
        <v/>
      </c>
      <c r="T97" s="299" t="str">
        <f t="shared" si="6"/>
        <v/>
      </c>
      <c r="U97" s="282"/>
    </row>
    <row r="98" spans="2:21" ht="24.75" customHeight="1">
      <c r="B98" s="176">
        <v>92</v>
      </c>
      <c r="C98" s="231"/>
      <c r="D98" s="290" t="str">
        <f t="shared" si="7"/>
        <v/>
      </c>
      <c r="E98" s="291">
        <f>IF(D98="",0,+COUNTIF('賃上げ前(２か月目)(様式3-７) '!$D$7:$D$1006,D98))</f>
        <v>0</v>
      </c>
      <c r="F98" s="205"/>
      <c r="G98" s="295" t="str">
        <f t="shared" si="8"/>
        <v/>
      </c>
      <c r="H98" s="202"/>
      <c r="I98" s="202"/>
      <c r="J98" s="203"/>
      <c r="K98" s="203"/>
      <c r="L98" s="203"/>
      <c r="M98" s="203"/>
      <c r="N98" s="203"/>
      <c r="O98" s="203"/>
      <c r="P98" s="203"/>
      <c r="Q98" s="203"/>
      <c r="R98" s="204"/>
      <c r="S98" s="298" t="str">
        <f t="shared" si="5"/>
        <v/>
      </c>
      <c r="T98" s="299" t="str">
        <f t="shared" si="6"/>
        <v/>
      </c>
      <c r="U98" s="282"/>
    </row>
    <row r="99" spans="2:21" ht="24.75" customHeight="1">
      <c r="B99" s="176">
        <v>93</v>
      </c>
      <c r="C99" s="231"/>
      <c r="D99" s="290" t="str">
        <f t="shared" si="7"/>
        <v/>
      </c>
      <c r="E99" s="291">
        <f>IF(D99="",0,+COUNTIF('賃上げ前(２か月目)(様式3-７) '!$D$7:$D$1006,D99))</f>
        <v>0</v>
      </c>
      <c r="F99" s="205"/>
      <c r="G99" s="295" t="str">
        <f t="shared" si="8"/>
        <v/>
      </c>
      <c r="H99" s="202"/>
      <c r="I99" s="202"/>
      <c r="J99" s="203"/>
      <c r="K99" s="203"/>
      <c r="L99" s="203"/>
      <c r="M99" s="203"/>
      <c r="N99" s="203"/>
      <c r="O99" s="203"/>
      <c r="P99" s="203"/>
      <c r="Q99" s="203"/>
      <c r="R99" s="204"/>
      <c r="S99" s="298" t="str">
        <f t="shared" si="5"/>
        <v/>
      </c>
      <c r="T99" s="299" t="str">
        <f t="shared" si="6"/>
        <v/>
      </c>
      <c r="U99" s="282"/>
    </row>
    <row r="100" spans="2:21" ht="24.75" customHeight="1">
      <c r="B100" s="176">
        <v>94</v>
      </c>
      <c r="C100" s="231"/>
      <c r="D100" s="290" t="str">
        <f t="shared" si="7"/>
        <v/>
      </c>
      <c r="E100" s="291">
        <f>IF(D100="",0,+COUNTIF('賃上げ前(２か月目)(様式3-７) '!$D$7:$D$1006,D100))</f>
        <v>0</v>
      </c>
      <c r="F100" s="205"/>
      <c r="G100" s="295" t="str">
        <f t="shared" si="8"/>
        <v/>
      </c>
      <c r="H100" s="202"/>
      <c r="I100" s="202"/>
      <c r="J100" s="203"/>
      <c r="K100" s="203"/>
      <c r="L100" s="203"/>
      <c r="M100" s="203"/>
      <c r="N100" s="203"/>
      <c r="O100" s="203"/>
      <c r="P100" s="203"/>
      <c r="Q100" s="203"/>
      <c r="R100" s="204"/>
      <c r="S100" s="298" t="str">
        <f t="shared" si="5"/>
        <v/>
      </c>
      <c r="T100" s="299" t="str">
        <f t="shared" si="6"/>
        <v/>
      </c>
      <c r="U100" s="282"/>
    </row>
    <row r="101" spans="2:21" ht="24.75" customHeight="1">
      <c r="B101" s="176">
        <v>95</v>
      </c>
      <c r="C101" s="231"/>
      <c r="D101" s="290" t="str">
        <f t="shared" si="7"/>
        <v/>
      </c>
      <c r="E101" s="291">
        <f>IF(D101="",0,+COUNTIF('賃上げ前(２か月目)(様式3-７) '!$D$7:$D$1006,D101))</f>
        <v>0</v>
      </c>
      <c r="F101" s="205"/>
      <c r="G101" s="295" t="str">
        <f t="shared" si="8"/>
        <v/>
      </c>
      <c r="H101" s="202"/>
      <c r="I101" s="202"/>
      <c r="J101" s="203"/>
      <c r="K101" s="203"/>
      <c r="L101" s="203"/>
      <c r="M101" s="203"/>
      <c r="N101" s="203"/>
      <c r="O101" s="203"/>
      <c r="P101" s="203"/>
      <c r="Q101" s="203"/>
      <c r="R101" s="204"/>
      <c r="S101" s="298" t="str">
        <f t="shared" si="5"/>
        <v/>
      </c>
      <c r="T101" s="299" t="str">
        <f t="shared" si="6"/>
        <v/>
      </c>
      <c r="U101" s="282"/>
    </row>
    <row r="102" spans="2:21" ht="24.75" customHeight="1">
      <c r="B102" s="176">
        <v>96</v>
      </c>
      <c r="C102" s="231"/>
      <c r="D102" s="290" t="str">
        <f t="shared" si="7"/>
        <v/>
      </c>
      <c r="E102" s="291">
        <f>IF(D102="",0,+COUNTIF('賃上げ前(２か月目)(様式3-７) '!$D$7:$D$1006,D102))</f>
        <v>0</v>
      </c>
      <c r="F102" s="205"/>
      <c r="G102" s="295" t="str">
        <f t="shared" si="8"/>
        <v/>
      </c>
      <c r="H102" s="202"/>
      <c r="I102" s="202"/>
      <c r="J102" s="203"/>
      <c r="K102" s="203"/>
      <c r="L102" s="203"/>
      <c r="M102" s="203"/>
      <c r="N102" s="203"/>
      <c r="O102" s="203"/>
      <c r="P102" s="203"/>
      <c r="Q102" s="203"/>
      <c r="R102" s="204"/>
      <c r="S102" s="298" t="str">
        <f t="shared" si="5"/>
        <v/>
      </c>
      <c r="T102" s="299" t="str">
        <f t="shared" si="6"/>
        <v/>
      </c>
      <c r="U102" s="282"/>
    </row>
    <row r="103" spans="2:21" ht="24.75" customHeight="1">
      <c r="B103" s="176">
        <v>97</v>
      </c>
      <c r="C103" s="231"/>
      <c r="D103" s="290" t="str">
        <f t="shared" si="7"/>
        <v/>
      </c>
      <c r="E103" s="291">
        <f>IF(D103="",0,+COUNTIF('賃上げ前(２か月目)(様式3-７) '!$D$7:$D$1006,D103))</f>
        <v>0</v>
      </c>
      <c r="F103" s="205"/>
      <c r="G103" s="295" t="str">
        <f t="shared" si="8"/>
        <v/>
      </c>
      <c r="H103" s="202"/>
      <c r="I103" s="202"/>
      <c r="J103" s="203"/>
      <c r="K103" s="203"/>
      <c r="L103" s="203"/>
      <c r="M103" s="203"/>
      <c r="N103" s="203"/>
      <c r="O103" s="203"/>
      <c r="P103" s="203"/>
      <c r="Q103" s="203"/>
      <c r="R103" s="204"/>
      <c r="S103" s="298" t="str">
        <f t="shared" si="5"/>
        <v/>
      </c>
      <c r="T103" s="299" t="str">
        <f t="shared" si="6"/>
        <v/>
      </c>
      <c r="U103" s="282"/>
    </row>
    <row r="104" spans="2:21" ht="24.75" customHeight="1">
      <c r="B104" s="176">
        <v>98</v>
      </c>
      <c r="C104" s="231"/>
      <c r="D104" s="290" t="str">
        <f t="shared" si="7"/>
        <v/>
      </c>
      <c r="E104" s="291">
        <f>IF(D104="",0,+COUNTIF('賃上げ前(２か月目)(様式3-７) '!$D$7:$D$1006,D104))</f>
        <v>0</v>
      </c>
      <c r="F104" s="205"/>
      <c r="G104" s="295" t="str">
        <f t="shared" si="8"/>
        <v/>
      </c>
      <c r="H104" s="202"/>
      <c r="I104" s="202"/>
      <c r="J104" s="203"/>
      <c r="K104" s="203"/>
      <c r="L104" s="203"/>
      <c r="M104" s="203"/>
      <c r="N104" s="203"/>
      <c r="O104" s="203"/>
      <c r="P104" s="203"/>
      <c r="Q104" s="203"/>
      <c r="R104" s="204"/>
      <c r="S104" s="298" t="str">
        <f t="shared" si="5"/>
        <v/>
      </c>
      <c r="T104" s="299" t="str">
        <f t="shared" si="6"/>
        <v/>
      </c>
      <c r="U104" s="282"/>
    </row>
    <row r="105" spans="2:21" ht="24.75" customHeight="1">
      <c r="B105" s="176">
        <v>99</v>
      </c>
      <c r="C105" s="231"/>
      <c r="D105" s="290" t="str">
        <f t="shared" si="7"/>
        <v/>
      </c>
      <c r="E105" s="291">
        <f>IF(D105="",0,+COUNTIF('賃上げ前(２か月目)(様式3-７) '!$D$7:$D$1006,D105))</f>
        <v>0</v>
      </c>
      <c r="F105" s="205"/>
      <c r="G105" s="295" t="str">
        <f t="shared" si="8"/>
        <v/>
      </c>
      <c r="H105" s="202"/>
      <c r="I105" s="202"/>
      <c r="J105" s="203"/>
      <c r="K105" s="203"/>
      <c r="L105" s="203"/>
      <c r="M105" s="203"/>
      <c r="N105" s="203"/>
      <c r="O105" s="203"/>
      <c r="P105" s="203"/>
      <c r="Q105" s="203"/>
      <c r="R105" s="204"/>
      <c r="S105" s="298" t="str">
        <f t="shared" si="5"/>
        <v/>
      </c>
      <c r="T105" s="299" t="str">
        <f t="shared" si="6"/>
        <v/>
      </c>
      <c r="U105" s="282"/>
    </row>
    <row r="106" spans="2:21" ht="24.75" customHeight="1">
      <c r="B106" s="176">
        <v>100</v>
      </c>
      <c r="C106" s="231"/>
      <c r="D106" s="290" t="str">
        <f t="shared" si="7"/>
        <v/>
      </c>
      <c r="E106" s="291">
        <f>IF(D106="",0,+COUNTIF('賃上げ前(２か月目)(様式3-７) '!$D$7:$D$1006,D106))</f>
        <v>0</v>
      </c>
      <c r="F106" s="205"/>
      <c r="G106" s="295" t="str">
        <f t="shared" si="8"/>
        <v/>
      </c>
      <c r="H106" s="202"/>
      <c r="I106" s="202"/>
      <c r="J106" s="203"/>
      <c r="K106" s="203"/>
      <c r="L106" s="203"/>
      <c r="M106" s="203"/>
      <c r="N106" s="203"/>
      <c r="O106" s="203"/>
      <c r="P106" s="203"/>
      <c r="Q106" s="203"/>
      <c r="R106" s="204"/>
      <c r="S106" s="298" t="str">
        <f t="shared" si="5"/>
        <v/>
      </c>
      <c r="T106" s="299" t="str">
        <f t="shared" si="6"/>
        <v/>
      </c>
      <c r="U106" s="282"/>
    </row>
    <row r="107" spans="2:21" ht="24.75" customHeight="1">
      <c r="B107" s="176">
        <v>101</v>
      </c>
      <c r="C107" s="231"/>
      <c r="D107" s="290" t="str">
        <f t="shared" si="7"/>
        <v/>
      </c>
      <c r="E107" s="291">
        <f>IF(D107="",0,+COUNTIF('賃上げ前(２か月目)(様式3-７) '!$D$7:$D$1006,D107))</f>
        <v>0</v>
      </c>
      <c r="F107" s="205"/>
      <c r="G107" s="295" t="str">
        <f t="shared" si="8"/>
        <v/>
      </c>
      <c r="H107" s="202"/>
      <c r="I107" s="202"/>
      <c r="J107" s="203"/>
      <c r="K107" s="203"/>
      <c r="L107" s="203"/>
      <c r="M107" s="203"/>
      <c r="N107" s="203"/>
      <c r="O107" s="203"/>
      <c r="P107" s="203"/>
      <c r="Q107" s="203"/>
      <c r="R107" s="204"/>
      <c r="S107" s="298" t="str">
        <f t="shared" si="5"/>
        <v/>
      </c>
      <c r="T107" s="299" t="str">
        <f t="shared" si="6"/>
        <v/>
      </c>
      <c r="U107" s="282"/>
    </row>
    <row r="108" spans="2:21" ht="24.75" customHeight="1">
      <c r="B108" s="176">
        <v>102</v>
      </c>
      <c r="C108" s="231"/>
      <c r="D108" s="290" t="str">
        <f t="shared" si="7"/>
        <v/>
      </c>
      <c r="E108" s="291">
        <f>IF(D108="",0,+COUNTIF('賃上げ前(２か月目)(様式3-７) '!$D$7:$D$1006,D108))</f>
        <v>0</v>
      </c>
      <c r="F108" s="205"/>
      <c r="G108" s="295" t="str">
        <f t="shared" si="8"/>
        <v/>
      </c>
      <c r="H108" s="202"/>
      <c r="I108" s="202"/>
      <c r="J108" s="203"/>
      <c r="K108" s="203"/>
      <c r="L108" s="203"/>
      <c r="M108" s="203"/>
      <c r="N108" s="203"/>
      <c r="O108" s="203"/>
      <c r="P108" s="203"/>
      <c r="Q108" s="203"/>
      <c r="R108" s="204"/>
      <c r="S108" s="298" t="str">
        <f t="shared" si="5"/>
        <v/>
      </c>
      <c r="T108" s="299" t="str">
        <f t="shared" si="6"/>
        <v/>
      </c>
      <c r="U108" s="282"/>
    </row>
    <row r="109" spans="2:21" ht="24.75" customHeight="1">
      <c r="B109" s="176">
        <v>103</v>
      </c>
      <c r="C109" s="231"/>
      <c r="D109" s="290" t="str">
        <f t="shared" si="7"/>
        <v/>
      </c>
      <c r="E109" s="291">
        <f>IF(D109="",0,+COUNTIF('賃上げ前(２か月目)(様式3-７) '!$D$7:$D$1006,D109))</f>
        <v>0</v>
      </c>
      <c r="F109" s="205"/>
      <c r="G109" s="295" t="str">
        <f t="shared" si="8"/>
        <v/>
      </c>
      <c r="H109" s="202"/>
      <c r="I109" s="202"/>
      <c r="J109" s="203"/>
      <c r="K109" s="203"/>
      <c r="L109" s="203"/>
      <c r="M109" s="203"/>
      <c r="N109" s="203"/>
      <c r="O109" s="203"/>
      <c r="P109" s="203"/>
      <c r="Q109" s="203"/>
      <c r="R109" s="204"/>
      <c r="S109" s="298" t="str">
        <f t="shared" si="5"/>
        <v/>
      </c>
      <c r="T109" s="299" t="str">
        <f t="shared" si="6"/>
        <v/>
      </c>
      <c r="U109" s="282"/>
    </row>
    <row r="110" spans="2:21" ht="24.75" customHeight="1">
      <c r="B110" s="176">
        <v>104</v>
      </c>
      <c r="C110" s="231"/>
      <c r="D110" s="290" t="str">
        <f t="shared" si="7"/>
        <v/>
      </c>
      <c r="E110" s="291">
        <f>IF(D110="",0,+COUNTIF('賃上げ前(２か月目)(様式3-７) '!$D$7:$D$1006,D110))</f>
        <v>0</v>
      </c>
      <c r="F110" s="205"/>
      <c r="G110" s="295" t="str">
        <f t="shared" si="8"/>
        <v/>
      </c>
      <c r="H110" s="202"/>
      <c r="I110" s="202"/>
      <c r="J110" s="203"/>
      <c r="K110" s="203"/>
      <c r="L110" s="203"/>
      <c r="M110" s="203"/>
      <c r="N110" s="203"/>
      <c r="O110" s="203"/>
      <c r="P110" s="203"/>
      <c r="Q110" s="203"/>
      <c r="R110" s="204"/>
      <c r="S110" s="298" t="str">
        <f t="shared" si="5"/>
        <v/>
      </c>
      <c r="T110" s="299" t="str">
        <f t="shared" si="6"/>
        <v/>
      </c>
      <c r="U110" s="282"/>
    </row>
    <row r="111" spans="2:21" ht="24.75" customHeight="1">
      <c r="B111" s="176">
        <v>105</v>
      </c>
      <c r="C111" s="231"/>
      <c r="D111" s="290" t="str">
        <f t="shared" si="7"/>
        <v/>
      </c>
      <c r="E111" s="291">
        <f>IF(D111="",0,+COUNTIF('賃上げ前(２か月目)(様式3-７) '!$D$7:$D$1006,D111))</f>
        <v>0</v>
      </c>
      <c r="F111" s="205"/>
      <c r="G111" s="295" t="str">
        <f t="shared" si="8"/>
        <v/>
      </c>
      <c r="H111" s="202"/>
      <c r="I111" s="202"/>
      <c r="J111" s="203"/>
      <c r="K111" s="203"/>
      <c r="L111" s="203"/>
      <c r="M111" s="203"/>
      <c r="N111" s="203"/>
      <c r="O111" s="203"/>
      <c r="P111" s="203"/>
      <c r="Q111" s="203"/>
      <c r="R111" s="204"/>
      <c r="S111" s="298" t="str">
        <f t="shared" si="5"/>
        <v/>
      </c>
      <c r="T111" s="299" t="str">
        <f t="shared" si="6"/>
        <v/>
      </c>
      <c r="U111" s="282"/>
    </row>
    <row r="112" spans="2:21" ht="24.75" customHeight="1">
      <c r="B112" s="176">
        <v>106</v>
      </c>
      <c r="C112" s="231"/>
      <c r="D112" s="290" t="str">
        <f t="shared" si="7"/>
        <v/>
      </c>
      <c r="E112" s="291">
        <f>IF(D112="",0,+COUNTIF('賃上げ前(２か月目)(様式3-７) '!$D$7:$D$1006,D112))</f>
        <v>0</v>
      </c>
      <c r="F112" s="205"/>
      <c r="G112" s="295" t="str">
        <f t="shared" si="8"/>
        <v/>
      </c>
      <c r="H112" s="202"/>
      <c r="I112" s="202"/>
      <c r="J112" s="203"/>
      <c r="K112" s="203"/>
      <c r="L112" s="203"/>
      <c r="M112" s="203"/>
      <c r="N112" s="203"/>
      <c r="O112" s="203"/>
      <c r="P112" s="203"/>
      <c r="Q112" s="203"/>
      <c r="R112" s="204"/>
      <c r="S112" s="298" t="str">
        <f t="shared" si="5"/>
        <v/>
      </c>
      <c r="T112" s="299" t="str">
        <f t="shared" si="6"/>
        <v/>
      </c>
      <c r="U112" s="282"/>
    </row>
    <row r="113" spans="2:21" ht="24.75" customHeight="1">
      <c r="B113" s="176">
        <v>107</v>
      </c>
      <c r="C113" s="231"/>
      <c r="D113" s="290" t="str">
        <f t="shared" si="7"/>
        <v/>
      </c>
      <c r="E113" s="291">
        <f>IF(D113="",0,+COUNTIF('賃上げ前(２か月目)(様式3-７) '!$D$7:$D$1006,D113))</f>
        <v>0</v>
      </c>
      <c r="F113" s="205"/>
      <c r="G113" s="295" t="str">
        <f t="shared" si="8"/>
        <v/>
      </c>
      <c r="H113" s="202"/>
      <c r="I113" s="202"/>
      <c r="J113" s="203"/>
      <c r="K113" s="203"/>
      <c r="L113" s="203"/>
      <c r="M113" s="203"/>
      <c r="N113" s="203"/>
      <c r="O113" s="203"/>
      <c r="P113" s="203"/>
      <c r="Q113" s="203"/>
      <c r="R113" s="204"/>
      <c r="S113" s="298" t="str">
        <f t="shared" si="5"/>
        <v/>
      </c>
      <c r="T113" s="299" t="str">
        <f t="shared" si="6"/>
        <v/>
      </c>
      <c r="U113" s="282"/>
    </row>
    <row r="114" spans="2:21" ht="24.75" customHeight="1">
      <c r="B114" s="176">
        <v>108</v>
      </c>
      <c r="C114" s="231"/>
      <c r="D114" s="290" t="str">
        <f t="shared" si="7"/>
        <v/>
      </c>
      <c r="E114" s="291">
        <f>IF(D114="",0,+COUNTIF('賃上げ前(２か月目)(様式3-７) '!$D$7:$D$1006,D114))</f>
        <v>0</v>
      </c>
      <c r="F114" s="205"/>
      <c r="G114" s="295" t="str">
        <f t="shared" si="8"/>
        <v/>
      </c>
      <c r="H114" s="202"/>
      <c r="I114" s="202"/>
      <c r="J114" s="203"/>
      <c r="K114" s="203"/>
      <c r="L114" s="203"/>
      <c r="M114" s="203"/>
      <c r="N114" s="203"/>
      <c r="O114" s="203"/>
      <c r="P114" s="203"/>
      <c r="Q114" s="203"/>
      <c r="R114" s="204"/>
      <c r="S114" s="298" t="str">
        <f t="shared" si="5"/>
        <v/>
      </c>
      <c r="T114" s="299" t="str">
        <f t="shared" si="6"/>
        <v/>
      </c>
      <c r="U114" s="282"/>
    </row>
    <row r="115" spans="2:21" ht="24.75" customHeight="1">
      <c r="B115" s="176">
        <v>109</v>
      </c>
      <c r="C115" s="231"/>
      <c r="D115" s="290" t="str">
        <f t="shared" si="7"/>
        <v/>
      </c>
      <c r="E115" s="291">
        <f>IF(D115="",0,+COUNTIF('賃上げ前(２か月目)(様式3-７) '!$D$7:$D$1006,D115))</f>
        <v>0</v>
      </c>
      <c r="F115" s="205"/>
      <c r="G115" s="295" t="str">
        <f t="shared" si="8"/>
        <v/>
      </c>
      <c r="H115" s="202"/>
      <c r="I115" s="202"/>
      <c r="J115" s="203"/>
      <c r="K115" s="203"/>
      <c r="L115" s="203"/>
      <c r="M115" s="203"/>
      <c r="N115" s="203"/>
      <c r="O115" s="203"/>
      <c r="P115" s="203"/>
      <c r="Q115" s="203"/>
      <c r="R115" s="204"/>
      <c r="S115" s="298" t="str">
        <f t="shared" si="5"/>
        <v/>
      </c>
      <c r="T115" s="299" t="str">
        <f t="shared" si="6"/>
        <v/>
      </c>
      <c r="U115" s="282"/>
    </row>
    <row r="116" spans="2:21" ht="24.75" customHeight="1">
      <c r="B116" s="176">
        <v>110</v>
      </c>
      <c r="C116" s="231"/>
      <c r="D116" s="290" t="str">
        <f t="shared" si="7"/>
        <v/>
      </c>
      <c r="E116" s="291">
        <f>IF(D116="",0,+COUNTIF('賃上げ前(２か月目)(様式3-７) '!$D$7:$D$1006,D116))</f>
        <v>0</v>
      </c>
      <c r="F116" s="205"/>
      <c r="G116" s="295" t="str">
        <f t="shared" si="8"/>
        <v/>
      </c>
      <c r="H116" s="202"/>
      <c r="I116" s="202"/>
      <c r="J116" s="203"/>
      <c r="K116" s="203"/>
      <c r="L116" s="203"/>
      <c r="M116" s="203"/>
      <c r="N116" s="203"/>
      <c r="O116" s="203"/>
      <c r="P116" s="203"/>
      <c r="Q116" s="203"/>
      <c r="R116" s="204"/>
      <c r="S116" s="298" t="str">
        <f t="shared" si="5"/>
        <v/>
      </c>
      <c r="T116" s="299" t="str">
        <f t="shared" si="6"/>
        <v/>
      </c>
      <c r="U116" s="282"/>
    </row>
    <row r="117" spans="2:21" ht="24.75" customHeight="1">
      <c r="B117" s="176">
        <v>111</v>
      </c>
      <c r="C117" s="231"/>
      <c r="D117" s="290" t="str">
        <f t="shared" si="7"/>
        <v/>
      </c>
      <c r="E117" s="291">
        <f>IF(D117="",0,+COUNTIF('賃上げ前(２か月目)(様式3-７) '!$D$7:$D$1006,D117))</f>
        <v>0</v>
      </c>
      <c r="F117" s="205"/>
      <c r="G117" s="295" t="str">
        <f t="shared" si="8"/>
        <v/>
      </c>
      <c r="H117" s="202"/>
      <c r="I117" s="202"/>
      <c r="J117" s="203"/>
      <c r="K117" s="203"/>
      <c r="L117" s="203"/>
      <c r="M117" s="203"/>
      <c r="N117" s="203"/>
      <c r="O117" s="203"/>
      <c r="P117" s="203"/>
      <c r="Q117" s="203"/>
      <c r="R117" s="204"/>
      <c r="S117" s="298" t="str">
        <f t="shared" si="5"/>
        <v/>
      </c>
      <c r="T117" s="299" t="str">
        <f t="shared" si="6"/>
        <v/>
      </c>
      <c r="U117" s="282"/>
    </row>
    <row r="118" spans="2:21" ht="24.75" customHeight="1">
      <c r="B118" s="176">
        <v>112</v>
      </c>
      <c r="C118" s="231"/>
      <c r="D118" s="290" t="str">
        <f t="shared" si="7"/>
        <v/>
      </c>
      <c r="E118" s="291">
        <f>IF(D118="",0,+COUNTIF('賃上げ前(２か月目)(様式3-７) '!$D$7:$D$1006,D118))</f>
        <v>0</v>
      </c>
      <c r="F118" s="205"/>
      <c r="G118" s="295" t="str">
        <f t="shared" si="8"/>
        <v/>
      </c>
      <c r="H118" s="202"/>
      <c r="I118" s="202"/>
      <c r="J118" s="203"/>
      <c r="K118" s="203"/>
      <c r="L118" s="203"/>
      <c r="M118" s="203"/>
      <c r="N118" s="203"/>
      <c r="O118" s="203"/>
      <c r="P118" s="203"/>
      <c r="Q118" s="203"/>
      <c r="R118" s="204"/>
      <c r="S118" s="298" t="str">
        <f t="shared" si="5"/>
        <v/>
      </c>
      <c r="T118" s="299" t="str">
        <f t="shared" si="6"/>
        <v/>
      </c>
      <c r="U118" s="282"/>
    </row>
    <row r="119" spans="2:21" ht="24.75" customHeight="1">
      <c r="B119" s="176">
        <v>113</v>
      </c>
      <c r="C119" s="231"/>
      <c r="D119" s="290" t="str">
        <f t="shared" si="7"/>
        <v/>
      </c>
      <c r="E119" s="291">
        <f>IF(D119="",0,+COUNTIF('賃上げ前(２か月目)(様式3-７) '!$D$7:$D$1006,D119))</f>
        <v>0</v>
      </c>
      <c r="F119" s="205"/>
      <c r="G119" s="295" t="str">
        <f t="shared" si="8"/>
        <v/>
      </c>
      <c r="H119" s="202"/>
      <c r="I119" s="202"/>
      <c r="J119" s="203"/>
      <c r="K119" s="203"/>
      <c r="L119" s="203"/>
      <c r="M119" s="203"/>
      <c r="N119" s="203"/>
      <c r="O119" s="203"/>
      <c r="P119" s="203"/>
      <c r="Q119" s="203"/>
      <c r="R119" s="204"/>
      <c r="S119" s="298" t="str">
        <f t="shared" si="5"/>
        <v/>
      </c>
      <c r="T119" s="299" t="str">
        <f t="shared" si="6"/>
        <v/>
      </c>
      <c r="U119" s="282"/>
    </row>
    <row r="120" spans="2:21" ht="24.75" customHeight="1">
      <c r="B120" s="176">
        <v>114</v>
      </c>
      <c r="C120" s="231"/>
      <c r="D120" s="290" t="str">
        <f t="shared" si="7"/>
        <v/>
      </c>
      <c r="E120" s="291">
        <f>IF(D120="",0,+COUNTIF('賃上げ前(２か月目)(様式3-７) '!$D$7:$D$1006,D120))</f>
        <v>0</v>
      </c>
      <c r="F120" s="205"/>
      <c r="G120" s="295" t="str">
        <f t="shared" si="8"/>
        <v/>
      </c>
      <c r="H120" s="202"/>
      <c r="I120" s="202"/>
      <c r="J120" s="203"/>
      <c r="K120" s="203"/>
      <c r="L120" s="203"/>
      <c r="M120" s="203"/>
      <c r="N120" s="203"/>
      <c r="O120" s="203"/>
      <c r="P120" s="203"/>
      <c r="Q120" s="203"/>
      <c r="R120" s="204"/>
      <c r="S120" s="298" t="str">
        <f t="shared" si="5"/>
        <v/>
      </c>
      <c r="T120" s="299" t="str">
        <f t="shared" si="6"/>
        <v/>
      </c>
      <c r="U120" s="282"/>
    </row>
    <row r="121" spans="2:21" ht="24.75" customHeight="1">
      <c r="B121" s="176">
        <v>115</v>
      </c>
      <c r="C121" s="231"/>
      <c r="D121" s="290" t="str">
        <f t="shared" si="7"/>
        <v/>
      </c>
      <c r="E121" s="291">
        <f>IF(D121="",0,+COUNTIF('賃上げ前(２か月目)(様式3-７) '!$D$7:$D$1006,D121))</f>
        <v>0</v>
      </c>
      <c r="F121" s="205"/>
      <c r="G121" s="295" t="str">
        <f t="shared" si="8"/>
        <v/>
      </c>
      <c r="H121" s="202"/>
      <c r="I121" s="202"/>
      <c r="J121" s="203"/>
      <c r="K121" s="203"/>
      <c r="L121" s="203"/>
      <c r="M121" s="203"/>
      <c r="N121" s="203"/>
      <c r="O121" s="203"/>
      <c r="P121" s="203"/>
      <c r="Q121" s="203"/>
      <c r="R121" s="204"/>
      <c r="S121" s="298" t="str">
        <f t="shared" si="5"/>
        <v/>
      </c>
      <c r="T121" s="299" t="str">
        <f t="shared" si="6"/>
        <v/>
      </c>
      <c r="U121" s="282"/>
    </row>
    <row r="122" spans="2:21" ht="24.75" customHeight="1">
      <c r="B122" s="176">
        <v>116</v>
      </c>
      <c r="C122" s="231"/>
      <c r="D122" s="290" t="str">
        <f t="shared" si="7"/>
        <v/>
      </c>
      <c r="E122" s="291">
        <f>IF(D122="",0,+COUNTIF('賃上げ前(２か月目)(様式3-７) '!$D$7:$D$1006,D122))</f>
        <v>0</v>
      </c>
      <c r="F122" s="205"/>
      <c r="G122" s="295" t="str">
        <f t="shared" si="8"/>
        <v/>
      </c>
      <c r="H122" s="202"/>
      <c r="I122" s="202"/>
      <c r="J122" s="203"/>
      <c r="K122" s="203"/>
      <c r="L122" s="203"/>
      <c r="M122" s="203"/>
      <c r="N122" s="203"/>
      <c r="O122" s="203"/>
      <c r="P122" s="203"/>
      <c r="Q122" s="203"/>
      <c r="R122" s="204"/>
      <c r="S122" s="298" t="str">
        <f t="shared" si="5"/>
        <v/>
      </c>
      <c r="T122" s="299" t="str">
        <f t="shared" si="6"/>
        <v/>
      </c>
      <c r="U122" s="282"/>
    </row>
    <row r="123" spans="2:21" ht="24.75" customHeight="1">
      <c r="B123" s="176">
        <v>117</v>
      </c>
      <c r="C123" s="231"/>
      <c r="D123" s="290" t="str">
        <f t="shared" si="7"/>
        <v/>
      </c>
      <c r="E123" s="291">
        <f>IF(D123="",0,+COUNTIF('賃上げ前(２か月目)(様式3-７) '!$D$7:$D$1006,D123))</f>
        <v>0</v>
      </c>
      <c r="F123" s="205"/>
      <c r="G123" s="295" t="str">
        <f t="shared" si="8"/>
        <v/>
      </c>
      <c r="H123" s="202"/>
      <c r="I123" s="202"/>
      <c r="J123" s="203"/>
      <c r="K123" s="203"/>
      <c r="L123" s="203"/>
      <c r="M123" s="203"/>
      <c r="N123" s="203"/>
      <c r="O123" s="203"/>
      <c r="P123" s="203"/>
      <c r="Q123" s="203"/>
      <c r="R123" s="204"/>
      <c r="S123" s="298" t="str">
        <f t="shared" si="5"/>
        <v/>
      </c>
      <c r="T123" s="299" t="str">
        <f t="shared" si="6"/>
        <v/>
      </c>
      <c r="U123" s="282"/>
    </row>
    <row r="124" spans="2:21" ht="24.75" customHeight="1">
      <c r="B124" s="176">
        <v>118</v>
      </c>
      <c r="C124" s="231"/>
      <c r="D124" s="290" t="str">
        <f t="shared" si="7"/>
        <v/>
      </c>
      <c r="E124" s="291">
        <f>IF(D124="",0,+COUNTIF('賃上げ前(２か月目)(様式3-７) '!$D$7:$D$1006,D124))</f>
        <v>0</v>
      </c>
      <c r="F124" s="205"/>
      <c r="G124" s="295" t="str">
        <f t="shared" si="8"/>
        <v/>
      </c>
      <c r="H124" s="202"/>
      <c r="I124" s="202"/>
      <c r="J124" s="203"/>
      <c r="K124" s="203"/>
      <c r="L124" s="203"/>
      <c r="M124" s="203"/>
      <c r="N124" s="203"/>
      <c r="O124" s="203"/>
      <c r="P124" s="203"/>
      <c r="Q124" s="203"/>
      <c r="R124" s="204"/>
      <c r="S124" s="298" t="str">
        <f t="shared" si="5"/>
        <v/>
      </c>
      <c r="T124" s="299" t="str">
        <f t="shared" si="6"/>
        <v/>
      </c>
      <c r="U124" s="282"/>
    </row>
    <row r="125" spans="2:21" ht="24.75" customHeight="1">
      <c r="B125" s="176">
        <v>119</v>
      </c>
      <c r="C125" s="231"/>
      <c r="D125" s="290" t="str">
        <f t="shared" si="7"/>
        <v/>
      </c>
      <c r="E125" s="291">
        <f>IF(D125="",0,+COUNTIF('賃上げ前(２か月目)(様式3-７) '!$D$7:$D$1006,D125))</f>
        <v>0</v>
      </c>
      <c r="F125" s="205"/>
      <c r="G125" s="295" t="str">
        <f t="shared" si="8"/>
        <v/>
      </c>
      <c r="H125" s="202"/>
      <c r="I125" s="202"/>
      <c r="J125" s="203"/>
      <c r="K125" s="203"/>
      <c r="L125" s="203"/>
      <c r="M125" s="203"/>
      <c r="N125" s="203"/>
      <c r="O125" s="203"/>
      <c r="P125" s="203"/>
      <c r="Q125" s="203"/>
      <c r="R125" s="204"/>
      <c r="S125" s="298" t="str">
        <f t="shared" si="5"/>
        <v/>
      </c>
      <c r="T125" s="299" t="str">
        <f t="shared" si="6"/>
        <v/>
      </c>
      <c r="U125" s="282"/>
    </row>
    <row r="126" spans="2:21" ht="24.75" customHeight="1">
      <c r="B126" s="176">
        <v>120</v>
      </c>
      <c r="C126" s="231"/>
      <c r="D126" s="290" t="str">
        <f t="shared" si="7"/>
        <v/>
      </c>
      <c r="E126" s="291">
        <f>IF(D126="",0,+COUNTIF('賃上げ前(２か月目)(様式3-７) '!$D$7:$D$1006,D126))</f>
        <v>0</v>
      </c>
      <c r="F126" s="205"/>
      <c r="G126" s="295" t="str">
        <f t="shared" si="8"/>
        <v/>
      </c>
      <c r="H126" s="202"/>
      <c r="I126" s="202"/>
      <c r="J126" s="203"/>
      <c r="K126" s="203"/>
      <c r="L126" s="203"/>
      <c r="M126" s="203"/>
      <c r="N126" s="203"/>
      <c r="O126" s="203"/>
      <c r="P126" s="203"/>
      <c r="Q126" s="203"/>
      <c r="R126" s="204"/>
      <c r="S126" s="298" t="str">
        <f t="shared" si="5"/>
        <v/>
      </c>
      <c r="T126" s="299" t="str">
        <f t="shared" si="6"/>
        <v/>
      </c>
      <c r="U126" s="282"/>
    </row>
    <row r="127" spans="2:21" ht="24.75" customHeight="1">
      <c r="B127" s="176">
        <v>121</v>
      </c>
      <c r="C127" s="231"/>
      <c r="D127" s="290" t="str">
        <f t="shared" si="7"/>
        <v/>
      </c>
      <c r="E127" s="291">
        <f>IF(D127="",0,+COUNTIF('賃上げ前(２か月目)(様式3-７) '!$D$7:$D$1006,D127))</f>
        <v>0</v>
      </c>
      <c r="F127" s="205"/>
      <c r="G127" s="295" t="str">
        <f t="shared" si="8"/>
        <v/>
      </c>
      <c r="H127" s="202"/>
      <c r="I127" s="202"/>
      <c r="J127" s="203"/>
      <c r="K127" s="203"/>
      <c r="L127" s="203"/>
      <c r="M127" s="203"/>
      <c r="N127" s="203"/>
      <c r="O127" s="203"/>
      <c r="P127" s="203"/>
      <c r="Q127" s="203"/>
      <c r="R127" s="204"/>
      <c r="S127" s="298" t="str">
        <f t="shared" si="5"/>
        <v/>
      </c>
      <c r="T127" s="299" t="str">
        <f t="shared" si="6"/>
        <v/>
      </c>
      <c r="U127" s="282"/>
    </row>
    <row r="128" spans="2:21" ht="24.75" customHeight="1">
      <c r="B128" s="176">
        <v>122</v>
      </c>
      <c r="C128" s="231"/>
      <c r="D128" s="290" t="str">
        <f t="shared" si="7"/>
        <v/>
      </c>
      <c r="E128" s="291">
        <f>IF(D128="",0,+COUNTIF('賃上げ前(２か月目)(様式3-７) '!$D$7:$D$1006,D128))</f>
        <v>0</v>
      </c>
      <c r="F128" s="205"/>
      <c r="G128" s="295" t="str">
        <f t="shared" si="8"/>
        <v/>
      </c>
      <c r="H128" s="202"/>
      <c r="I128" s="202"/>
      <c r="J128" s="203"/>
      <c r="K128" s="203"/>
      <c r="L128" s="203"/>
      <c r="M128" s="203"/>
      <c r="N128" s="203"/>
      <c r="O128" s="203"/>
      <c r="P128" s="203"/>
      <c r="Q128" s="203"/>
      <c r="R128" s="204"/>
      <c r="S128" s="298" t="str">
        <f t="shared" si="5"/>
        <v/>
      </c>
      <c r="T128" s="299" t="str">
        <f t="shared" si="6"/>
        <v/>
      </c>
      <c r="U128" s="282"/>
    </row>
    <row r="129" spans="2:21" ht="24.75" customHeight="1">
      <c r="B129" s="176">
        <v>123</v>
      </c>
      <c r="C129" s="231"/>
      <c r="D129" s="290" t="str">
        <f t="shared" si="7"/>
        <v/>
      </c>
      <c r="E129" s="291">
        <f>IF(D129="",0,+COUNTIF('賃上げ前(２か月目)(様式3-７) '!$D$7:$D$1006,D129))</f>
        <v>0</v>
      </c>
      <c r="F129" s="205"/>
      <c r="G129" s="295" t="str">
        <f t="shared" si="8"/>
        <v/>
      </c>
      <c r="H129" s="202"/>
      <c r="I129" s="202"/>
      <c r="J129" s="203"/>
      <c r="K129" s="203"/>
      <c r="L129" s="203"/>
      <c r="M129" s="203"/>
      <c r="N129" s="203"/>
      <c r="O129" s="203"/>
      <c r="P129" s="203"/>
      <c r="Q129" s="203"/>
      <c r="R129" s="204"/>
      <c r="S129" s="298" t="str">
        <f t="shared" si="5"/>
        <v/>
      </c>
      <c r="T129" s="299" t="str">
        <f t="shared" si="6"/>
        <v/>
      </c>
      <c r="U129" s="282"/>
    </row>
    <row r="130" spans="2:21" ht="24.75" customHeight="1">
      <c r="B130" s="176">
        <v>124</v>
      </c>
      <c r="C130" s="231"/>
      <c r="D130" s="290" t="str">
        <f t="shared" si="7"/>
        <v/>
      </c>
      <c r="E130" s="291">
        <f>IF(D130="",0,+COUNTIF('賃上げ前(２か月目)(様式3-７) '!$D$7:$D$1006,D130))</f>
        <v>0</v>
      </c>
      <c r="F130" s="205"/>
      <c r="G130" s="295" t="str">
        <f t="shared" si="8"/>
        <v/>
      </c>
      <c r="H130" s="202"/>
      <c r="I130" s="202"/>
      <c r="J130" s="203"/>
      <c r="K130" s="203"/>
      <c r="L130" s="203"/>
      <c r="M130" s="203"/>
      <c r="N130" s="203"/>
      <c r="O130" s="203"/>
      <c r="P130" s="203"/>
      <c r="Q130" s="203"/>
      <c r="R130" s="204"/>
      <c r="S130" s="298" t="str">
        <f t="shared" si="5"/>
        <v/>
      </c>
      <c r="T130" s="299" t="str">
        <f t="shared" si="6"/>
        <v/>
      </c>
      <c r="U130" s="282"/>
    </row>
    <row r="131" spans="2:21" ht="24.75" customHeight="1">
      <c r="B131" s="176">
        <v>125</v>
      </c>
      <c r="C131" s="231"/>
      <c r="D131" s="290" t="str">
        <f t="shared" si="7"/>
        <v/>
      </c>
      <c r="E131" s="291">
        <f>IF(D131="",0,+COUNTIF('賃上げ前(２か月目)(様式3-７) '!$D$7:$D$1006,D131))</f>
        <v>0</v>
      </c>
      <c r="F131" s="205"/>
      <c r="G131" s="295" t="str">
        <f t="shared" si="8"/>
        <v/>
      </c>
      <c r="H131" s="202"/>
      <c r="I131" s="202"/>
      <c r="J131" s="203"/>
      <c r="K131" s="203"/>
      <c r="L131" s="203"/>
      <c r="M131" s="203"/>
      <c r="N131" s="203"/>
      <c r="O131" s="203"/>
      <c r="P131" s="203"/>
      <c r="Q131" s="203"/>
      <c r="R131" s="204"/>
      <c r="S131" s="298" t="str">
        <f t="shared" si="5"/>
        <v/>
      </c>
      <c r="T131" s="299" t="str">
        <f t="shared" si="6"/>
        <v/>
      </c>
      <c r="U131" s="282"/>
    </row>
    <row r="132" spans="2:21" ht="24.75" customHeight="1">
      <c r="B132" s="176">
        <v>126</v>
      </c>
      <c r="C132" s="231"/>
      <c r="D132" s="290" t="str">
        <f t="shared" si="7"/>
        <v/>
      </c>
      <c r="E132" s="291">
        <f>IF(D132="",0,+COUNTIF('賃上げ前(２か月目)(様式3-７) '!$D$7:$D$1006,D132))</f>
        <v>0</v>
      </c>
      <c r="F132" s="205"/>
      <c r="G132" s="295" t="str">
        <f t="shared" si="8"/>
        <v/>
      </c>
      <c r="H132" s="202"/>
      <c r="I132" s="202"/>
      <c r="J132" s="203"/>
      <c r="K132" s="203"/>
      <c r="L132" s="203"/>
      <c r="M132" s="203"/>
      <c r="N132" s="203"/>
      <c r="O132" s="203"/>
      <c r="P132" s="203"/>
      <c r="Q132" s="203"/>
      <c r="R132" s="204"/>
      <c r="S132" s="298" t="str">
        <f t="shared" si="5"/>
        <v/>
      </c>
      <c r="T132" s="299" t="str">
        <f t="shared" si="6"/>
        <v/>
      </c>
      <c r="U132" s="282"/>
    </row>
    <row r="133" spans="2:21" ht="24.75" customHeight="1">
      <c r="B133" s="176">
        <v>127</v>
      </c>
      <c r="C133" s="231"/>
      <c r="D133" s="290" t="str">
        <f t="shared" si="7"/>
        <v/>
      </c>
      <c r="E133" s="291">
        <f>IF(D133="",0,+COUNTIF('賃上げ前(２か月目)(様式3-７) '!$D$7:$D$1006,D133))</f>
        <v>0</v>
      </c>
      <c r="F133" s="205"/>
      <c r="G133" s="295" t="str">
        <f t="shared" si="8"/>
        <v/>
      </c>
      <c r="H133" s="202"/>
      <c r="I133" s="202"/>
      <c r="J133" s="203"/>
      <c r="K133" s="203"/>
      <c r="L133" s="203"/>
      <c r="M133" s="203"/>
      <c r="N133" s="203"/>
      <c r="O133" s="203"/>
      <c r="P133" s="203"/>
      <c r="Q133" s="203"/>
      <c r="R133" s="204"/>
      <c r="S133" s="298" t="str">
        <f t="shared" si="5"/>
        <v/>
      </c>
      <c r="T133" s="299" t="str">
        <f t="shared" si="6"/>
        <v/>
      </c>
      <c r="U133" s="282"/>
    </row>
    <row r="134" spans="2:21" ht="24.75" customHeight="1">
      <c r="B134" s="176">
        <v>128</v>
      </c>
      <c r="C134" s="231"/>
      <c r="D134" s="290" t="str">
        <f t="shared" si="7"/>
        <v/>
      </c>
      <c r="E134" s="291">
        <f>IF(D134="",0,+COUNTIF('賃上げ前(２か月目)(様式3-７) '!$D$7:$D$1006,D134))</f>
        <v>0</v>
      </c>
      <c r="F134" s="205"/>
      <c r="G134" s="295" t="str">
        <f t="shared" si="8"/>
        <v/>
      </c>
      <c r="H134" s="202"/>
      <c r="I134" s="202"/>
      <c r="J134" s="203"/>
      <c r="K134" s="203"/>
      <c r="L134" s="203"/>
      <c r="M134" s="203"/>
      <c r="N134" s="203"/>
      <c r="O134" s="203"/>
      <c r="P134" s="203"/>
      <c r="Q134" s="203"/>
      <c r="R134" s="204"/>
      <c r="S134" s="298" t="str">
        <f t="shared" si="5"/>
        <v/>
      </c>
      <c r="T134" s="299" t="str">
        <f t="shared" si="6"/>
        <v/>
      </c>
      <c r="U134" s="282"/>
    </row>
    <row r="135" spans="2:21" ht="24.75" customHeight="1">
      <c r="B135" s="176">
        <v>129</v>
      </c>
      <c r="C135" s="231"/>
      <c r="D135" s="290" t="str">
        <f t="shared" si="7"/>
        <v/>
      </c>
      <c r="E135" s="291">
        <f>IF(D135="",0,+COUNTIF('賃上げ前(２か月目)(様式3-７) '!$D$7:$D$1006,D135))</f>
        <v>0</v>
      </c>
      <c r="F135" s="205"/>
      <c r="G135" s="295" t="str">
        <f t="shared" si="8"/>
        <v/>
      </c>
      <c r="H135" s="202"/>
      <c r="I135" s="202"/>
      <c r="J135" s="203"/>
      <c r="K135" s="203"/>
      <c r="L135" s="203"/>
      <c r="M135" s="203"/>
      <c r="N135" s="203"/>
      <c r="O135" s="203"/>
      <c r="P135" s="203"/>
      <c r="Q135" s="203"/>
      <c r="R135" s="204"/>
      <c r="S135" s="298" t="str">
        <f t="shared" si="5"/>
        <v/>
      </c>
      <c r="T135" s="299" t="str">
        <f t="shared" si="6"/>
        <v/>
      </c>
      <c r="U135" s="282"/>
    </row>
    <row r="136" spans="2:21" ht="24.75" customHeight="1">
      <c r="B136" s="176">
        <v>130</v>
      </c>
      <c r="C136" s="231"/>
      <c r="D136" s="290" t="str">
        <f t="shared" si="7"/>
        <v/>
      </c>
      <c r="E136" s="291">
        <f>IF(D136="",0,+COUNTIF('賃上げ前(２か月目)(様式3-７) '!$D$7:$D$1006,D136))</f>
        <v>0</v>
      </c>
      <c r="F136" s="205"/>
      <c r="G136" s="295" t="str">
        <f t="shared" si="8"/>
        <v/>
      </c>
      <c r="H136" s="202"/>
      <c r="I136" s="202"/>
      <c r="J136" s="203"/>
      <c r="K136" s="203"/>
      <c r="L136" s="203"/>
      <c r="M136" s="203"/>
      <c r="N136" s="203"/>
      <c r="O136" s="203"/>
      <c r="P136" s="203"/>
      <c r="Q136" s="203"/>
      <c r="R136" s="204"/>
      <c r="S136" s="298" t="str">
        <f t="shared" ref="S136:S199" si="9">IF(C136="","",+SUM(H136:R136))</f>
        <v/>
      </c>
      <c r="T136" s="299" t="str">
        <f t="shared" ref="T136:T199" si="10">IF(C136="","",+IF(G136="対象",H136,0))</f>
        <v/>
      </c>
      <c r="U136" s="282"/>
    </row>
    <row r="137" spans="2:21" ht="24.75" customHeight="1">
      <c r="B137" s="176">
        <v>131</v>
      </c>
      <c r="C137" s="231"/>
      <c r="D137" s="290" t="str">
        <f t="shared" ref="D137:D200" si="11">SUBSTITUTE(SUBSTITUTE(C137,"　","")," ","")</f>
        <v/>
      </c>
      <c r="E137" s="291">
        <f>IF(D137="",0,+COUNTIF('賃上げ前(２か月目)(様式3-７) '!$D$7:$D$1006,D137))</f>
        <v>0</v>
      </c>
      <c r="F137" s="205"/>
      <c r="G137" s="295" t="str">
        <f t="shared" ref="G137:G200" si="12">IF(C137="","",+IF(OR(E137&lt;1,F137=""),"除外","対象"))</f>
        <v/>
      </c>
      <c r="H137" s="202"/>
      <c r="I137" s="202"/>
      <c r="J137" s="203"/>
      <c r="K137" s="203"/>
      <c r="L137" s="203"/>
      <c r="M137" s="203"/>
      <c r="N137" s="203"/>
      <c r="O137" s="203"/>
      <c r="P137" s="203"/>
      <c r="Q137" s="203"/>
      <c r="R137" s="204"/>
      <c r="S137" s="298" t="str">
        <f t="shared" si="9"/>
        <v/>
      </c>
      <c r="T137" s="299" t="str">
        <f t="shared" si="10"/>
        <v/>
      </c>
      <c r="U137" s="282"/>
    </row>
    <row r="138" spans="2:21" ht="24.75" customHeight="1">
      <c r="B138" s="176">
        <v>132</v>
      </c>
      <c r="C138" s="231"/>
      <c r="D138" s="290" t="str">
        <f t="shared" si="11"/>
        <v/>
      </c>
      <c r="E138" s="291">
        <f>IF(D138="",0,+COUNTIF('賃上げ前(２か月目)(様式3-７) '!$D$7:$D$1006,D138))</f>
        <v>0</v>
      </c>
      <c r="F138" s="205"/>
      <c r="G138" s="295" t="str">
        <f t="shared" si="12"/>
        <v/>
      </c>
      <c r="H138" s="202"/>
      <c r="I138" s="202"/>
      <c r="J138" s="203"/>
      <c r="K138" s="203"/>
      <c r="L138" s="203"/>
      <c r="M138" s="203"/>
      <c r="N138" s="203"/>
      <c r="O138" s="203"/>
      <c r="P138" s="203"/>
      <c r="Q138" s="203"/>
      <c r="R138" s="204"/>
      <c r="S138" s="298" t="str">
        <f t="shared" si="9"/>
        <v/>
      </c>
      <c r="T138" s="299" t="str">
        <f t="shared" si="10"/>
        <v/>
      </c>
      <c r="U138" s="282"/>
    </row>
    <row r="139" spans="2:21" ht="24.75" customHeight="1">
      <c r="B139" s="176">
        <v>133</v>
      </c>
      <c r="C139" s="231"/>
      <c r="D139" s="290" t="str">
        <f t="shared" si="11"/>
        <v/>
      </c>
      <c r="E139" s="291">
        <f>IF(D139="",0,+COUNTIF('賃上げ前(２か月目)(様式3-７) '!$D$7:$D$1006,D139))</f>
        <v>0</v>
      </c>
      <c r="F139" s="205"/>
      <c r="G139" s="295" t="str">
        <f t="shared" si="12"/>
        <v/>
      </c>
      <c r="H139" s="202"/>
      <c r="I139" s="202"/>
      <c r="J139" s="203"/>
      <c r="K139" s="203"/>
      <c r="L139" s="203"/>
      <c r="M139" s="203"/>
      <c r="N139" s="203"/>
      <c r="O139" s="203"/>
      <c r="P139" s="203"/>
      <c r="Q139" s="203"/>
      <c r="R139" s="204"/>
      <c r="S139" s="298" t="str">
        <f t="shared" si="9"/>
        <v/>
      </c>
      <c r="T139" s="299" t="str">
        <f t="shared" si="10"/>
        <v/>
      </c>
      <c r="U139" s="282"/>
    </row>
    <row r="140" spans="2:21" ht="24.75" customHeight="1">
      <c r="B140" s="176">
        <v>134</v>
      </c>
      <c r="C140" s="231"/>
      <c r="D140" s="290" t="str">
        <f t="shared" si="11"/>
        <v/>
      </c>
      <c r="E140" s="291">
        <f>IF(D140="",0,+COUNTIF('賃上げ前(２か月目)(様式3-７) '!$D$7:$D$1006,D140))</f>
        <v>0</v>
      </c>
      <c r="F140" s="205"/>
      <c r="G140" s="295" t="str">
        <f t="shared" si="12"/>
        <v/>
      </c>
      <c r="H140" s="202"/>
      <c r="I140" s="202"/>
      <c r="J140" s="203"/>
      <c r="K140" s="203"/>
      <c r="L140" s="203"/>
      <c r="M140" s="203"/>
      <c r="N140" s="203"/>
      <c r="O140" s="203"/>
      <c r="P140" s="203"/>
      <c r="Q140" s="203"/>
      <c r="R140" s="204"/>
      <c r="S140" s="298" t="str">
        <f t="shared" si="9"/>
        <v/>
      </c>
      <c r="T140" s="299" t="str">
        <f t="shared" si="10"/>
        <v/>
      </c>
      <c r="U140" s="282"/>
    </row>
    <row r="141" spans="2:21" ht="24.75" customHeight="1">
      <c r="B141" s="176">
        <v>135</v>
      </c>
      <c r="C141" s="231"/>
      <c r="D141" s="290" t="str">
        <f t="shared" si="11"/>
        <v/>
      </c>
      <c r="E141" s="291">
        <f>IF(D141="",0,+COUNTIF('賃上げ前(２か月目)(様式3-７) '!$D$7:$D$1006,D141))</f>
        <v>0</v>
      </c>
      <c r="F141" s="205"/>
      <c r="G141" s="295" t="str">
        <f t="shared" si="12"/>
        <v/>
      </c>
      <c r="H141" s="202"/>
      <c r="I141" s="202"/>
      <c r="J141" s="203"/>
      <c r="K141" s="203"/>
      <c r="L141" s="203"/>
      <c r="M141" s="203"/>
      <c r="N141" s="203"/>
      <c r="O141" s="203"/>
      <c r="P141" s="203"/>
      <c r="Q141" s="203"/>
      <c r="R141" s="204"/>
      <c r="S141" s="298" t="str">
        <f t="shared" si="9"/>
        <v/>
      </c>
      <c r="T141" s="299" t="str">
        <f t="shared" si="10"/>
        <v/>
      </c>
      <c r="U141" s="282"/>
    </row>
    <row r="142" spans="2:21" ht="24.75" customHeight="1">
      <c r="B142" s="176">
        <v>136</v>
      </c>
      <c r="C142" s="231"/>
      <c r="D142" s="290" t="str">
        <f t="shared" si="11"/>
        <v/>
      </c>
      <c r="E142" s="291">
        <f>IF(D142="",0,+COUNTIF('賃上げ前(２か月目)(様式3-７) '!$D$7:$D$1006,D142))</f>
        <v>0</v>
      </c>
      <c r="F142" s="205"/>
      <c r="G142" s="295" t="str">
        <f t="shared" si="12"/>
        <v/>
      </c>
      <c r="H142" s="202"/>
      <c r="I142" s="202"/>
      <c r="J142" s="203"/>
      <c r="K142" s="203"/>
      <c r="L142" s="203"/>
      <c r="M142" s="203"/>
      <c r="N142" s="203"/>
      <c r="O142" s="203"/>
      <c r="P142" s="203"/>
      <c r="Q142" s="203"/>
      <c r="R142" s="204"/>
      <c r="S142" s="298" t="str">
        <f t="shared" si="9"/>
        <v/>
      </c>
      <c r="T142" s="299" t="str">
        <f t="shared" si="10"/>
        <v/>
      </c>
      <c r="U142" s="282"/>
    </row>
    <row r="143" spans="2:21" ht="24.75" customHeight="1">
      <c r="B143" s="176">
        <v>137</v>
      </c>
      <c r="C143" s="231"/>
      <c r="D143" s="290" t="str">
        <f t="shared" si="11"/>
        <v/>
      </c>
      <c r="E143" s="291">
        <f>IF(D143="",0,+COUNTIF('賃上げ前(２か月目)(様式3-７) '!$D$7:$D$1006,D143))</f>
        <v>0</v>
      </c>
      <c r="F143" s="205"/>
      <c r="G143" s="295" t="str">
        <f t="shared" si="12"/>
        <v/>
      </c>
      <c r="H143" s="202"/>
      <c r="I143" s="202"/>
      <c r="J143" s="203"/>
      <c r="K143" s="203"/>
      <c r="L143" s="203"/>
      <c r="M143" s="203"/>
      <c r="N143" s="203"/>
      <c r="O143" s="203"/>
      <c r="P143" s="203"/>
      <c r="Q143" s="203"/>
      <c r="R143" s="204"/>
      <c r="S143" s="298" t="str">
        <f t="shared" si="9"/>
        <v/>
      </c>
      <c r="T143" s="299" t="str">
        <f t="shared" si="10"/>
        <v/>
      </c>
      <c r="U143" s="282"/>
    </row>
    <row r="144" spans="2:21" ht="24.75" customHeight="1">
      <c r="B144" s="176">
        <v>138</v>
      </c>
      <c r="C144" s="231"/>
      <c r="D144" s="290" t="str">
        <f t="shared" si="11"/>
        <v/>
      </c>
      <c r="E144" s="291">
        <f>IF(D144="",0,+COUNTIF('賃上げ前(２か月目)(様式3-７) '!$D$7:$D$1006,D144))</f>
        <v>0</v>
      </c>
      <c r="F144" s="205"/>
      <c r="G144" s="295" t="str">
        <f t="shared" si="12"/>
        <v/>
      </c>
      <c r="H144" s="202"/>
      <c r="I144" s="202"/>
      <c r="J144" s="203"/>
      <c r="K144" s="203"/>
      <c r="L144" s="203"/>
      <c r="M144" s="203"/>
      <c r="N144" s="203"/>
      <c r="O144" s="203"/>
      <c r="P144" s="203"/>
      <c r="Q144" s="203"/>
      <c r="R144" s="204"/>
      <c r="S144" s="298" t="str">
        <f t="shared" si="9"/>
        <v/>
      </c>
      <c r="T144" s="299" t="str">
        <f t="shared" si="10"/>
        <v/>
      </c>
      <c r="U144" s="282"/>
    </row>
    <row r="145" spans="2:21" ht="24.75" customHeight="1">
      <c r="B145" s="176">
        <v>139</v>
      </c>
      <c r="C145" s="231"/>
      <c r="D145" s="290" t="str">
        <f t="shared" si="11"/>
        <v/>
      </c>
      <c r="E145" s="291">
        <f>IF(D145="",0,+COUNTIF('賃上げ前(２か月目)(様式3-７) '!$D$7:$D$1006,D145))</f>
        <v>0</v>
      </c>
      <c r="F145" s="205"/>
      <c r="G145" s="295" t="str">
        <f t="shared" si="12"/>
        <v/>
      </c>
      <c r="H145" s="202"/>
      <c r="I145" s="202"/>
      <c r="J145" s="203"/>
      <c r="K145" s="203"/>
      <c r="L145" s="203"/>
      <c r="M145" s="203"/>
      <c r="N145" s="203"/>
      <c r="O145" s="203"/>
      <c r="P145" s="203"/>
      <c r="Q145" s="203"/>
      <c r="R145" s="204"/>
      <c r="S145" s="298" t="str">
        <f t="shared" si="9"/>
        <v/>
      </c>
      <c r="T145" s="299" t="str">
        <f t="shared" si="10"/>
        <v/>
      </c>
      <c r="U145" s="282"/>
    </row>
    <row r="146" spans="2:21" ht="24.75" customHeight="1">
      <c r="B146" s="176">
        <v>140</v>
      </c>
      <c r="C146" s="231"/>
      <c r="D146" s="290" t="str">
        <f t="shared" si="11"/>
        <v/>
      </c>
      <c r="E146" s="291">
        <f>IF(D146="",0,+COUNTIF('賃上げ前(２か月目)(様式3-７) '!$D$7:$D$1006,D146))</f>
        <v>0</v>
      </c>
      <c r="F146" s="205"/>
      <c r="G146" s="295" t="str">
        <f t="shared" si="12"/>
        <v/>
      </c>
      <c r="H146" s="202"/>
      <c r="I146" s="202"/>
      <c r="J146" s="203"/>
      <c r="K146" s="203"/>
      <c r="L146" s="203"/>
      <c r="M146" s="203"/>
      <c r="N146" s="203"/>
      <c r="O146" s="203"/>
      <c r="P146" s="203"/>
      <c r="Q146" s="203"/>
      <c r="R146" s="204"/>
      <c r="S146" s="298" t="str">
        <f t="shared" si="9"/>
        <v/>
      </c>
      <c r="T146" s="299" t="str">
        <f t="shared" si="10"/>
        <v/>
      </c>
      <c r="U146" s="282"/>
    </row>
    <row r="147" spans="2:21" ht="24.75" customHeight="1">
      <c r="B147" s="176">
        <v>141</v>
      </c>
      <c r="C147" s="231"/>
      <c r="D147" s="290" t="str">
        <f t="shared" si="11"/>
        <v/>
      </c>
      <c r="E147" s="291">
        <f>IF(D147="",0,+COUNTIF('賃上げ前(２か月目)(様式3-７) '!$D$7:$D$1006,D147))</f>
        <v>0</v>
      </c>
      <c r="F147" s="205"/>
      <c r="G147" s="295" t="str">
        <f t="shared" si="12"/>
        <v/>
      </c>
      <c r="H147" s="202"/>
      <c r="I147" s="202"/>
      <c r="J147" s="203"/>
      <c r="K147" s="203"/>
      <c r="L147" s="203"/>
      <c r="M147" s="203"/>
      <c r="N147" s="203"/>
      <c r="O147" s="203"/>
      <c r="P147" s="203"/>
      <c r="Q147" s="203"/>
      <c r="R147" s="204"/>
      <c r="S147" s="298" t="str">
        <f t="shared" si="9"/>
        <v/>
      </c>
      <c r="T147" s="299" t="str">
        <f t="shared" si="10"/>
        <v/>
      </c>
      <c r="U147" s="282"/>
    </row>
    <row r="148" spans="2:21" ht="24.75" customHeight="1">
      <c r="B148" s="176">
        <v>142</v>
      </c>
      <c r="C148" s="231"/>
      <c r="D148" s="290" t="str">
        <f t="shared" si="11"/>
        <v/>
      </c>
      <c r="E148" s="291">
        <f>IF(D148="",0,+COUNTIF('賃上げ前(２か月目)(様式3-７) '!$D$7:$D$1006,D148))</f>
        <v>0</v>
      </c>
      <c r="F148" s="205"/>
      <c r="G148" s="295" t="str">
        <f t="shared" si="12"/>
        <v/>
      </c>
      <c r="H148" s="202"/>
      <c r="I148" s="202"/>
      <c r="J148" s="203"/>
      <c r="K148" s="203"/>
      <c r="L148" s="203"/>
      <c r="M148" s="203"/>
      <c r="N148" s="203"/>
      <c r="O148" s="203"/>
      <c r="P148" s="203"/>
      <c r="Q148" s="203"/>
      <c r="R148" s="204"/>
      <c r="S148" s="298" t="str">
        <f t="shared" si="9"/>
        <v/>
      </c>
      <c r="T148" s="299" t="str">
        <f t="shared" si="10"/>
        <v/>
      </c>
      <c r="U148" s="282"/>
    </row>
    <row r="149" spans="2:21" ht="24.75" customHeight="1">
      <c r="B149" s="176">
        <v>143</v>
      </c>
      <c r="C149" s="231"/>
      <c r="D149" s="290" t="str">
        <f t="shared" si="11"/>
        <v/>
      </c>
      <c r="E149" s="291">
        <f>IF(D149="",0,+COUNTIF('賃上げ前(２か月目)(様式3-７) '!$D$7:$D$1006,D149))</f>
        <v>0</v>
      </c>
      <c r="F149" s="205"/>
      <c r="G149" s="295" t="str">
        <f t="shared" si="12"/>
        <v/>
      </c>
      <c r="H149" s="202"/>
      <c r="I149" s="202"/>
      <c r="J149" s="203"/>
      <c r="K149" s="203"/>
      <c r="L149" s="203"/>
      <c r="M149" s="203"/>
      <c r="N149" s="203"/>
      <c r="O149" s="203"/>
      <c r="P149" s="203"/>
      <c r="Q149" s="203"/>
      <c r="R149" s="204"/>
      <c r="S149" s="298" t="str">
        <f t="shared" si="9"/>
        <v/>
      </c>
      <c r="T149" s="299" t="str">
        <f t="shared" si="10"/>
        <v/>
      </c>
      <c r="U149" s="282"/>
    </row>
    <row r="150" spans="2:21" ht="24.75" customHeight="1">
      <c r="B150" s="176">
        <v>144</v>
      </c>
      <c r="C150" s="231"/>
      <c r="D150" s="290" t="str">
        <f t="shared" si="11"/>
        <v/>
      </c>
      <c r="E150" s="291">
        <f>IF(D150="",0,+COUNTIF('賃上げ前(２か月目)(様式3-７) '!$D$7:$D$1006,D150))</f>
        <v>0</v>
      </c>
      <c r="F150" s="205"/>
      <c r="G150" s="295" t="str">
        <f t="shared" si="12"/>
        <v/>
      </c>
      <c r="H150" s="202"/>
      <c r="I150" s="202"/>
      <c r="J150" s="203"/>
      <c r="K150" s="203"/>
      <c r="L150" s="203"/>
      <c r="M150" s="203"/>
      <c r="N150" s="203"/>
      <c r="O150" s="203"/>
      <c r="P150" s="203"/>
      <c r="Q150" s="203"/>
      <c r="R150" s="204"/>
      <c r="S150" s="298" t="str">
        <f t="shared" si="9"/>
        <v/>
      </c>
      <c r="T150" s="299" t="str">
        <f t="shared" si="10"/>
        <v/>
      </c>
      <c r="U150" s="282"/>
    </row>
    <row r="151" spans="2:21" ht="24.75" customHeight="1">
      <c r="B151" s="176">
        <v>145</v>
      </c>
      <c r="C151" s="231"/>
      <c r="D151" s="290" t="str">
        <f t="shared" si="11"/>
        <v/>
      </c>
      <c r="E151" s="291">
        <f>IF(D151="",0,+COUNTIF('賃上げ前(２か月目)(様式3-７) '!$D$7:$D$1006,D151))</f>
        <v>0</v>
      </c>
      <c r="F151" s="205"/>
      <c r="G151" s="295" t="str">
        <f t="shared" si="12"/>
        <v/>
      </c>
      <c r="H151" s="202"/>
      <c r="I151" s="202"/>
      <c r="J151" s="203"/>
      <c r="K151" s="203"/>
      <c r="L151" s="203"/>
      <c r="M151" s="203"/>
      <c r="N151" s="203"/>
      <c r="O151" s="203"/>
      <c r="P151" s="203"/>
      <c r="Q151" s="203"/>
      <c r="R151" s="204"/>
      <c r="S151" s="298" t="str">
        <f t="shared" si="9"/>
        <v/>
      </c>
      <c r="T151" s="299" t="str">
        <f t="shared" si="10"/>
        <v/>
      </c>
      <c r="U151" s="282"/>
    </row>
    <row r="152" spans="2:21" ht="24.75" customHeight="1">
      <c r="B152" s="176">
        <v>146</v>
      </c>
      <c r="C152" s="231"/>
      <c r="D152" s="290" t="str">
        <f t="shared" si="11"/>
        <v/>
      </c>
      <c r="E152" s="291">
        <f>IF(D152="",0,+COUNTIF('賃上げ前(２か月目)(様式3-７) '!$D$7:$D$1006,D152))</f>
        <v>0</v>
      </c>
      <c r="F152" s="205"/>
      <c r="G152" s="295" t="str">
        <f t="shared" si="12"/>
        <v/>
      </c>
      <c r="H152" s="202"/>
      <c r="I152" s="202"/>
      <c r="J152" s="203"/>
      <c r="K152" s="203"/>
      <c r="L152" s="203"/>
      <c r="M152" s="203"/>
      <c r="N152" s="203"/>
      <c r="O152" s="203"/>
      <c r="P152" s="203"/>
      <c r="Q152" s="203"/>
      <c r="R152" s="204"/>
      <c r="S152" s="298" t="str">
        <f t="shared" si="9"/>
        <v/>
      </c>
      <c r="T152" s="299" t="str">
        <f t="shared" si="10"/>
        <v/>
      </c>
      <c r="U152" s="282"/>
    </row>
    <row r="153" spans="2:21" ht="24.75" customHeight="1">
      <c r="B153" s="176">
        <v>147</v>
      </c>
      <c r="C153" s="231"/>
      <c r="D153" s="290" t="str">
        <f t="shared" si="11"/>
        <v/>
      </c>
      <c r="E153" s="291">
        <f>IF(D153="",0,+COUNTIF('賃上げ前(２か月目)(様式3-７) '!$D$7:$D$1006,D153))</f>
        <v>0</v>
      </c>
      <c r="F153" s="205"/>
      <c r="G153" s="295" t="str">
        <f t="shared" si="12"/>
        <v/>
      </c>
      <c r="H153" s="202"/>
      <c r="I153" s="202"/>
      <c r="J153" s="203"/>
      <c r="K153" s="203"/>
      <c r="L153" s="203"/>
      <c r="M153" s="203"/>
      <c r="N153" s="203"/>
      <c r="O153" s="203"/>
      <c r="P153" s="203"/>
      <c r="Q153" s="203"/>
      <c r="R153" s="204"/>
      <c r="S153" s="298" t="str">
        <f t="shared" si="9"/>
        <v/>
      </c>
      <c r="T153" s="299" t="str">
        <f t="shared" si="10"/>
        <v/>
      </c>
      <c r="U153" s="282"/>
    </row>
    <row r="154" spans="2:21" ht="24.75" customHeight="1">
      <c r="B154" s="176">
        <v>148</v>
      </c>
      <c r="C154" s="231"/>
      <c r="D154" s="290" t="str">
        <f t="shared" si="11"/>
        <v/>
      </c>
      <c r="E154" s="291">
        <f>IF(D154="",0,+COUNTIF('賃上げ前(２か月目)(様式3-７) '!$D$7:$D$1006,D154))</f>
        <v>0</v>
      </c>
      <c r="F154" s="205"/>
      <c r="G154" s="295" t="str">
        <f t="shared" si="12"/>
        <v/>
      </c>
      <c r="H154" s="202"/>
      <c r="I154" s="202"/>
      <c r="J154" s="203"/>
      <c r="K154" s="203"/>
      <c r="L154" s="203"/>
      <c r="M154" s="203"/>
      <c r="N154" s="203"/>
      <c r="O154" s="203"/>
      <c r="P154" s="203"/>
      <c r="Q154" s="203"/>
      <c r="R154" s="204"/>
      <c r="S154" s="298" t="str">
        <f t="shared" si="9"/>
        <v/>
      </c>
      <c r="T154" s="299" t="str">
        <f t="shared" si="10"/>
        <v/>
      </c>
      <c r="U154" s="282"/>
    </row>
    <row r="155" spans="2:21" ht="24.75" customHeight="1">
      <c r="B155" s="176">
        <v>149</v>
      </c>
      <c r="C155" s="231"/>
      <c r="D155" s="290" t="str">
        <f t="shared" si="11"/>
        <v/>
      </c>
      <c r="E155" s="291">
        <f>IF(D155="",0,+COUNTIF('賃上げ前(２か月目)(様式3-７) '!$D$7:$D$1006,D155))</f>
        <v>0</v>
      </c>
      <c r="F155" s="205"/>
      <c r="G155" s="295" t="str">
        <f t="shared" si="12"/>
        <v/>
      </c>
      <c r="H155" s="202"/>
      <c r="I155" s="202"/>
      <c r="J155" s="203"/>
      <c r="K155" s="203"/>
      <c r="L155" s="203"/>
      <c r="M155" s="203"/>
      <c r="N155" s="203"/>
      <c r="O155" s="203"/>
      <c r="P155" s="203"/>
      <c r="Q155" s="203"/>
      <c r="R155" s="204"/>
      <c r="S155" s="298" t="str">
        <f t="shared" si="9"/>
        <v/>
      </c>
      <c r="T155" s="299" t="str">
        <f t="shared" si="10"/>
        <v/>
      </c>
      <c r="U155" s="282"/>
    </row>
    <row r="156" spans="2:21" ht="24.75" customHeight="1">
      <c r="B156" s="176">
        <v>150</v>
      </c>
      <c r="C156" s="231"/>
      <c r="D156" s="290" t="str">
        <f t="shared" si="11"/>
        <v/>
      </c>
      <c r="E156" s="291">
        <f>IF(D156="",0,+COUNTIF('賃上げ前(２か月目)(様式3-７) '!$D$7:$D$1006,D156))</f>
        <v>0</v>
      </c>
      <c r="F156" s="205"/>
      <c r="G156" s="295" t="str">
        <f t="shared" si="12"/>
        <v/>
      </c>
      <c r="H156" s="202"/>
      <c r="I156" s="202"/>
      <c r="J156" s="203"/>
      <c r="K156" s="203"/>
      <c r="L156" s="203"/>
      <c r="M156" s="203"/>
      <c r="N156" s="203"/>
      <c r="O156" s="203"/>
      <c r="P156" s="203"/>
      <c r="Q156" s="203"/>
      <c r="R156" s="204"/>
      <c r="S156" s="298" t="str">
        <f t="shared" si="9"/>
        <v/>
      </c>
      <c r="T156" s="299" t="str">
        <f t="shared" si="10"/>
        <v/>
      </c>
      <c r="U156" s="282"/>
    </row>
    <row r="157" spans="2:21" ht="24.75" customHeight="1">
      <c r="B157" s="176">
        <v>151</v>
      </c>
      <c r="C157" s="231"/>
      <c r="D157" s="290" t="str">
        <f t="shared" si="11"/>
        <v/>
      </c>
      <c r="E157" s="291">
        <f>IF(D157="",0,+COUNTIF('賃上げ前(２か月目)(様式3-７) '!$D$7:$D$1006,D157))</f>
        <v>0</v>
      </c>
      <c r="F157" s="205"/>
      <c r="G157" s="295" t="str">
        <f t="shared" si="12"/>
        <v/>
      </c>
      <c r="H157" s="202"/>
      <c r="I157" s="202"/>
      <c r="J157" s="203"/>
      <c r="K157" s="203"/>
      <c r="L157" s="203"/>
      <c r="M157" s="203"/>
      <c r="N157" s="203"/>
      <c r="O157" s="203"/>
      <c r="P157" s="203"/>
      <c r="Q157" s="203"/>
      <c r="R157" s="204"/>
      <c r="S157" s="298" t="str">
        <f t="shared" si="9"/>
        <v/>
      </c>
      <c r="T157" s="299" t="str">
        <f t="shared" si="10"/>
        <v/>
      </c>
      <c r="U157" s="282"/>
    </row>
    <row r="158" spans="2:21" ht="24.75" customHeight="1">
      <c r="B158" s="176">
        <v>152</v>
      </c>
      <c r="C158" s="231"/>
      <c r="D158" s="290" t="str">
        <f t="shared" si="11"/>
        <v/>
      </c>
      <c r="E158" s="291">
        <f>IF(D158="",0,+COUNTIF('賃上げ前(２か月目)(様式3-７) '!$D$7:$D$1006,D158))</f>
        <v>0</v>
      </c>
      <c r="F158" s="205"/>
      <c r="G158" s="295" t="str">
        <f t="shared" si="12"/>
        <v/>
      </c>
      <c r="H158" s="202"/>
      <c r="I158" s="202"/>
      <c r="J158" s="203"/>
      <c r="K158" s="203"/>
      <c r="L158" s="203"/>
      <c r="M158" s="203"/>
      <c r="N158" s="203"/>
      <c r="O158" s="203"/>
      <c r="P158" s="203"/>
      <c r="Q158" s="203"/>
      <c r="R158" s="204"/>
      <c r="S158" s="298" t="str">
        <f t="shared" si="9"/>
        <v/>
      </c>
      <c r="T158" s="299" t="str">
        <f t="shared" si="10"/>
        <v/>
      </c>
      <c r="U158" s="282"/>
    </row>
    <row r="159" spans="2:21" ht="24.75" customHeight="1">
      <c r="B159" s="176">
        <v>153</v>
      </c>
      <c r="C159" s="231"/>
      <c r="D159" s="290" t="str">
        <f t="shared" si="11"/>
        <v/>
      </c>
      <c r="E159" s="291">
        <f>IF(D159="",0,+COUNTIF('賃上げ前(２か月目)(様式3-７) '!$D$7:$D$1006,D159))</f>
        <v>0</v>
      </c>
      <c r="F159" s="205"/>
      <c r="G159" s="295" t="str">
        <f t="shared" si="12"/>
        <v/>
      </c>
      <c r="H159" s="202"/>
      <c r="I159" s="202"/>
      <c r="J159" s="203"/>
      <c r="K159" s="203"/>
      <c r="L159" s="203"/>
      <c r="M159" s="203"/>
      <c r="N159" s="203"/>
      <c r="O159" s="203"/>
      <c r="P159" s="203"/>
      <c r="Q159" s="203"/>
      <c r="R159" s="204"/>
      <c r="S159" s="298" t="str">
        <f t="shared" si="9"/>
        <v/>
      </c>
      <c r="T159" s="299" t="str">
        <f t="shared" si="10"/>
        <v/>
      </c>
      <c r="U159" s="282"/>
    </row>
    <row r="160" spans="2:21" ht="24.75" customHeight="1">
      <c r="B160" s="176">
        <v>154</v>
      </c>
      <c r="C160" s="231"/>
      <c r="D160" s="290" t="str">
        <f t="shared" si="11"/>
        <v/>
      </c>
      <c r="E160" s="291">
        <f>IF(D160="",0,+COUNTIF('賃上げ前(２か月目)(様式3-７) '!$D$7:$D$1006,D160))</f>
        <v>0</v>
      </c>
      <c r="F160" s="205"/>
      <c r="G160" s="295" t="str">
        <f t="shared" si="12"/>
        <v/>
      </c>
      <c r="H160" s="202"/>
      <c r="I160" s="202"/>
      <c r="J160" s="203"/>
      <c r="K160" s="203"/>
      <c r="L160" s="203"/>
      <c r="M160" s="203"/>
      <c r="N160" s="203"/>
      <c r="O160" s="203"/>
      <c r="P160" s="203"/>
      <c r="Q160" s="203"/>
      <c r="R160" s="204"/>
      <c r="S160" s="298" t="str">
        <f t="shared" si="9"/>
        <v/>
      </c>
      <c r="T160" s="299" t="str">
        <f t="shared" si="10"/>
        <v/>
      </c>
      <c r="U160" s="282"/>
    </row>
    <row r="161" spans="2:21" ht="24.75" customHeight="1">
      <c r="B161" s="176">
        <v>155</v>
      </c>
      <c r="C161" s="231"/>
      <c r="D161" s="290" t="str">
        <f t="shared" si="11"/>
        <v/>
      </c>
      <c r="E161" s="291">
        <f>IF(D161="",0,+COUNTIF('賃上げ前(２か月目)(様式3-７) '!$D$7:$D$1006,D161))</f>
        <v>0</v>
      </c>
      <c r="F161" s="205"/>
      <c r="G161" s="295" t="str">
        <f t="shared" si="12"/>
        <v/>
      </c>
      <c r="H161" s="202"/>
      <c r="I161" s="202"/>
      <c r="J161" s="203"/>
      <c r="K161" s="203"/>
      <c r="L161" s="203"/>
      <c r="M161" s="203"/>
      <c r="N161" s="203"/>
      <c r="O161" s="203"/>
      <c r="P161" s="203"/>
      <c r="Q161" s="203"/>
      <c r="R161" s="204"/>
      <c r="S161" s="298" t="str">
        <f t="shared" si="9"/>
        <v/>
      </c>
      <c r="T161" s="299" t="str">
        <f t="shared" si="10"/>
        <v/>
      </c>
      <c r="U161" s="282"/>
    </row>
    <row r="162" spans="2:21" ht="24.75" customHeight="1">
      <c r="B162" s="176">
        <v>156</v>
      </c>
      <c r="C162" s="231"/>
      <c r="D162" s="290" t="str">
        <f t="shared" si="11"/>
        <v/>
      </c>
      <c r="E162" s="291">
        <f>IF(D162="",0,+COUNTIF('賃上げ前(２か月目)(様式3-７) '!$D$7:$D$1006,D162))</f>
        <v>0</v>
      </c>
      <c r="F162" s="205"/>
      <c r="G162" s="295" t="str">
        <f t="shared" si="12"/>
        <v/>
      </c>
      <c r="H162" s="202"/>
      <c r="I162" s="202"/>
      <c r="J162" s="203"/>
      <c r="K162" s="203"/>
      <c r="L162" s="203"/>
      <c r="M162" s="203"/>
      <c r="N162" s="203"/>
      <c r="O162" s="203"/>
      <c r="P162" s="203"/>
      <c r="Q162" s="203"/>
      <c r="R162" s="204"/>
      <c r="S162" s="298" t="str">
        <f t="shared" si="9"/>
        <v/>
      </c>
      <c r="T162" s="299" t="str">
        <f t="shared" si="10"/>
        <v/>
      </c>
      <c r="U162" s="282"/>
    </row>
    <row r="163" spans="2:21" ht="24.75" customHeight="1">
      <c r="B163" s="176">
        <v>157</v>
      </c>
      <c r="C163" s="231"/>
      <c r="D163" s="290" t="str">
        <f t="shared" si="11"/>
        <v/>
      </c>
      <c r="E163" s="291">
        <f>IF(D163="",0,+COUNTIF('賃上げ前(２か月目)(様式3-７) '!$D$7:$D$1006,D163))</f>
        <v>0</v>
      </c>
      <c r="F163" s="205"/>
      <c r="G163" s="295" t="str">
        <f t="shared" si="12"/>
        <v/>
      </c>
      <c r="H163" s="202"/>
      <c r="I163" s="202"/>
      <c r="J163" s="203"/>
      <c r="K163" s="203"/>
      <c r="L163" s="203"/>
      <c r="M163" s="203"/>
      <c r="N163" s="203"/>
      <c r="O163" s="203"/>
      <c r="P163" s="203"/>
      <c r="Q163" s="203"/>
      <c r="R163" s="204"/>
      <c r="S163" s="298" t="str">
        <f t="shared" si="9"/>
        <v/>
      </c>
      <c r="T163" s="299" t="str">
        <f t="shared" si="10"/>
        <v/>
      </c>
      <c r="U163" s="282"/>
    </row>
    <row r="164" spans="2:21" ht="24.75" customHeight="1">
      <c r="B164" s="176">
        <v>158</v>
      </c>
      <c r="C164" s="231"/>
      <c r="D164" s="290" t="str">
        <f t="shared" si="11"/>
        <v/>
      </c>
      <c r="E164" s="291">
        <f>IF(D164="",0,+COUNTIF('賃上げ前(２か月目)(様式3-７) '!$D$7:$D$1006,D164))</f>
        <v>0</v>
      </c>
      <c r="F164" s="205"/>
      <c r="G164" s="295" t="str">
        <f t="shared" si="12"/>
        <v/>
      </c>
      <c r="H164" s="202"/>
      <c r="I164" s="202"/>
      <c r="J164" s="203"/>
      <c r="K164" s="203"/>
      <c r="L164" s="203"/>
      <c r="M164" s="203"/>
      <c r="N164" s="203"/>
      <c r="O164" s="203"/>
      <c r="P164" s="203"/>
      <c r="Q164" s="203"/>
      <c r="R164" s="204"/>
      <c r="S164" s="298" t="str">
        <f t="shared" si="9"/>
        <v/>
      </c>
      <c r="T164" s="299" t="str">
        <f t="shared" si="10"/>
        <v/>
      </c>
      <c r="U164" s="282"/>
    </row>
    <row r="165" spans="2:21" ht="24.75" customHeight="1">
      <c r="B165" s="176">
        <v>159</v>
      </c>
      <c r="C165" s="231"/>
      <c r="D165" s="290" t="str">
        <f t="shared" si="11"/>
        <v/>
      </c>
      <c r="E165" s="291">
        <f>IF(D165="",0,+COUNTIF('賃上げ前(２か月目)(様式3-７) '!$D$7:$D$1006,D165))</f>
        <v>0</v>
      </c>
      <c r="F165" s="205"/>
      <c r="G165" s="295" t="str">
        <f t="shared" si="12"/>
        <v/>
      </c>
      <c r="H165" s="202"/>
      <c r="I165" s="202"/>
      <c r="J165" s="203"/>
      <c r="K165" s="203"/>
      <c r="L165" s="203"/>
      <c r="M165" s="203"/>
      <c r="N165" s="203"/>
      <c r="O165" s="203"/>
      <c r="P165" s="203"/>
      <c r="Q165" s="203"/>
      <c r="R165" s="204"/>
      <c r="S165" s="298" t="str">
        <f t="shared" si="9"/>
        <v/>
      </c>
      <c r="T165" s="299" t="str">
        <f t="shared" si="10"/>
        <v/>
      </c>
      <c r="U165" s="282"/>
    </row>
    <row r="166" spans="2:21" ht="24.75" customHeight="1">
      <c r="B166" s="176">
        <v>160</v>
      </c>
      <c r="C166" s="231"/>
      <c r="D166" s="290" t="str">
        <f t="shared" si="11"/>
        <v/>
      </c>
      <c r="E166" s="291">
        <f>IF(D166="",0,+COUNTIF('賃上げ前(２か月目)(様式3-７) '!$D$7:$D$1006,D166))</f>
        <v>0</v>
      </c>
      <c r="F166" s="205"/>
      <c r="G166" s="295" t="str">
        <f t="shared" si="12"/>
        <v/>
      </c>
      <c r="H166" s="202"/>
      <c r="I166" s="202"/>
      <c r="J166" s="203"/>
      <c r="K166" s="203"/>
      <c r="L166" s="203"/>
      <c r="M166" s="203"/>
      <c r="N166" s="203"/>
      <c r="O166" s="203"/>
      <c r="P166" s="203"/>
      <c r="Q166" s="203"/>
      <c r="R166" s="204"/>
      <c r="S166" s="298" t="str">
        <f t="shared" si="9"/>
        <v/>
      </c>
      <c r="T166" s="299" t="str">
        <f t="shared" si="10"/>
        <v/>
      </c>
      <c r="U166" s="282"/>
    </row>
    <row r="167" spans="2:21" ht="24.75" customHeight="1">
      <c r="B167" s="176">
        <v>161</v>
      </c>
      <c r="C167" s="231"/>
      <c r="D167" s="290" t="str">
        <f t="shared" si="11"/>
        <v/>
      </c>
      <c r="E167" s="291">
        <f>IF(D167="",0,+COUNTIF('賃上げ前(２か月目)(様式3-７) '!$D$7:$D$1006,D167))</f>
        <v>0</v>
      </c>
      <c r="F167" s="205"/>
      <c r="G167" s="295" t="str">
        <f t="shared" si="12"/>
        <v/>
      </c>
      <c r="H167" s="202"/>
      <c r="I167" s="202"/>
      <c r="J167" s="203"/>
      <c r="K167" s="203"/>
      <c r="L167" s="203"/>
      <c r="M167" s="203"/>
      <c r="N167" s="203"/>
      <c r="O167" s="203"/>
      <c r="P167" s="203"/>
      <c r="Q167" s="203"/>
      <c r="R167" s="204"/>
      <c r="S167" s="298" t="str">
        <f t="shared" si="9"/>
        <v/>
      </c>
      <c r="T167" s="299" t="str">
        <f t="shared" si="10"/>
        <v/>
      </c>
      <c r="U167" s="282"/>
    </row>
    <row r="168" spans="2:21" ht="24.75" customHeight="1">
      <c r="B168" s="176">
        <v>162</v>
      </c>
      <c r="C168" s="231"/>
      <c r="D168" s="290" t="str">
        <f t="shared" si="11"/>
        <v/>
      </c>
      <c r="E168" s="291">
        <f>IF(D168="",0,+COUNTIF('賃上げ前(２か月目)(様式3-７) '!$D$7:$D$1006,D168))</f>
        <v>0</v>
      </c>
      <c r="F168" s="205"/>
      <c r="G168" s="295" t="str">
        <f t="shared" si="12"/>
        <v/>
      </c>
      <c r="H168" s="202"/>
      <c r="I168" s="202"/>
      <c r="J168" s="203"/>
      <c r="K168" s="203"/>
      <c r="L168" s="203"/>
      <c r="M168" s="203"/>
      <c r="N168" s="203"/>
      <c r="O168" s="203"/>
      <c r="P168" s="203"/>
      <c r="Q168" s="203"/>
      <c r="R168" s="204"/>
      <c r="S168" s="298" t="str">
        <f t="shared" si="9"/>
        <v/>
      </c>
      <c r="T168" s="299" t="str">
        <f t="shared" si="10"/>
        <v/>
      </c>
      <c r="U168" s="282"/>
    </row>
    <row r="169" spans="2:21" ht="24.75" customHeight="1">
      <c r="B169" s="176">
        <v>163</v>
      </c>
      <c r="C169" s="231"/>
      <c r="D169" s="290" t="str">
        <f t="shared" si="11"/>
        <v/>
      </c>
      <c r="E169" s="291">
        <f>IF(D169="",0,+COUNTIF('賃上げ前(２か月目)(様式3-７) '!$D$7:$D$1006,D169))</f>
        <v>0</v>
      </c>
      <c r="F169" s="205"/>
      <c r="G169" s="295" t="str">
        <f t="shared" si="12"/>
        <v/>
      </c>
      <c r="H169" s="202"/>
      <c r="I169" s="202"/>
      <c r="J169" s="203"/>
      <c r="K169" s="203"/>
      <c r="L169" s="203"/>
      <c r="M169" s="203"/>
      <c r="N169" s="203"/>
      <c r="O169" s="203"/>
      <c r="P169" s="203"/>
      <c r="Q169" s="203"/>
      <c r="R169" s="204"/>
      <c r="S169" s="298" t="str">
        <f t="shared" si="9"/>
        <v/>
      </c>
      <c r="T169" s="299" t="str">
        <f t="shared" si="10"/>
        <v/>
      </c>
      <c r="U169" s="282"/>
    </row>
    <row r="170" spans="2:21" ht="24.75" customHeight="1">
      <c r="B170" s="176">
        <v>164</v>
      </c>
      <c r="C170" s="231"/>
      <c r="D170" s="290" t="str">
        <f t="shared" si="11"/>
        <v/>
      </c>
      <c r="E170" s="291">
        <f>IF(D170="",0,+COUNTIF('賃上げ前(２か月目)(様式3-７) '!$D$7:$D$1006,D170))</f>
        <v>0</v>
      </c>
      <c r="F170" s="205"/>
      <c r="G170" s="295" t="str">
        <f t="shared" si="12"/>
        <v/>
      </c>
      <c r="H170" s="202"/>
      <c r="I170" s="202"/>
      <c r="J170" s="203"/>
      <c r="K170" s="203"/>
      <c r="L170" s="203"/>
      <c r="M170" s="203"/>
      <c r="N170" s="203"/>
      <c r="O170" s="203"/>
      <c r="P170" s="203"/>
      <c r="Q170" s="203"/>
      <c r="R170" s="204"/>
      <c r="S170" s="298" t="str">
        <f t="shared" si="9"/>
        <v/>
      </c>
      <c r="T170" s="299" t="str">
        <f t="shared" si="10"/>
        <v/>
      </c>
      <c r="U170" s="282"/>
    </row>
    <row r="171" spans="2:21" ht="24.75" customHeight="1">
      <c r="B171" s="176">
        <v>165</v>
      </c>
      <c r="C171" s="231"/>
      <c r="D171" s="290" t="str">
        <f t="shared" si="11"/>
        <v/>
      </c>
      <c r="E171" s="291">
        <f>IF(D171="",0,+COUNTIF('賃上げ前(２か月目)(様式3-７) '!$D$7:$D$1006,D171))</f>
        <v>0</v>
      </c>
      <c r="F171" s="205"/>
      <c r="G171" s="295" t="str">
        <f t="shared" si="12"/>
        <v/>
      </c>
      <c r="H171" s="202"/>
      <c r="I171" s="202"/>
      <c r="J171" s="203"/>
      <c r="K171" s="203"/>
      <c r="L171" s="203"/>
      <c r="M171" s="203"/>
      <c r="N171" s="203"/>
      <c r="O171" s="203"/>
      <c r="P171" s="203"/>
      <c r="Q171" s="203"/>
      <c r="R171" s="204"/>
      <c r="S171" s="298" t="str">
        <f t="shared" si="9"/>
        <v/>
      </c>
      <c r="T171" s="299" t="str">
        <f t="shared" si="10"/>
        <v/>
      </c>
      <c r="U171" s="282"/>
    </row>
    <row r="172" spans="2:21" ht="24.75" customHeight="1">
      <c r="B172" s="176">
        <v>166</v>
      </c>
      <c r="C172" s="231"/>
      <c r="D172" s="290" t="str">
        <f t="shared" si="11"/>
        <v/>
      </c>
      <c r="E172" s="291">
        <f>IF(D172="",0,+COUNTIF('賃上げ前(２か月目)(様式3-７) '!$D$7:$D$1006,D172))</f>
        <v>0</v>
      </c>
      <c r="F172" s="205"/>
      <c r="G172" s="295" t="str">
        <f t="shared" si="12"/>
        <v/>
      </c>
      <c r="H172" s="202"/>
      <c r="I172" s="202"/>
      <c r="J172" s="203"/>
      <c r="K172" s="203"/>
      <c r="L172" s="203"/>
      <c r="M172" s="203"/>
      <c r="N172" s="203"/>
      <c r="O172" s="203"/>
      <c r="P172" s="203"/>
      <c r="Q172" s="203"/>
      <c r="R172" s="204"/>
      <c r="S172" s="298" t="str">
        <f t="shared" si="9"/>
        <v/>
      </c>
      <c r="T172" s="299" t="str">
        <f t="shared" si="10"/>
        <v/>
      </c>
      <c r="U172" s="282"/>
    </row>
    <row r="173" spans="2:21" ht="24.75" customHeight="1">
      <c r="B173" s="176">
        <v>167</v>
      </c>
      <c r="C173" s="231"/>
      <c r="D173" s="290" t="str">
        <f t="shared" si="11"/>
        <v/>
      </c>
      <c r="E173" s="291">
        <f>IF(D173="",0,+COUNTIF('賃上げ前(２か月目)(様式3-７) '!$D$7:$D$1006,D173))</f>
        <v>0</v>
      </c>
      <c r="F173" s="205"/>
      <c r="G173" s="295" t="str">
        <f t="shared" si="12"/>
        <v/>
      </c>
      <c r="H173" s="202"/>
      <c r="I173" s="202"/>
      <c r="J173" s="203"/>
      <c r="K173" s="203"/>
      <c r="L173" s="203"/>
      <c r="M173" s="203"/>
      <c r="N173" s="203"/>
      <c r="O173" s="203"/>
      <c r="P173" s="203"/>
      <c r="Q173" s="203"/>
      <c r="R173" s="204"/>
      <c r="S173" s="298" t="str">
        <f t="shared" si="9"/>
        <v/>
      </c>
      <c r="T173" s="299" t="str">
        <f t="shared" si="10"/>
        <v/>
      </c>
      <c r="U173" s="282"/>
    </row>
    <row r="174" spans="2:21" ht="24.75" customHeight="1">
      <c r="B174" s="176">
        <v>168</v>
      </c>
      <c r="C174" s="231"/>
      <c r="D174" s="290" t="str">
        <f t="shared" si="11"/>
        <v/>
      </c>
      <c r="E174" s="291">
        <f>IF(D174="",0,+COUNTIF('賃上げ前(２か月目)(様式3-７) '!$D$7:$D$1006,D174))</f>
        <v>0</v>
      </c>
      <c r="F174" s="205"/>
      <c r="G174" s="295" t="str">
        <f t="shared" si="12"/>
        <v/>
      </c>
      <c r="H174" s="202"/>
      <c r="I174" s="202"/>
      <c r="J174" s="203"/>
      <c r="K174" s="203"/>
      <c r="L174" s="203"/>
      <c r="M174" s="203"/>
      <c r="N174" s="203"/>
      <c r="O174" s="203"/>
      <c r="P174" s="203"/>
      <c r="Q174" s="203"/>
      <c r="R174" s="204"/>
      <c r="S174" s="298" t="str">
        <f t="shared" si="9"/>
        <v/>
      </c>
      <c r="T174" s="299" t="str">
        <f t="shared" si="10"/>
        <v/>
      </c>
      <c r="U174" s="282"/>
    </row>
    <row r="175" spans="2:21" ht="24.75" customHeight="1">
      <c r="B175" s="176">
        <v>169</v>
      </c>
      <c r="C175" s="231"/>
      <c r="D175" s="290" t="str">
        <f t="shared" si="11"/>
        <v/>
      </c>
      <c r="E175" s="291">
        <f>IF(D175="",0,+COUNTIF('賃上げ前(２か月目)(様式3-７) '!$D$7:$D$1006,D175))</f>
        <v>0</v>
      </c>
      <c r="F175" s="205"/>
      <c r="G175" s="295" t="str">
        <f t="shared" si="12"/>
        <v/>
      </c>
      <c r="H175" s="202"/>
      <c r="I175" s="202"/>
      <c r="J175" s="203"/>
      <c r="K175" s="203"/>
      <c r="L175" s="203"/>
      <c r="M175" s="203"/>
      <c r="N175" s="203"/>
      <c r="O175" s="203"/>
      <c r="P175" s="203"/>
      <c r="Q175" s="203"/>
      <c r="R175" s="204"/>
      <c r="S175" s="298" t="str">
        <f t="shared" si="9"/>
        <v/>
      </c>
      <c r="T175" s="299" t="str">
        <f t="shared" si="10"/>
        <v/>
      </c>
      <c r="U175" s="282"/>
    </row>
    <row r="176" spans="2:21" ht="24.75" customHeight="1">
      <c r="B176" s="176">
        <v>170</v>
      </c>
      <c r="C176" s="231"/>
      <c r="D176" s="290" t="str">
        <f t="shared" si="11"/>
        <v/>
      </c>
      <c r="E176" s="291">
        <f>IF(D176="",0,+COUNTIF('賃上げ前(２か月目)(様式3-７) '!$D$7:$D$1006,D176))</f>
        <v>0</v>
      </c>
      <c r="F176" s="205"/>
      <c r="G176" s="295" t="str">
        <f t="shared" si="12"/>
        <v/>
      </c>
      <c r="H176" s="202"/>
      <c r="I176" s="202"/>
      <c r="J176" s="203"/>
      <c r="K176" s="203"/>
      <c r="L176" s="203"/>
      <c r="M176" s="203"/>
      <c r="N176" s="203"/>
      <c r="O176" s="203"/>
      <c r="P176" s="203"/>
      <c r="Q176" s="203"/>
      <c r="R176" s="204"/>
      <c r="S176" s="298" t="str">
        <f t="shared" si="9"/>
        <v/>
      </c>
      <c r="T176" s="299" t="str">
        <f t="shared" si="10"/>
        <v/>
      </c>
      <c r="U176" s="282"/>
    </row>
    <row r="177" spans="2:21" ht="24.75" customHeight="1">
      <c r="B177" s="176">
        <v>171</v>
      </c>
      <c r="C177" s="231"/>
      <c r="D177" s="290" t="str">
        <f t="shared" si="11"/>
        <v/>
      </c>
      <c r="E177" s="291">
        <f>IF(D177="",0,+COUNTIF('賃上げ前(２か月目)(様式3-７) '!$D$7:$D$1006,D177))</f>
        <v>0</v>
      </c>
      <c r="F177" s="205"/>
      <c r="G177" s="295" t="str">
        <f t="shared" si="12"/>
        <v/>
      </c>
      <c r="H177" s="202"/>
      <c r="I177" s="202"/>
      <c r="J177" s="203"/>
      <c r="K177" s="203"/>
      <c r="L177" s="203"/>
      <c r="M177" s="203"/>
      <c r="N177" s="203"/>
      <c r="O177" s="203"/>
      <c r="P177" s="203"/>
      <c r="Q177" s="203"/>
      <c r="R177" s="204"/>
      <c r="S177" s="298" t="str">
        <f t="shared" si="9"/>
        <v/>
      </c>
      <c r="T177" s="299" t="str">
        <f t="shared" si="10"/>
        <v/>
      </c>
      <c r="U177" s="282"/>
    </row>
    <row r="178" spans="2:21" ht="24.75" customHeight="1">
      <c r="B178" s="176">
        <v>172</v>
      </c>
      <c r="C178" s="231"/>
      <c r="D178" s="290" t="str">
        <f t="shared" si="11"/>
        <v/>
      </c>
      <c r="E178" s="291">
        <f>IF(D178="",0,+COUNTIF('賃上げ前(２か月目)(様式3-７) '!$D$7:$D$1006,D178))</f>
        <v>0</v>
      </c>
      <c r="F178" s="205"/>
      <c r="G178" s="295" t="str">
        <f t="shared" si="12"/>
        <v/>
      </c>
      <c r="H178" s="202"/>
      <c r="I178" s="202"/>
      <c r="J178" s="203"/>
      <c r="K178" s="203"/>
      <c r="L178" s="203"/>
      <c r="M178" s="203"/>
      <c r="N178" s="203"/>
      <c r="O178" s="203"/>
      <c r="P178" s="203"/>
      <c r="Q178" s="203"/>
      <c r="R178" s="204"/>
      <c r="S178" s="298" t="str">
        <f t="shared" si="9"/>
        <v/>
      </c>
      <c r="T178" s="299" t="str">
        <f t="shared" si="10"/>
        <v/>
      </c>
      <c r="U178" s="282"/>
    </row>
    <row r="179" spans="2:21" ht="24.75" customHeight="1">
      <c r="B179" s="176">
        <v>173</v>
      </c>
      <c r="C179" s="231"/>
      <c r="D179" s="290" t="str">
        <f t="shared" si="11"/>
        <v/>
      </c>
      <c r="E179" s="291">
        <f>IF(D179="",0,+COUNTIF('賃上げ前(２か月目)(様式3-７) '!$D$7:$D$1006,D179))</f>
        <v>0</v>
      </c>
      <c r="F179" s="205"/>
      <c r="G179" s="295" t="str">
        <f t="shared" si="12"/>
        <v/>
      </c>
      <c r="H179" s="202"/>
      <c r="I179" s="202"/>
      <c r="J179" s="203"/>
      <c r="K179" s="203"/>
      <c r="L179" s="203"/>
      <c r="M179" s="203"/>
      <c r="N179" s="203"/>
      <c r="O179" s="203"/>
      <c r="P179" s="203"/>
      <c r="Q179" s="203"/>
      <c r="R179" s="204"/>
      <c r="S179" s="298" t="str">
        <f t="shared" si="9"/>
        <v/>
      </c>
      <c r="T179" s="299" t="str">
        <f t="shared" si="10"/>
        <v/>
      </c>
      <c r="U179" s="282"/>
    </row>
    <row r="180" spans="2:21" ht="24.75" customHeight="1">
      <c r="B180" s="176">
        <v>174</v>
      </c>
      <c r="C180" s="231"/>
      <c r="D180" s="290" t="str">
        <f t="shared" si="11"/>
        <v/>
      </c>
      <c r="E180" s="291">
        <f>IF(D180="",0,+COUNTIF('賃上げ前(２か月目)(様式3-７) '!$D$7:$D$1006,D180))</f>
        <v>0</v>
      </c>
      <c r="F180" s="205"/>
      <c r="G180" s="295" t="str">
        <f t="shared" si="12"/>
        <v/>
      </c>
      <c r="H180" s="202"/>
      <c r="I180" s="202"/>
      <c r="J180" s="203"/>
      <c r="K180" s="203"/>
      <c r="L180" s="203"/>
      <c r="M180" s="203"/>
      <c r="N180" s="203"/>
      <c r="O180" s="203"/>
      <c r="P180" s="203"/>
      <c r="Q180" s="203"/>
      <c r="R180" s="204"/>
      <c r="S180" s="298" t="str">
        <f t="shared" si="9"/>
        <v/>
      </c>
      <c r="T180" s="299" t="str">
        <f t="shared" si="10"/>
        <v/>
      </c>
      <c r="U180" s="282"/>
    </row>
    <row r="181" spans="2:21" ht="24.75" customHeight="1">
      <c r="B181" s="176">
        <v>175</v>
      </c>
      <c r="C181" s="231"/>
      <c r="D181" s="290" t="str">
        <f t="shared" si="11"/>
        <v/>
      </c>
      <c r="E181" s="291">
        <f>IF(D181="",0,+COUNTIF('賃上げ前(２か月目)(様式3-７) '!$D$7:$D$1006,D181))</f>
        <v>0</v>
      </c>
      <c r="F181" s="205"/>
      <c r="G181" s="295" t="str">
        <f t="shared" si="12"/>
        <v/>
      </c>
      <c r="H181" s="202"/>
      <c r="I181" s="202"/>
      <c r="J181" s="203"/>
      <c r="K181" s="203"/>
      <c r="L181" s="203"/>
      <c r="M181" s="203"/>
      <c r="N181" s="203"/>
      <c r="O181" s="203"/>
      <c r="P181" s="203"/>
      <c r="Q181" s="203"/>
      <c r="R181" s="204"/>
      <c r="S181" s="298" t="str">
        <f t="shared" si="9"/>
        <v/>
      </c>
      <c r="T181" s="299" t="str">
        <f t="shared" si="10"/>
        <v/>
      </c>
      <c r="U181" s="282"/>
    </row>
    <row r="182" spans="2:21" ht="24.75" customHeight="1">
      <c r="B182" s="176">
        <v>176</v>
      </c>
      <c r="C182" s="231"/>
      <c r="D182" s="290" t="str">
        <f t="shared" si="11"/>
        <v/>
      </c>
      <c r="E182" s="291">
        <f>IF(D182="",0,+COUNTIF('賃上げ前(２か月目)(様式3-７) '!$D$7:$D$1006,D182))</f>
        <v>0</v>
      </c>
      <c r="F182" s="205"/>
      <c r="G182" s="295" t="str">
        <f t="shared" si="12"/>
        <v/>
      </c>
      <c r="H182" s="202"/>
      <c r="I182" s="202"/>
      <c r="J182" s="203"/>
      <c r="K182" s="203"/>
      <c r="L182" s="203"/>
      <c r="M182" s="203"/>
      <c r="N182" s="203"/>
      <c r="O182" s="203"/>
      <c r="P182" s="203"/>
      <c r="Q182" s="203"/>
      <c r="R182" s="204"/>
      <c r="S182" s="298" t="str">
        <f t="shared" si="9"/>
        <v/>
      </c>
      <c r="T182" s="299" t="str">
        <f t="shared" si="10"/>
        <v/>
      </c>
      <c r="U182" s="282"/>
    </row>
    <row r="183" spans="2:21" ht="24.75" customHeight="1">
      <c r="B183" s="176">
        <v>177</v>
      </c>
      <c r="C183" s="231"/>
      <c r="D183" s="290" t="str">
        <f t="shared" si="11"/>
        <v/>
      </c>
      <c r="E183" s="291">
        <f>IF(D183="",0,+COUNTIF('賃上げ前(２か月目)(様式3-７) '!$D$7:$D$1006,D183))</f>
        <v>0</v>
      </c>
      <c r="F183" s="205"/>
      <c r="G183" s="295" t="str">
        <f t="shared" si="12"/>
        <v/>
      </c>
      <c r="H183" s="202"/>
      <c r="I183" s="202"/>
      <c r="J183" s="203"/>
      <c r="K183" s="203"/>
      <c r="L183" s="203"/>
      <c r="M183" s="203"/>
      <c r="N183" s="203"/>
      <c r="O183" s="203"/>
      <c r="P183" s="203"/>
      <c r="Q183" s="203"/>
      <c r="R183" s="204"/>
      <c r="S183" s="298" t="str">
        <f t="shared" si="9"/>
        <v/>
      </c>
      <c r="T183" s="299" t="str">
        <f t="shared" si="10"/>
        <v/>
      </c>
      <c r="U183" s="282"/>
    </row>
    <row r="184" spans="2:21" ht="24.75" customHeight="1">
      <c r="B184" s="176">
        <v>178</v>
      </c>
      <c r="C184" s="231"/>
      <c r="D184" s="290" t="str">
        <f t="shared" si="11"/>
        <v/>
      </c>
      <c r="E184" s="291">
        <f>IF(D184="",0,+COUNTIF('賃上げ前(２か月目)(様式3-７) '!$D$7:$D$1006,D184))</f>
        <v>0</v>
      </c>
      <c r="F184" s="205"/>
      <c r="G184" s="295" t="str">
        <f t="shared" si="12"/>
        <v/>
      </c>
      <c r="H184" s="202"/>
      <c r="I184" s="202"/>
      <c r="J184" s="203"/>
      <c r="K184" s="203"/>
      <c r="L184" s="203"/>
      <c r="M184" s="203"/>
      <c r="N184" s="203"/>
      <c r="O184" s="203"/>
      <c r="P184" s="203"/>
      <c r="Q184" s="203"/>
      <c r="R184" s="204"/>
      <c r="S184" s="298" t="str">
        <f t="shared" si="9"/>
        <v/>
      </c>
      <c r="T184" s="299" t="str">
        <f t="shared" si="10"/>
        <v/>
      </c>
      <c r="U184" s="282"/>
    </row>
    <row r="185" spans="2:21" ht="24.75" customHeight="1">
      <c r="B185" s="176">
        <v>179</v>
      </c>
      <c r="C185" s="231"/>
      <c r="D185" s="290" t="str">
        <f t="shared" si="11"/>
        <v/>
      </c>
      <c r="E185" s="291">
        <f>IF(D185="",0,+COUNTIF('賃上げ前(２か月目)(様式3-７) '!$D$7:$D$1006,D185))</f>
        <v>0</v>
      </c>
      <c r="F185" s="205"/>
      <c r="G185" s="295" t="str">
        <f t="shared" si="12"/>
        <v/>
      </c>
      <c r="H185" s="202"/>
      <c r="I185" s="202"/>
      <c r="J185" s="203"/>
      <c r="K185" s="203"/>
      <c r="L185" s="203"/>
      <c r="M185" s="203"/>
      <c r="N185" s="203"/>
      <c r="O185" s="203"/>
      <c r="P185" s="203"/>
      <c r="Q185" s="203"/>
      <c r="R185" s="204"/>
      <c r="S185" s="298" t="str">
        <f t="shared" si="9"/>
        <v/>
      </c>
      <c r="T185" s="299" t="str">
        <f t="shared" si="10"/>
        <v/>
      </c>
      <c r="U185" s="282"/>
    </row>
    <row r="186" spans="2:21" ht="24.75" customHeight="1">
      <c r="B186" s="176">
        <v>180</v>
      </c>
      <c r="C186" s="231"/>
      <c r="D186" s="290" t="str">
        <f t="shared" si="11"/>
        <v/>
      </c>
      <c r="E186" s="291">
        <f>IF(D186="",0,+COUNTIF('賃上げ前(２か月目)(様式3-７) '!$D$7:$D$1006,D186))</f>
        <v>0</v>
      </c>
      <c r="F186" s="205"/>
      <c r="G186" s="295" t="str">
        <f t="shared" si="12"/>
        <v/>
      </c>
      <c r="H186" s="202"/>
      <c r="I186" s="202"/>
      <c r="J186" s="203"/>
      <c r="K186" s="203"/>
      <c r="L186" s="203"/>
      <c r="M186" s="203"/>
      <c r="N186" s="203"/>
      <c r="O186" s="203"/>
      <c r="P186" s="203"/>
      <c r="Q186" s="203"/>
      <c r="R186" s="204"/>
      <c r="S186" s="298" t="str">
        <f t="shared" si="9"/>
        <v/>
      </c>
      <c r="T186" s="299" t="str">
        <f t="shared" si="10"/>
        <v/>
      </c>
      <c r="U186" s="282"/>
    </row>
    <row r="187" spans="2:21" ht="24.75" customHeight="1">
      <c r="B187" s="176">
        <v>181</v>
      </c>
      <c r="C187" s="231"/>
      <c r="D187" s="290" t="str">
        <f t="shared" si="11"/>
        <v/>
      </c>
      <c r="E187" s="291">
        <f>IF(D187="",0,+COUNTIF('賃上げ前(２か月目)(様式3-７) '!$D$7:$D$1006,D187))</f>
        <v>0</v>
      </c>
      <c r="F187" s="205"/>
      <c r="G187" s="295" t="str">
        <f t="shared" si="12"/>
        <v/>
      </c>
      <c r="H187" s="202"/>
      <c r="I187" s="202"/>
      <c r="J187" s="203"/>
      <c r="K187" s="203"/>
      <c r="L187" s="203"/>
      <c r="M187" s="203"/>
      <c r="N187" s="203"/>
      <c r="O187" s="203"/>
      <c r="P187" s="203"/>
      <c r="Q187" s="203"/>
      <c r="R187" s="204"/>
      <c r="S187" s="298" t="str">
        <f t="shared" si="9"/>
        <v/>
      </c>
      <c r="T187" s="299" t="str">
        <f t="shared" si="10"/>
        <v/>
      </c>
      <c r="U187" s="282"/>
    </row>
    <row r="188" spans="2:21" ht="24.75" customHeight="1">
      <c r="B188" s="176">
        <v>182</v>
      </c>
      <c r="C188" s="231"/>
      <c r="D188" s="290" t="str">
        <f t="shared" si="11"/>
        <v/>
      </c>
      <c r="E188" s="291">
        <f>IF(D188="",0,+COUNTIF('賃上げ前(２か月目)(様式3-７) '!$D$7:$D$1006,D188))</f>
        <v>0</v>
      </c>
      <c r="F188" s="205"/>
      <c r="G188" s="295" t="str">
        <f t="shared" si="12"/>
        <v/>
      </c>
      <c r="H188" s="202"/>
      <c r="I188" s="202"/>
      <c r="J188" s="203"/>
      <c r="K188" s="203"/>
      <c r="L188" s="203"/>
      <c r="M188" s="203"/>
      <c r="N188" s="203"/>
      <c r="O188" s="203"/>
      <c r="P188" s="203"/>
      <c r="Q188" s="203"/>
      <c r="R188" s="204"/>
      <c r="S188" s="298" t="str">
        <f t="shared" si="9"/>
        <v/>
      </c>
      <c r="T188" s="299" t="str">
        <f t="shared" si="10"/>
        <v/>
      </c>
      <c r="U188" s="282"/>
    </row>
    <row r="189" spans="2:21" ht="24.75" customHeight="1">
      <c r="B189" s="176">
        <v>183</v>
      </c>
      <c r="C189" s="231"/>
      <c r="D189" s="290" t="str">
        <f t="shared" si="11"/>
        <v/>
      </c>
      <c r="E189" s="291">
        <f>IF(D189="",0,+COUNTIF('賃上げ前(２か月目)(様式3-７) '!$D$7:$D$1006,D189))</f>
        <v>0</v>
      </c>
      <c r="F189" s="205"/>
      <c r="G189" s="295" t="str">
        <f t="shared" si="12"/>
        <v/>
      </c>
      <c r="H189" s="202"/>
      <c r="I189" s="202"/>
      <c r="J189" s="203"/>
      <c r="K189" s="203"/>
      <c r="L189" s="203"/>
      <c r="M189" s="203"/>
      <c r="N189" s="203"/>
      <c r="O189" s="203"/>
      <c r="P189" s="203"/>
      <c r="Q189" s="203"/>
      <c r="R189" s="204"/>
      <c r="S189" s="298" t="str">
        <f t="shared" si="9"/>
        <v/>
      </c>
      <c r="T189" s="299" t="str">
        <f t="shared" si="10"/>
        <v/>
      </c>
      <c r="U189" s="282"/>
    </row>
    <row r="190" spans="2:21" ht="24.75" customHeight="1">
      <c r="B190" s="176">
        <v>184</v>
      </c>
      <c r="C190" s="231"/>
      <c r="D190" s="290" t="str">
        <f t="shared" si="11"/>
        <v/>
      </c>
      <c r="E190" s="291">
        <f>IF(D190="",0,+COUNTIF('賃上げ前(２か月目)(様式3-７) '!$D$7:$D$1006,D190))</f>
        <v>0</v>
      </c>
      <c r="F190" s="205"/>
      <c r="G190" s="295" t="str">
        <f t="shared" si="12"/>
        <v/>
      </c>
      <c r="H190" s="202"/>
      <c r="I190" s="202"/>
      <c r="J190" s="203"/>
      <c r="K190" s="203"/>
      <c r="L190" s="203"/>
      <c r="M190" s="203"/>
      <c r="N190" s="203"/>
      <c r="O190" s="203"/>
      <c r="P190" s="203"/>
      <c r="Q190" s="203"/>
      <c r="R190" s="204"/>
      <c r="S190" s="298" t="str">
        <f t="shared" si="9"/>
        <v/>
      </c>
      <c r="T190" s="299" t="str">
        <f t="shared" si="10"/>
        <v/>
      </c>
      <c r="U190" s="282"/>
    </row>
    <row r="191" spans="2:21" ht="24.75" customHeight="1">
      <c r="B191" s="176">
        <v>185</v>
      </c>
      <c r="C191" s="231"/>
      <c r="D191" s="290" t="str">
        <f t="shared" si="11"/>
        <v/>
      </c>
      <c r="E191" s="291">
        <f>IF(D191="",0,+COUNTIF('賃上げ前(２か月目)(様式3-７) '!$D$7:$D$1006,D191))</f>
        <v>0</v>
      </c>
      <c r="F191" s="205"/>
      <c r="G191" s="295" t="str">
        <f t="shared" si="12"/>
        <v/>
      </c>
      <c r="H191" s="202"/>
      <c r="I191" s="202"/>
      <c r="J191" s="203"/>
      <c r="K191" s="203"/>
      <c r="L191" s="203"/>
      <c r="M191" s="203"/>
      <c r="N191" s="203"/>
      <c r="O191" s="203"/>
      <c r="P191" s="203"/>
      <c r="Q191" s="203"/>
      <c r="R191" s="204"/>
      <c r="S191" s="298" t="str">
        <f t="shared" si="9"/>
        <v/>
      </c>
      <c r="T191" s="299" t="str">
        <f t="shared" si="10"/>
        <v/>
      </c>
      <c r="U191" s="282"/>
    </row>
    <row r="192" spans="2:21" ht="24.75" customHeight="1">
      <c r="B192" s="176">
        <v>186</v>
      </c>
      <c r="C192" s="231"/>
      <c r="D192" s="290" t="str">
        <f t="shared" si="11"/>
        <v/>
      </c>
      <c r="E192" s="291">
        <f>IF(D192="",0,+COUNTIF('賃上げ前(２か月目)(様式3-７) '!$D$7:$D$1006,D192))</f>
        <v>0</v>
      </c>
      <c r="F192" s="205"/>
      <c r="G192" s="295" t="str">
        <f t="shared" si="12"/>
        <v/>
      </c>
      <c r="H192" s="202"/>
      <c r="I192" s="202"/>
      <c r="J192" s="203"/>
      <c r="K192" s="203"/>
      <c r="L192" s="203"/>
      <c r="M192" s="203"/>
      <c r="N192" s="203"/>
      <c r="O192" s="203"/>
      <c r="P192" s="203"/>
      <c r="Q192" s="203"/>
      <c r="R192" s="204"/>
      <c r="S192" s="298" t="str">
        <f t="shared" si="9"/>
        <v/>
      </c>
      <c r="T192" s="299" t="str">
        <f t="shared" si="10"/>
        <v/>
      </c>
      <c r="U192" s="282"/>
    </row>
    <row r="193" spans="2:21" ht="24.75" customHeight="1">
      <c r="B193" s="176">
        <v>187</v>
      </c>
      <c r="C193" s="231"/>
      <c r="D193" s="290" t="str">
        <f t="shared" si="11"/>
        <v/>
      </c>
      <c r="E193" s="291">
        <f>IF(D193="",0,+COUNTIF('賃上げ前(２か月目)(様式3-７) '!$D$7:$D$1006,D193))</f>
        <v>0</v>
      </c>
      <c r="F193" s="205"/>
      <c r="G193" s="295" t="str">
        <f t="shared" si="12"/>
        <v/>
      </c>
      <c r="H193" s="202"/>
      <c r="I193" s="202"/>
      <c r="J193" s="203"/>
      <c r="K193" s="203"/>
      <c r="L193" s="203"/>
      <c r="M193" s="203"/>
      <c r="N193" s="203"/>
      <c r="O193" s="203"/>
      <c r="P193" s="203"/>
      <c r="Q193" s="203"/>
      <c r="R193" s="204"/>
      <c r="S193" s="298" t="str">
        <f t="shared" si="9"/>
        <v/>
      </c>
      <c r="T193" s="299" t="str">
        <f t="shared" si="10"/>
        <v/>
      </c>
      <c r="U193" s="282"/>
    </row>
    <row r="194" spans="2:21" ht="24.75" customHeight="1">
      <c r="B194" s="176">
        <v>188</v>
      </c>
      <c r="C194" s="231"/>
      <c r="D194" s="290" t="str">
        <f t="shared" si="11"/>
        <v/>
      </c>
      <c r="E194" s="291">
        <f>IF(D194="",0,+COUNTIF('賃上げ前(２か月目)(様式3-７) '!$D$7:$D$1006,D194))</f>
        <v>0</v>
      </c>
      <c r="F194" s="205"/>
      <c r="G194" s="295" t="str">
        <f t="shared" si="12"/>
        <v/>
      </c>
      <c r="H194" s="202"/>
      <c r="I194" s="202"/>
      <c r="J194" s="203"/>
      <c r="K194" s="203"/>
      <c r="L194" s="203"/>
      <c r="M194" s="203"/>
      <c r="N194" s="203"/>
      <c r="O194" s="203"/>
      <c r="P194" s="203"/>
      <c r="Q194" s="203"/>
      <c r="R194" s="204"/>
      <c r="S194" s="298" t="str">
        <f t="shared" si="9"/>
        <v/>
      </c>
      <c r="T194" s="299" t="str">
        <f t="shared" si="10"/>
        <v/>
      </c>
      <c r="U194" s="282"/>
    </row>
    <row r="195" spans="2:21" ht="24.75" customHeight="1">
      <c r="B195" s="176">
        <v>189</v>
      </c>
      <c r="C195" s="231"/>
      <c r="D195" s="290" t="str">
        <f t="shared" si="11"/>
        <v/>
      </c>
      <c r="E195" s="291">
        <f>IF(D195="",0,+COUNTIF('賃上げ前(２か月目)(様式3-７) '!$D$7:$D$1006,D195))</f>
        <v>0</v>
      </c>
      <c r="F195" s="205"/>
      <c r="G195" s="295" t="str">
        <f t="shared" si="12"/>
        <v/>
      </c>
      <c r="H195" s="202"/>
      <c r="I195" s="202"/>
      <c r="J195" s="203"/>
      <c r="K195" s="203"/>
      <c r="L195" s="203"/>
      <c r="M195" s="203"/>
      <c r="N195" s="203"/>
      <c r="O195" s="203"/>
      <c r="P195" s="203"/>
      <c r="Q195" s="203"/>
      <c r="R195" s="204"/>
      <c r="S195" s="298" t="str">
        <f t="shared" si="9"/>
        <v/>
      </c>
      <c r="T195" s="299" t="str">
        <f t="shared" si="10"/>
        <v/>
      </c>
      <c r="U195" s="282"/>
    </row>
    <row r="196" spans="2:21" ht="24.75" customHeight="1">
      <c r="B196" s="176">
        <v>190</v>
      </c>
      <c r="C196" s="231"/>
      <c r="D196" s="290" t="str">
        <f t="shared" si="11"/>
        <v/>
      </c>
      <c r="E196" s="291">
        <f>IF(D196="",0,+COUNTIF('賃上げ前(２か月目)(様式3-７) '!$D$7:$D$1006,D196))</f>
        <v>0</v>
      </c>
      <c r="F196" s="205"/>
      <c r="G196" s="295" t="str">
        <f t="shared" si="12"/>
        <v/>
      </c>
      <c r="H196" s="202"/>
      <c r="I196" s="202"/>
      <c r="J196" s="203"/>
      <c r="K196" s="203"/>
      <c r="L196" s="203"/>
      <c r="M196" s="203"/>
      <c r="N196" s="203"/>
      <c r="O196" s="203"/>
      <c r="P196" s="203"/>
      <c r="Q196" s="203"/>
      <c r="R196" s="204"/>
      <c r="S196" s="298" t="str">
        <f t="shared" si="9"/>
        <v/>
      </c>
      <c r="T196" s="299" t="str">
        <f t="shared" si="10"/>
        <v/>
      </c>
      <c r="U196" s="282"/>
    </row>
    <row r="197" spans="2:21" ht="24.75" customHeight="1">
      <c r="B197" s="176">
        <v>191</v>
      </c>
      <c r="C197" s="231"/>
      <c r="D197" s="290" t="str">
        <f t="shared" si="11"/>
        <v/>
      </c>
      <c r="E197" s="291">
        <f>IF(D197="",0,+COUNTIF('賃上げ前(２か月目)(様式3-７) '!$D$7:$D$1006,D197))</f>
        <v>0</v>
      </c>
      <c r="F197" s="205"/>
      <c r="G197" s="295" t="str">
        <f t="shared" si="12"/>
        <v/>
      </c>
      <c r="H197" s="202"/>
      <c r="I197" s="202"/>
      <c r="J197" s="203"/>
      <c r="K197" s="203"/>
      <c r="L197" s="203"/>
      <c r="M197" s="203"/>
      <c r="N197" s="203"/>
      <c r="O197" s="203"/>
      <c r="P197" s="203"/>
      <c r="Q197" s="203"/>
      <c r="R197" s="204"/>
      <c r="S197" s="298" t="str">
        <f t="shared" si="9"/>
        <v/>
      </c>
      <c r="T197" s="299" t="str">
        <f t="shared" si="10"/>
        <v/>
      </c>
      <c r="U197" s="282"/>
    </row>
    <row r="198" spans="2:21" ht="24.75" customHeight="1">
      <c r="B198" s="176">
        <v>192</v>
      </c>
      <c r="C198" s="231"/>
      <c r="D198" s="290" t="str">
        <f t="shared" si="11"/>
        <v/>
      </c>
      <c r="E198" s="291">
        <f>IF(D198="",0,+COUNTIF('賃上げ前(２か月目)(様式3-７) '!$D$7:$D$1006,D198))</f>
        <v>0</v>
      </c>
      <c r="F198" s="205"/>
      <c r="G198" s="295" t="str">
        <f t="shared" si="12"/>
        <v/>
      </c>
      <c r="H198" s="202"/>
      <c r="I198" s="202"/>
      <c r="J198" s="203"/>
      <c r="K198" s="203"/>
      <c r="L198" s="203"/>
      <c r="M198" s="203"/>
      <c r="N198" s="203"/>
      <c r="O198" s="203"/>
      <c r="P198" s="203"/>
      <c r="Q198" s="203"/>
      <c r="R198" s="204"/>
      <c r="S198" s="298" t="str">
        <f t="shared" si="9"/>
        <v/>
      </c>
      <c r="T198" s="299" t="str">
        <f t="shared" si="10"/>
        <v/>
      </c>
      <c r="U198" s="282"/>
    </row>
    <row r="199" spans="2:21" ht="24.75" customHeight="1">
      <c r="B199" s="176">
        <v>193</v>
      </c>
      <c r="C199" s="231"/>
      <c r="D199" s="290" t="str">
        <f t="shared" si="11"/>
        <v/>
      </c>
      <c r="E199" s="291">
        <f>IF(D199="",0,+COUNTIF('賃上げ前(２か月目)(様式3-７) '!$D$7:$D$1006,D199))</f>
        <v>0</v>
      </c>
      <c r="F199" s="205"/>
      <c r="G199" s="295" t="str">
        <f t="shared" si="12"/>
        <v/>
      </c>
      <c r="H199" s="202"/>
      <c r="I199" s="202"/>
      <c r="J199" s="203"/>
      <c r="K199" s="203"/>
      <c r="L199" s="203"/>
      <c r="M199" s="203"/>
      <c r="N199" s="203"/>
      <c r="O199" s="203"/>
      <c r="P199" s="203"/>
      <c r="Q199" s="203"/>
      <c r="R199" s="204"/>
      <c r="S199" s="298" t="str">
        <f t="shared" si="9"/>
        <v/>
      </c>
      <c r="T199" s="299" t="str">
        <f t="shared" si="10"/>
        <v/>
      </c>
      <c r="U199" s="282"/>
    </row>
    <row r="200" spans="2:21" ht="24.75" customHeight="1">
      <c r="B200" s="176">
        <v>194</v>
      </c>
      <c r="C200" s="231"/>
      <c r="D200" s="290" t="str">
        <f t="shared" si="11"/>
        <v/>
      </c>
      <c r="E200" s="291">
        <f>IF(D200="",0,+COUNTIF('賃上げ前(２か月目)(様式3-７) '!$D$7:$D$1006,D200))</f>
        <v>0</v>
      </c>
      <c r="F200" s="205"/>
      <c r="G200" s="295" t="str">
        <f t="shared" si="12"/>
        <v/>
      </c>
      <c r="H200" s="202"/>
      <c r="I200" s="202"/>
      <c r="J200" s="203"/>
      <c r="K200" s="203"/>
      <c r="L200" s="203"/>
      <c r="M200" s="203"/>
      <c r="N200" s="203"/>
      <c r="O200" s="203"/>
      <c r="P200" s="203"/>
      <c r="Q200" s="203"/>
      <c r="R200" s="204"/>
      <c r="S200" s="298" t="str">
        <f t="shared" ref="S200:S263" si="13">IF(C200="","",+SUM(H200:R200))</f>
        <v/>
      </c>
      <c r="T200" s="299" t="str">
        <f t="shared" ref="T200:T263" si="14">IF(C200="","",+IF(G200="対象",H200,0))</f>
        <v/>
      </c>
      <c r="U200" s="282"/>
    </row>
    <row r="201" spans="2:21" ht="24.75" customHeight="1">
      <c r="B201" s="176">
        <v>195</v>
      </c>
      <c r="C201" s="231"/>
      <c r="D201" s="290" t="str">
        <f t="shared" ref="D201:D264" si="15">SUBSTITUTE(SUBSTITUTE(C201,"　","")," ","")</f>
        <v/>
      </c>
      <c r="E201" s="291">
        <f>IF(D201="",0,+COUNTIF('賃上げ前(２か月目)(様式3-７) '!$D$7:$D$1006,D201))</f>
        <v>0</v>
      </c>
      <c r="F201" s="205"/>
      <c r="G201" s="295" t="str">
        <f t="shared" ref="G201:G264" si="16">IF(C201="","",+IF(OR(E201&lt;1,F201=""),"除外","対象"))</f>
        <v/>
      </c>
      <c r="H201" s="202"/>
      <c r="I201" s="202"/>
      <c r="J201" s="203"/>
      <c r="K201" s="203"/>
      <c r="L201" s="203"/>
      <c r="M201" s="203"/>
      <c r="N201" s="203"/>
      <c r="O201" s="203"/>
      <c r="P201" s="203"/>
      <c r="Q201" s="203"/>
      <c r="R201" s="204"/>
      <c r="S201" s="298" t="str">
        <f t="shared" si="13"/>
        <v/>
      </c>
      <c r="T201" s="299" t="str">
        <f t="shared" si="14"/>
        <v/>
      </c>
      <c r="U201" s="282"/>
    </row>
    <row r="202" spans="2:21" ht="24.75" customHeight="1">
      <c r="B202" s="176">
        <v>196</v>
      </c>
      <c r="C202" s="231"/>
      <c r="D202" s="290" t="str">
        <f t="shared" si="15"/>
        <v/>
      </c>
      <c r="E202" s="291">
        <f>IF(D202="",0,+COUNTIF('賃上げ前(２か月目)(様式3-７) '!$D$7:$D$1006,D202))</f>
        <v>0</v>
      </c>
      <c r="F202" s="205"/>
      <c r="G202" s="295" t="str">
        <f t="shared" si="16"/>
        <v/>
      </c>
      <c r="H202" s="202"/>
      <c r="I202" s="202"/>
      <c r="J202" s="203"/>
      <c r="K202" s="203"/>
      <c r="L202" s="203"/>
      <c r="M202" s="203"/>
      <c r="N202" s="203"/>
      <c r="O202" s="203"/>
      <c r="P202" s="203"/>
      <c r="Q202" s="203"/>
      <c r="R202" s="204"/>
      <c r="S202" s="298" t="str">
        <f t="shared" si="13"/>
        <v/>
      </c>
      <c r="T202" s="299" t="str">
        <f t="shared" si="14"/>
        <v/>
      </c>
      <c r="U202" s="282"/>
    </row>
    <row r="203" spans="2:21" ht="24.75" customHeight="1">
      <c r="B203" s="176">
        <v>197</v>
      </c>
      <c r="C203" s="231"/>
      <c r="D203" s="290" t="str">
        <f t="shared" si="15"/>
        <v/>
      </c>
      <c r="E203" s="291">
        <f>IF(D203="",0,+COUNTIF('賃上げ前(２か月目)(様式3-７) '!$D$7:$D$1006,D203))</f>
        <v>0</v>
      </c>
      <c r="F203" s="205"/>
      <c r="G203" s="295" t="str">
        <f t="shared" si="16"/>
        <v/>
      </c>
      <c r="H203" s="202"/>
      <c r="I203" s="202"/>
      <c r="J203" s="203"/>
      <c r="K203" s="203"/>
      <c r="L203" s="203"/>
      <c r="M203" s="203"/>
      <c r="N203" s="203"/>
      <c r="O203" s="203"/>
      <c r="P203" s="203"/>
      <c r="Q203" s="203"/>
      <c r="R203" s="204"/>
      <c r="S203" s="298" t="str">
        <f t="shared" si="13"/>
        <v/>
      </c>
      <c r="T203" s="299" t="str">
        <f t="shared" si="14"/>
        <v/>
      </c>
      <c r="U203" s="282"/>
    </row>
    <row r="204" spans="2:21" ht="24.75" customHeight="1">
      <c r="B204" s="176">
        <v>198</v>
      </c>
      <c r="C204" s="231"/>
      <c r="D204" s="290" t="str">
        <f t="shared" si="15"/>
        <v/>
      </c>
      <c r="E204" s="291">
        <f>IF(D204="",0,+COUNTIF('賃上げ前(２か月目)(様式3-７) '!$D$7:$D$1006,D204))</f>
        <v>0</v>
      </c>
      <c r="F204" s="205"/>
      <c r="G204" s="295" t="str">
        <f t="shared" si="16"/>
        <v/>
      </c>
      <c r="H204" s="202"/>
      <c r="I204" s="202"/>
      <c r="J204" s="203"/>
      <c r="K204" s="203"/>
      <c r="L204" s="203"/>
      <c r="M204" s="203"/>
      <c r="N204" s="203"/>
      <c r="O204" s="203"/>
      <c r="P204" s="203"/>
      <c r="Q204" s="203"/>
      <c r="R204" s="204"/>
      <c r="S204" s="298" t="str">
        <f t="shared" si="13"/>
        <v/>
      </c>
      <c r="T204" s="299" t="str">
        <f t="shared" si="14"/>
        <v/>
      </c>
      <c r="U204" s="282"/>
    </row>
    <row r="205" spans="2:21" ht="24.75" customHeight="1">
      <c r="B205" s="176">
        <v>199</v>
      </c>
      <c r="C205" s="231"/>
      <c r="D205" s="290" t="str">
        <f t="shared" si="15"/>
        <v/>
      </c>
      <c r="E205" s="291">
        <f>IF(D205="",0,+COUNTIF('賃上げ前(２か月目)(様式3-７) '!$D$7:$D$1006,D205))</f>
        <v>0</v>
      </c>
      <c r="F205" s="205"/>
      <c r="G205" s="295" t="str">
        <f t="shared" si="16"/>
        <v/>
      </c>
      <c r="H205" s="202"/>
      <c r="I205" s="202"/>
      <c r="J205" s="203"/>
      <c r="K205" s="203"/>
      <c r="L205" s="203"/>
      <c r="M205" s="203"/>
      <c r="N205" s="203"/>
      <c r="O205" s="203"/>
      <c r="P205" s="203"/>
      <c r="Q205" s="203"/>
      <c r="R205" s="204"/>
      <c r="S205" s="298" t="str">
        <f t="shared" si="13"/>
        <v/>
      </c>
      <c r="T205" s="299" t="str">
        <f t="shared" si="14"/>
        <v/>
      </c>
      <c r="U205" s="282"/>
    </row>
    <row r="206" spans="2:21" ht="24.75" customHeight="1">
      <c r="B206" s="176">
        <v>200</v>
      </c>
      <c r="C206" s="231"/>
      <c r="D206" s="290" t="str">
        <f t="shared" si="15"/>
        <v/>
      </c>
      <c r="E206" s="291">
        <f>IF(D206="",0,+COUNTIF('賃上げ前(２か月目)(様式3-７) '!$D$7:$D$1006,D206))</f>
        <v>0</v>
      </c>
      <c r="F206" s="205"/>
      <c r="G206" s="295" t="str">
        <f t="shared" si="16"/>
        <v/>
      </c>
      <c r="H206" s="202"/>
      <c r="I206" s="202"/>
      <c r="J206" s="203"/>
      <c r="K206" s="203"/>
      <c r="L206" s="203"/>
      <c r="M206" s="203"/>
      <c r="N206" s="203"/>
      <c r="O206" s="203"/>
      <c r="P206" s="203"/>
      <c r="Q206" s="203"/>
      <c r="R206" s="204"/>
      <c r="S206" s="298" t="str">
        <f t="shared" si="13"/>
        <v/>
      </c>
      <c r="T206" s="299" t="str">
        <f t="shared" si="14"/>
        <v/>
      </c>
      <c r="U206" s="282"/>
    </row>
    <row r="207" spans="2:21" ht="24.75" customHeight="1">
      <c r="B207" s="176">
        <v>201</v>
      </c>
      <c r="C207" s="231"/>
      <c r="D207" s="290" t="str">
        <f t="shared" si="15"/>
        <v/>
      </c>
      <c r="E207" s="291">
        <f>IF(D207="",0,+COUNTIF('賃上げ前(２か月目)(様式3-７) '!$D$7:$D$1006,D207))</f>
        <v>0</v>
      </c>
      <c r="F207" s="205"/>
      <c r="G207" s="295" t="str">
        <f t="shared" si="16"/>
        <v/>
      </c>
      <c r="H207" s="202"/>
      <c r="I207" s="202"/>
      <c r="J207" s="203"/>
      <c r="K207" s="203"/>
      <c r="L207" s="203"/>
      <c r="M207" s="203"/>
      <c r="N207" s="203"/>
      <c r="O207" s="203"/>
      <c r="P207" s="203"/>
      <c r="Q207" s="203"/>
      <c r="R207" s="204"/>
      <c r="S207" s="298" t="str">
        <f t="shared" si="13"/>
        <v/>
      </c>
      <c r="T207" s="299" t="str">
        <f t="shared" si="14"/>
        <v/>
      </c>
      <c r="U207" s="282"/>
    </row>
    <row r="208" spans="2:21" ht="24.75" customHeight="1">
      <c r="B208" s="176">
        <v>202</v>
      </c>
      <c r="C208" s="231"/>
      <c r="D208" s="290" t="str">
        <f t="shared" si="15"/>
        <v/>
      </c>
      <c r="E208" s="291">
        <f>IF(D208="",0,+COUNTIF('賃上げ前(２か月目)(様式3-７) '!$D$7:$D$1006,D208))</f>
        <v>0</v>
      </c>
      <c r="F208" s="205"/>
      <c r="G208" s="295" t="str">
        <f t="shared" si="16"/>
        <v/>
      </c>
      <c r="H208" s="202"/>
      <c r="I208" s="202"/>
      <c r="J208" s="203"/>
      <c r="K208" s="203"/>
      <c r="L208" s="203"/>
      <c r="M208" s="203"/>
      <c r="N208" s="203"/>
      <c r="O208" s="203"/>
      <c r="P208" s="203"/>
      <c r="Q208" s="203"/>
      <c r="R208" s="204"/>
      <c r="S208" s="298" t="str">
        <f t="shared" si="13"/>
        <v/>
      </c>
      <c r="T208" s="299" t="str">
        <f t="shared" si="14"/>
        <v/>
      </c>
      <c r="U208" s="282"/>
    </row>
    <row r="209" spans="2:21" ht="24.75" customHeight="1">
      <c r="B209" s="176">
        <v>203</v>
      </c>
      <c r="C209" s="231"/>
      <c r="D209" s="290" t="str">
        <f t="shared" si="15"/>
        <v/>
      </c>
      <c r="E209" s="291">
        <f>IF(D209="",0,+COUNTIF('賃上げ前(２か月目)(様式3-７) '!$D$7:$D$1006,D209))</f>
        <v>0</v>
      </c>
      <c r="F209" s="205"/>
      <c r="G209" s="295" t="str">
        <f t="shared" si="16"/>
        <v/>
      </c>
      <c r="H209" s="202"/>
      <c r="I209" s="202"/>
      <c r="J209" s="203"/>
      <c r="K209" s="203"/>
      <c r="L209" s="203"/>
      <c r="M209" s="203"/>
      <c r="N209" s="203"/>
      <c r="O209" s="203"/>
      <c r="P209" s="203"/>
      <c r="Q209" s="203"/>
      <c r="R209" s="204"/>
      <c r="S209" s="298" t="str">
        <f t="shared" si="13"/>
        <v/>
      </c>
      <c r="T209" s="299" t="str">
        <f t="shared" si="14"/>
        <v/>
      </c>
      <c r="U209" s="282"/>
    </row>
    <row r="210" spans="2:21" ht="24.75" customHeight="1">
      <c r="B210" s="176">
        <v>204</v>
      </c>
      <c r="C210" s="231"/>
      <c r="D210" s="290" t="str">
        <f t="shared" si="15"/>
        <v/>
      </c>
      <c r="E210" s="291">
        <f>IF(D210="",0,+COUNTIF('賃上げ前(２か月目)(様式3-７) '!$D$7:$D$1006,D210))</f>
        <v>0</v>
      </c>
      <c r="F210" s="205"/>
      <c r="G210" s="295" t="str">
        <f t="shared" si="16"/>
        <v/>
      </c>
      <c r="H210" s="202"/>
      <c r="I210" s="202"/>
      <c r="J210" s="203"/>
      <c r="K210" s="203"/>
      <c r="L210" s="203"/>
      <c r="M210" s="203"/>
      <c r="N210" s="203"/>
      <c r="O210" s="203"/>
      <c r="P210" s="203"/>
      <c r="Q210" s="203"/>
      <c r="R210" s="204"/>
      <c r="S210" s="298" t="str">
        <f t="shared" si="13"/>
        <v/>
      </c>
      <c r="T210" s="299" t="str">
        <f t="shared" si="14"/>
        <v/>
      </c>
      <c r="U210" s="282"/>
    </row>
    <row r="211" spans="2:21" ht="24.75" customHeight="1">
      <c r="B211" s="176">
        <v>205</v>
      </c>
      <c r="C211" s="231"/>
      <c r="D211" s="290" t="str">
        <f t="shared" si="15"/>
        <v/>
      </c>
      <c r="E211" s="291">
        <f>IF(D211="",0,+COUNTIF('賃上げ前(２か月目)(様式3-７) '!$D$7:$D$1006,D211))</f>
        <v>0</v>
      </c>
      <c r="F211" s="205"/>
      <c r="G211" s="295" t="str">
        <f t="shared" si="16"/>
        <v/>
      </c>
      <c r="H211" s="202"/>
      <c r="I211" s="202"/>
      <c r="J211" s="203"/>
      <c r="K211" s="203"/>
      <c r="L211" s="203"/>
      <c r="M211" s="203"/>
      <c r="N211" s="203"/>
      <c r="O211" s="203"/>
      <c r="P211" s="203"/>
      <c r="Q211" s="203"/>
      <c r="R211" s="204"/>
      <c r="S211" s="298" t="str">
        <f t="shared" si="13"/>
        <v/>
      </c>
      <c r="T211" s="299" t="str">
        <f t="shared" si="14"/>
        <v/>
      </c>
      <c r="U211" s="282"/>
    </row>
    <row r="212" spans="2:21" ht="24.75" customHeight="1">
      <c r="B212" s="176">
        <v>206</v>
      </c>
      <c r="C212" s="231"/>
      <c r="D212" s="290" t="str">
        <f t="shared" si="15"/>
        <v/>
      </c>
      <c r="E212" s="291">
        <f>IF(D212="",0,+COUNTIF('賃上げ前(２か月目)(様式3-７) '!$D$7:$D$1006,D212))</f>
        <v>0</v>
      </c>
      <c r="F212" s="205"/>
      <c r="G212" s="295" t="str">
        <f t="shared" si="16"/>
        <v/>
      </c>
      <c r="H212" s="202"/>
      <c r="I212" s="202"/>
      <c r="J212" s="203"/>
      <c r="K212" s="203"/>
      <c r="L212" s="203"/>
      <c r="M212" s="203"/>
      <c r="N212" s="203"/>
      <c r="O212" s="203"/>
      <c r="P212" s="203"/>
      <c r="Q212" s="203"/>
      <c r="R212" s="204"/>
      <c r="S212" s="298" t="str">
        <f t="shared" si="13"/>
        <v/>
      </c>
      <c r="T212" s="299" t="str">
        <f t="shared" si="14"/>
        <v/>
      </c>
      <c r="U212" s="282"/>
    </row>
    <row r="213" spans="2:21" ht="24.75" customHeight="1">
      <c r="B213" s="176">
        <v>207</v>
      </c>
      <c r="C213" s="231"/>
      <c r="D213" s="290" t="str">
        <f t="shared" si="15"/>
        <v/>
      </c>
      <c r="E213" s="291">
        <f>IF(D213="",0,+COUNTIF('賃上げ前(２か月目)(様式3-７) '!$D$7:$D$1006,D213))</f>
        <v>0</v>
      </c>
      <c r="F213" s="205"/>
      <c r="G213" s="295" t="str">
        <f t="shared" si="16"/>
        <v/>
      </c>
      <c r="H213" s="202"/>
      <c r="I213" s="202"/>
      <c r="J213" s="203"/>
      <c r="K213" s="203"/>
      <c r="L213" s="203"/>
      <c r="M213" s="203"/>
      <c r="N213" s="203"/>
      <c r="O213" s="203"/>
      <c r="P213" s="203"/>
      <c r="Q213" s="203"/>
      <c r="R213" s="204"/>
      <c r="S213" s="298" t="str">
        <f t="shared" si="13"/>
        <v/>
      </c>
      <c r="T213" s="299" t="str">
        <f t="shared" si="14"/>
        <v/>
      </c>
      <c r="U213" s="282"/>
    </row>
    <row r="214" spans="2:21" ht="24.75" customHeight="1">
      <c r="B214" s="176">
        <v>208</v>
      </c>
      <c r="C214" s="231"/>
      <c r="D214" s="290" t="str">
        <f t="shared" si="15"/>
        <v/>
      </c>
      <c r="E214" s="291">
        <f>IF(D214="",0,+COUNTIF('賃上げ前(２か月目)(様式3-７) '!$D$7:$D$1006,D214))</f>
        <v>0</v>
      </c>
      <c r="F214" s="205"/>
      <c r="G214" s="295" t="str">
        <f t="shared" si="16"/>
        <v/>
      </c>
      <c r="H214" s="202"/>
      <c r="I214" s="202"/>
      <c r="J214" s="203"/>
      <c r="K214" s="203"/>
      <c r="L214" s="203"/>
      <c r="M214" s="203"/>
      <c r="N214" s="203"/>
      <c r="O214" s="203"/>
      <c r="P214" s="203"/>
      <c r="Q214" s="203"/>
      <c r="R214" s="204"/>
      <c r="S214" s="298" t="str">
        <f t="shared" si="13"/>
        <v/>
      </c>
      <c r="T214" s="299" t="str">
        <f t="shared" si="14"/>
        <v/>
      </c>
      <c r="U214" s="282"/>
    </row>
    <row r="215" spans="2:21" ht="24.75" customHeight="1">
      <c r="B215" s="176">
        <v>209</v>
      </c>
      <c r="C215" s="231"/>
      <c r="D215" s="290" t="str">
        <f t="shared" si="15"/>
        <v/>
      </c>
      <c r="E215" s="291">
        <f>IF(D215="",0,+COUNTIF('賃上げ前(２か月目)(様式3-７) '!$D$7:$D$1006,D215))</f>
        <v>0</v>
      </c>
      <c r="F215" s="205"/>
      <c r="G215" s="295" t="str">
        <f t="shared" si="16"/>
        <v/>
      </c>
      <c r="H215" s="202"/>
      <c r="I215" s="202"/>
      <c r="J215" s="203"/>
      <c r="K215" s="203"/>
      <c r="L215" s="203"/>
      <c r="M215" s="203"/>
      <c r="N215" s="203"/>
      <c r="O215" s="203"/>
      <c r="P215" s="203"/>
      <c r="Q215" s="203"/>
      <c r="R215" s="204"/>
      <c r="S215" s="298" t="str">
        <f t="shared" si="13"/>
        <v/>
      </c>
      <c r="T215" s="299" t="str">
        <f t="shared" si="14"/>
        <v/>
      </c>
      <c r="U215" s="282"/>
    </row>
    <row r="216" spans="2:21" ht="24.75" customHeight="1">
      <c r="B216" s="176">
        <v>210</v>
      </c>
      <c r="C216" s="231"/>
      <c r="D216" s="290" t="str">
        <f t="shared" si="15"/>
        <v/>
      </c>
      <c r="E216" s="291">
        <f>IF(D216="",0,+COUNTIF('賃上げ前(２か月目)(様式3-７) '!$D$7:$D$1006,D216))</f>
        <v>0</v>
      </c>
      <c r="F216" s="205"/>
      <c r="G216" s="295" t="str">
        <f t="shared" si="16"/>
        <v/>
      </c>
      <c r="H216" s="202"/>
      <c r="I216" s="202"/>
      <c r="J216" s="203"/>
      <c r="K216" s="203"/>
      <c r="L216" s="203"/>
      <c r="M216" s="203"/>
      <c r="N216" s="203"/>
      <c r="O216" s="203"/>
      <c r="P216" s="203"/>
      <c r="Q216" s="203"/>
      <c r="R216" s="204"/>
      <c r="S216" s="298" t="str">
        <f t="shared" si="13"/>
        <v/>
      </c>
      <c r="T216" s="299" t="str">
        <f t="shared" si="14"/>
        <v/>
      </c>
      <c r="U216" s="282"/>
    </row>
    <row r="217" spans="2:21" ht="24.75" customHeight="1">
      <c r="B217" s="176">
        <v>211</v>
      </c>
      <c r="C217" s="231"/>
      <c r="D217" s="290" t="str">
        <f t="shared" si="15"/>
        <v/>
      </c>
      <c r="E217" s="291">
        <f>IF(D217="",0,+COUNTIF('賃上げ前(２か月目)(様式3-７) '!$D$7:$D$1006,D217))</f>
        <v>0</v>
      </c>
      <c r="F217" s="205"/>
      <c r="G217" s="295" t="str">
        <f t="shared" si="16"/>
        <v/>
      </c>
      <c r="H217" s="202"/>
      <c r="I217" s="202"/>
      <c r="J217" s="203"/>
      <c r="K217" s="203"/>
      <c r="L217" s="203"/>
      <c r="M217" s="203"/>
      <c r="N217" s="203"/>
      <c r="O217" s="203"/>
      <c r="P217" s="203"/>
      <c r="Q217" s="203"/>
      <c r="R217" s="204"/>
      <c r="S217" s="298" t="str">
        <f t="shared" si="13"/>
        <v/>
      </c>
      <c r="T217" s="299" t="str">
        <f t="shared" si="14"/>
        <v/>
      </c>
      <c r="U217" s="282"/>
    </row>
    <row r="218" spans="2:21" ht="24.75" customHeight="1">
      <c r="B218" s="176">
        <v>212</v>
      </c>
      <c r="C218" s="231"/>
      <c r="D218" s="290" t="str">
        <f t="shared" si="15"/>
        <v/>
      </c>
      <c r="E218" s="291">
        <f>IF(D218="",0,+COUNTIF('賃上げ前(２か月目)(様式3-７) '!$D$7:$D$1006,D218))</f>
        <v>0</v>
      </c>
      <c r="F218" s="205"/>
      <c r="G218" s="295" t="str">
        <f t="shared" si="16"/>
        <v/>
      </c>
      <c r="H218" s="202"/>
      <c r="I218" s="202"/>
      <c r="J218" s="203"/>
      <c r="K218" s="203"/>
      <c r="L218" s="203"/>
      <c r="M218" s="203"/>
      <c r="N218" s="203"/>
      <c r="O218" s="203"/>
      <c r="P218" s="203"/>
      <c r="Q218" s="203"/>
      <c r="R218" s="204"/>
      <c r="S218" s="298" t="str">
        <f t="shared" si="13"/>
        <v/>
      </c>
      <c r="T218" s="299" t="str">
        <f t="shared" si="14"/>
        <v/>
      </c>
      <c r="U218" s="282"/>
    </row>
    <row r="219" spans="2:21" ht="24.75" customHeight="1">
      <c r="B219" s="176">
        <v>213</v>
      </c>
      <c r="C219" s="231"/>
      <c r="D219" s="290" t="str">
        <f t="shared" si="15"/>
        <v/>
      </c>
      <c r="E219" s="291">
        <f>IF(D219="",0,+COUNTIF('賃上げ前(２か月目)(様式3-７) '!$D$7:$D$1006,D219))</f>
        <v>0</v>
      </c>
      <c r="F219" s="205"/>
      <c r="G219" s="295" t="str">
        <f t="shared" si="16"/>
        <v/>
      </c>
      <c r="H219" s="202"/>
      <c r="I219" s="202"/>
      <c r="J219" s="203"/>
      <c r="K219" s="203"/>
      <c r="L219" s="203"/>
      <c r="M219" s="203"/>
      <c r="N219" s="203"/>
      <c r="O219" s="203"/>
      <c r="P219" s="203"/>
      <c r="Q219" s="203"/>
      <c r="R219" s="204"/>
      <c r="S219" s="298" t="str">
        <f t="shared" si="13"/>
        <v/>
      </c>
      <c r="T219" s="299" t="str">
        <f t="shared" si="14"/>
        <v/>
      </c>
      <c r="U219" s="282"/>
    </row>
    <row r="220" spans="2:21" ht="24.75" customHeight="1">
      <c r="B220" s="176">
        <v>214</v>
      </c>
      <c r="C220" s="231"/>
      <c r="D220" s="290" t="str">
        <f t="shared" si="15"/>
        <v/>
      </c>
      <c r="E220" s="291">
        <f>IF(D220="",0,+COUNTIF('賃上げ前(２か月目)(様式3-７) '!$D$7:$D$1006,D220))</f>
        <v>0</v>
      </c>
      <c r="F220" s="205"/>
      <c r="G220" s="295" t="str">
        <f t="shared" si="16"/>
        <v/>
      </c>
      <c r="H220" s="202"/>
      <c r="I220" s="202"/>
      <c r="J220" s="203"/>
      <c r="K220" s="203"/>
      <c r="L220" s="203"/>
      <c r="M220" s="203"/>
      <c r="N220" s="203"/>
      <c r="O220" s="203"/>
      <c r="P220" s="203"/>
      <c r="Q220" s="203"/>
      <c r="R220" s="204"/>
      <c r="S220" s="298" t="str">
        <f t="shared" si="13"/>
        <v/>
      </c>
      <c r="T220" s="299" t="str">
        <f t="shared" si="14"/>
        <v/>
      </c>
      <c r="U220" s="282"/>
    </row>
    <row r="221" spans="2:21" ht="24.75" customHeight="1">
      <c r="B221" s="176">
        <v>215</v>
      </c>
      <c r="C221" s="231"/>
      <c r="D221" s="290" t="str">
        <f t="shared" si="15"/>
        <v/>
      </c>
      <c r="E221" s="291">
        <f>IF(D221="",0,+COUNTIF('賃上げ前(２か月目)(様式3-７) '!$D$7:$D$1006,D221))</f>
        <v>0</v>
      </c>
      <c r="F221" s="205"/>
      <c r="G221" s="295" t="str">
        <f t="shared" si="16"/>
        <v/>
      </c>
      <c r="H221" s="202"/>
      <c r="I221" s="202"/>
      <c r="J221" s="203"/>
      <c r="K221" s="203"/>
      <c r="L221" s="203"/>
      <c r="M221" s="203"/>
      <c r="N221" s="203"/>
      <c r="O221" s="203"/>
      <c r="P221" s="203"/>
      <c r="Q221" s="203"/>
      <c r="R221" s="204"/>
      <c r="S221" s="298" t="str">
        <f t="shared" si="13"/>
        <v/>
      </c>
      <c r="T221" s="299" t="str">
        <f t="shared" si="14"/>
        <v/>
      </c>
      <c r="U221" s="282"/>
    </row>
    <row r="222" spans="2:21" ht="24.75" customHeight="1">
      <c r="B222" s="176">
        <v>216</v>
      </c>
      <c r="C222" s="231"/>
      <c r="D222" s="290" t="str">
        <f t="shared" si="15"/>
        <v/>
      </c>
      <c r="E222" s="291">
        <f>IF(D222="",0,+COUNTIF('賃上げ前(２か月目)(様式3-７) '!$D$7:$D$1006,D222))</f>
        <v>0</v>
      </c>
      <c r="F222" s="205"/>
      <c r="G222" s="295" t="str">
        <f t="shared" si="16"/>
        <v/>
      </c>
      <c r="H222" s="202"/>
      <c r="I222" s="202"/>
      <c r="J222" s="203"/>
      <c r="K222" s="203"/>
      <c r="L222" s="203"/>
      <c r="M222" s="203"/>
      <c r="N222" s="203"/>
      <c r="O222" s="203"/>
      <c r="P222" s="203"/>
      <c r="Q222" s="203"/>
      <c r="R222" s="204"/>
      <c r="S222" s="298" t="str">
        <f t="shared" si="13"/>
        <v/>
      </c>
      <c r="T222" s="299" t="str">
        <f t="shared" si="14"/>
        <v/>
      </c>
      <c r="U222" s="282"/>
    </row>
    <row r="223" spans="2:21" ht="24.75" customHeight="1">
      <c r="B223" s="176">
        <v>217</v>
      </c>
      <c r="C223" s="231"/>
      <c r="D223" s="290" t="str">
        <f t="shared" si="15"/>
        <v/>
      </c>
      <c r="E223" s="291">
        <f>IF(D223="",0,+COUNTIF('賃上げ前(２か月目)(様式3-７) '!$D$7:$D$1006,D223))</f>
        <v>0</v>
      </c>
      <c r="F223" s="205"/>
      <c r="G223" s="295" t="str">
        <f t="shared" si="16"/>
        <v/>
      </c>
      <c r="H223" s="202"/>
      <c r="I223" s="202"/>
      <c r="J223" s="203"/>
      <c r="K223" s="203"/>
      <c r="L223" s="203"/>
      <c r="M223" s="203"/>
      <c r="N223" s="203"/>
      <c r="O223" s="203"/>
      <c r="P223" s="203"/>
      <c r="Q223" s="203"/>
      <c r="R223" s="204"/>
      <c r="S223" s="298" t="str">
        <f t="shared" si="13"/>
        <v/>
      </c>
      <c r="T223" s="299" t="str">
        <f t="shared" si="14"/>
        <v/>
      </c>
      <c r="U223" s="282"/>
    </row>
    <row r="224" spans="2:21" ht="24.75" customHeight="1">
      <c r="B224" s="176">
        <v>218</v>
      </c>
      <c r="C224" s="231"/>
      <c r="D224" s="290" t="str">
        <f t="shared" si="15"/>
        <v/>
      </c>
      <c r="E224" s="291">
        <f>IF(D224="",0,+COUNTIF('賃上げ前(２か月目)(様式3-７) '!$D$7:$D$1006,D224))</f>
        <v>0</v>
      </c>
      <c r="F224" s="205"/>
      <c r="G224" s="295" t="str">
        <f t="shared" si="16"/>
        <v/>
      </c>
      <c r="H224" s="202"/>
      <c r="I224" s="202"/>
      <c r="J224" s="203"/>
      <c r="K224" s="203"/>
      <c r="L224" s="203"/>
      <c r="M224" s="203"/>
      <c r="N224" s="203"/>
      <c r="O224" s="203"/>
      <c r="P224" s="203"/>
      <c r="Q224" s="203"/>
      <c r="R224" s="204"/>
      <c r="S224" s="298" t="str">
        <f t="shared" si="13"/>
        <v/>
      </c>
      <c r="T224" s="299" t="str">
        <f t="shared" si="14"/>
        <v/>
      </c>
      <c r="U224" s="282"/>
    </row>
    <row r="225" spans="2:21" ht="24.75" customHeight="1">
      <c r="B225" s="176">
        <v>219</v>
      </c>
      <c r="C225" s="231"/>
      <c r="D225" s="290" t="str">
        <f t="shared" si="15"/>
        <v/>
      </c>
      <c r="E225" s="291">
        <f>IF(D225="",0,+COUNTIF('賃上げ前(２か月目)(様式3-７) '!$D$7:$D$1006,D225))</f>
        <v>0</v>
      </c>
      <c r="F225" s="205"/>
      <c r="G225" s="295" t="str">
        <f t="shared" si="16"/>
        <v/>
      </c>
      <c r="H225" s="202"/>
      <c r="I225" s="202"/>
      <c r="J225" s="203"/>
      <c r="K225" s="203"/>
      <c r="L225" s="203"/>
      <c r="M225" s="203"/>
      <c r="N225" s="203"/>
      <c r="O225" s="203"/>
      <c r="P225" s="203"/>
      <c r="Q225" s="203"/>
      <c r="R225" s="204"/>
      <c r="S225" s="298" t="str">
        <f t="shared" si="13"/>
        <v/>
      </c>
      <c r="T225" s="299" t="str">
        <f t="shared" si="14"/>
        <v/>
      </c>
      <c r="U225" s="282"/>
    </row>
    <row r="226" spans="2:21" ht="24.75" customHeight="1">
      <c r="B226" s="176">
        <v>220</v>
      </c>
      <c r="C226" s="231"/>
      <c r="D226" s="290" t="str">
        <f t="shared" si="15"/>
        <v/>
      </c>
      <c r="E226" s="291">
        <f>IF(D226="",0,+COUNTIF('賃上げ前(２か月目)(様式3-７) '!$D$7:$D$1006,D226))</f>
        <v>0</v>
      </c>
      <c r="F226" s="205"/>
      <c r="G226" s="295" t="str">
        <f t="shared" si="16"/>
        <v/>
      </c>
      <c r="H226" s="202"/>
      <c r="I226" s="202"/>
      <c r="J226" s="203"/>
      <c r="K226" s="203"/>
      <c r="L226" s="203"/>
      <c r="M226" s="203"/>
      <c r="N226" s="203"/>
      <c r="O226" s="203"/>
      <c r="P226" s="203"/>
      <c r="Q226" s="203"/>
      <c r="R226" s="204"/>
      <c r="S226" s="298" t="str">
        <f t="shared" si="13"/>
        <v/>
      </c>
      <c r="T226" s="299" t="str">
        <f t="shared" si="14"/>
        <v/>
      </c>
      <c r="U226" s="282"/>
    </row>
    <row r="227" spans="2:21" ht="24.75" customHeight="1">
      <c r="B227" s="176">
        <v>221</v>
      </c>
      <c r="C227" s="231"/>
      <c r="D227" s="290" t="str">
        <f t="shared" si="15"/>
        <v/>
      </c>
      <c r="E227" s="291">
        <f>IF(D227="",0,+COUNTIF('賃上げ前(２か月目)(様式3-７) '!$D$7:$D$1006,D227))</f>
        <v>0</v>
      </c>
      <c r="F227" s="205"/>
      <c r="G227" s="295" t="str">
        <f t="shared" si="16"/>
        <v/>
      </c>
      <c r="H227" s="202"/>
      <c r="I227" s="202"/>
      <c r="J227" s="203"/>
      <c r="K227" s="203"/>
      <c r="L227" s="203"/>
      <c r="M227" s="203"/>
      <c r="N227" s="203"/>
      <c r="O227" s="203"/>
      <c r="P227" s="203"/>
      <c r="Q227" s="203"/>
      <c r="R227" s="204"/>
      <c r="S227" s="298" t="str">
        <f t="shared" si="13"/>
        <v/>
      </c>
      <c r="T227" s="299" t="str">
        <f t="shared" si="14"/>
        <v/>
      </c>
      <c r="U227" s="282"/>
    </row>
    <row r="228" spans="2:21" ht="24.75" customHeight="1">
      <c r="B228" s="176">
        <v>222</v>
      </c>
      <c r="C228" s="231"/>
      <c r="D228" s="290" t="str">
        <f t="shared" si="15"/>
        <v/>
      </c>
      <c r="E228" s="291">
        <f>IF(D228="",0,+COUNTIF('賃上げ前(２か月目)(様式3-７) '!$D$7:$D$1006,D228))</f>
        <v>0</v>
      </c>
      <c r="F228" s="205"/>
      <c r="G228" s="295" t="str">
        <f t="shared" si="16"/>
        <v/>
      </c>
      <c r="H228" s="202"/>
      <c r="I228" s="202"/>
      <c r="J228" s="203"/>
      <c r="K228" s="203"/>
      <c r="L228" s="203"/>
      <c r="M228" s="203"/>
      <c r="N228" s="203"/>
      <c r="O228" s="203"/>
      <c r="P228" s="203"/>
      <c r="Q228" s="203"/>
      <c r="R228" s="204"/>
      <c r="S228" s="298" t="str">
        <f t="shared" si="13"/>
        <v/>
      </c>
      <c r="T228" s="299" t="str">
        <f t="shared" si="14"/>
        <v/>
      </c>
      <c r="U228" s="282"/>
    </row>
    <row r="229" spans="2:21" ht="24.75" customHeight="1">
      <c r="B229" s="176">
        <v>223</v>
      </c>
      <c r="C229" s="231"/>
      <c r="D229" s="290" t="str">
        <f t="shared" si="15"/>
        <v/>
      </c>
      <c r="E229" s="291">
        <f>IF(D229="",0,+COUNTIF('賃上げ前(２か月目)(様式3-７) '!$D$7:$D$1006,D229))</f>
        <v>0</v>
      </c>
      <c r="F229" s="205"/>
      <c r="G229" s="295" t="str">
        <f t="shared" si="16"/>
        <v/>
      </c>
      <c r="H229" s="202"/>
      <c r="I229" s="202"/>
      <c r="J229" s="203"/>
      <c r="K229" s="203"/>
      <c r="L229" s="203"/>
      <c r="M229" s="203"/>
      <c r="N229" s="203"/>
      <c r="O229" s="203"/>
      <c r="P229" s="203"/>
      <c r="Q229" s="203"/>
      <c r="R229" s="204"/>
      <c r="S229" s="298" t="str">
        <f t="shared" si="13"/>
        <v/>
      </c>
      <c r="T229" s="299" t="str">
        <f t="shared" si="14"/>
        <v/>
      </c>
      <c r="U229" s="282"/>
    </row>
    <row r="230" spans="2:21" ht="24.75" customHeight="1">
      <c r="B230" s="176">
        <v>224</v>
      </c>
      <c r="C230" s="231"/>
      <c r="D230" s="290" t="str">
        <f t="shared" si="15"/>
        <v/>
      </c>
      <c r="E230" s="291">
        <f>IF(D230="",0,+COUNTIF('賃上げ前(２か月目)(様式3-７) '!$D$7:$D$1006,D230))</f>
        <v>0</v>
      </c>
      <c r="F230" s="205"/>
      <c r="G230" s="295" t="str">
        <f t="shared" si="16"/>
        <v/>
      </c>
      <c r="H230" s="202"/>
      <c r="I230" s="202"/>
      <c r="J230" s="203"/>
      <c r="K230" s="203"/>
      <c r="L230" s="203"/>
      <c r="M230" s="203"/>
      <c r="N230" s="203"/>
      <c r="O230" s="203"/>
      <c r="P230" s="203"/>
      <c r="Q230" s="203"/>
      <c r="R230" s="204"/>
      <c r="S230" s="298" t="str">
        <f t="shared" si="13"/>
        <v/>
      </c>
      <c r="T230" s="299" t="str">
        <f t="shared" si="14"/>
        <v/>
      </c>
      <c r="U230" s="282"/>
    </row>
    <row r="231" spans="2:21" ht="24.75" customHeight="1">
      <c r="B231" s="176">
        <v>225</v>
      </c>
      <c r="C231" s="231"/>
      <c r="D231" s="290" t="str">
        <f t="shared" si="15"/>
        <v/>
      </c>
      <c r="E231" s="291">
        <f>IF(D231="",0,+COUNTIF('賃上げ前(２か月目)(様式3-７) '!$D$7:$D$1006,D231))</f>
        <v>0</v>
      </c>
      <c r="F231" s="205"/>
      <c r="G231" s="295" t="str">
        <f t="shared" si="16"/>
        <v/>
      </c>
      <c r="H231" s="202"/>
      <c r="I231" s="202"/>
      <c r="J231" s="203"/>
      <c r="K231" s="203"/>
      <c r="L231" s="203"/>
      <c r="M231" s="203"/>
      <c r="N231" s="203"/>
      <c r="O231" s="203"/>
      <c r="P231" s="203"/>
      <c r="Q231" s="203"/>
      <c r="R231" s="204"/>
      <c r="S231" s="298" t="str">
        <f t="shared" si="13"/>
        <v/>
      </c>
      <c r="T231" s="299" t="str">
        <f t="shared" si="14"/>
        <v/>
      </c>
      <c r="U231" s="282"/>
    </row>
    <row r="232" spans="2:21" ht="24.75" customHeight="1">
      <c r="B232" s="176">
        <v>226</v>
      </c>
      <c r="C232" s="231"/>
      <c r="D232" s="290" t="str">
        <f t="shared" si="15"/>
        <v/>
      </c>
      <c r="E232" s="291">
        <f>IF(D232="",0,+COUNTIF('賃上げ前(２か月目)(様式3-７) '!$D$7:$D$1006,D232))</f>
        <v>0</v>
      </c>
      <c r="F232" s="205"/>
      <c r="G232" s="295" t="str">
        <f t="shared" si="16"/>
        <v/>
      </c>
      <c r="H232" s="202"/>
      <c r="I232" s="202"/>
      <c r="J232" s="203"/>
      <c r="K232" s="203"/>
      <c r="L232" s="203"/>
      <c r="M232" s="203"/>
      <c r="N232" s="203"/>
      <c r="O232" s="203"/>
      <c r="P232" s="203"/>
      <c r="Q232" s="203"/>
      <c r="R232" s="204"/>
      <c r="S232" s="298" t="str">
        <f t="shared" si="13"/>
        <v/>
      </c>
      <c r="T232" s="299" t="str">
        <f t="shared" si="14"/>
        <v/>
      </c>
      <c r="U232" s="282"/>
    </row>
    <row r="233" spans="2:21" ht="24.75" customHeight="1">
      <c r="B233" s="176">
        <v>227</v>
      </c>
      <c r="C233" s="231"/>
      <c r="D233" s="290" t="str">
        <f t="shared" si="15"/>
        <v/>
      </c>
      <c r="E233" s="291">
        <f>IF(D233="",0,+COUNTIF('賃上げ前(２か月目)(様式3-７) '!$D$7:$D$1006,D233))</f>
        <v>0</v>
      </c>
      <c r="F233" s="205"/>
      <c r="G233" s="295" t="str">
        <f t="shared" si="16"/>
        <v/>
      </c>
      <c r="H233" s="202"/>
      <c r="I233" s="202"/>
      <c r="J233" s="203"/>
      <c r="K233" s="203"/>
      <c r="L233" s="203"/>
      <c r="M233" s="203"/>
      <c r="N233" s="203"/>
      <c r="O233" s="203"/>
      <c r="P233" s="203"/>
      <c r="Q233" s="203"/>
      <c r="R233" s="204"/>
      <c r="S233" s="298" t="str">
        <f t="shared" si="13"/>
        <v/>
      </c>
      <c r="T233" s="299" t="str">
        <f t="shared" si="14"/>
        <v/>
      </c>
      <c r="U233" s="282"/>
    </row>
    <row r="234" spans="2:21" ht="24.75" customHeight="1">
      <c r="B234" s="176">
        <v>228</v>
      </c>
      <c r="C234" s="231"/>
      <c r="D234" s="290" t="str">
        <f t="shared" si="15"/>
        <v/>
      </c>
      <c r="E234" s="291">
        <f>IF(D234="",0,+COUNTIF('賃上げ前(２か月目)(様式3-７) '!$D$7:$D$1006,D234))</f>
        <v>0</v>
      </c>
      <c r="F234" s="205"/>
      <c r="G234" s="295" t="str">
        <f t="shared" si="16"/>
        <v/>
      </c>
      <c r="H234" s="202"/>
      <c r="I234" s="202"/>
      <c r="J234" s="203"/>
      <c r="K234" s="203"/>
      <c r="L234" s="203"/>
      <c r="M234" s="203"/>
      <c r="N234" s="203"/>
      <c r="O234" s="203"/>
      <c r="P234" s="203"/>
      <c r="Q234" s="203"/>
      <c r="R234" s="204"/>
      <c r="S234" s="298" t="str">
        <f t="shared" si="13"/>
        <v/>
      </c>
      <c r="T234" s="299" t="str">
        <f t="shared" si="14"/>
        <v/>
      </c>
      <c r="U234" s="282"/>
    </row>
    <row r="235" spans="2:21" ht="24.75" customHeight="1">
      <c r="B235" s="176">
        <v>229</v>
      </c>
      <c r="C235" s="231"/>
      <c r="D235" s="290" t="str">
        <f t="shared" si="15"/>
        <v/>
      </c>
      <c r="E235" s="291">
        <f>IF(D235="",0,+COUNTIF('賃上げ前(２か月目)(様式3-７) '!$D$7:$D$1006,D235))</f>
        <v>0</v>
      </c>
      <c r="F235" s="205"/>
      <c r="G235" s="295" t="str">
        <f t="shared" si="16"/>
        <v/>
      </c>
      <c r="H235" s="202"/>
      <c r="I235" s="202"/>
      <c r="J235" s="203"/>
      <c r="K235" s="203"/>
      <c r="L235" s="203"/>
      <c r="M235" s="203"/>
      <c r="N235" s="203"/>
      <c r="O235" s="203"/>
      <c r="P235" s="203"/>
      <c r="Q235" s="203"/>
      <c r="R235" s="204"/>
      <c r="S235" s="298" t="str">
        <f t="shared" si="13"/>
        <v/>
      </c>
      <c r="T235" s="299" t="str">
        <f t="shared" si="14"/>
        <v/>
      </c>
      <c r="U235" s="282"/>
    </row>
    <row r="236" spans="2:21" ht="24.75" customHeight="1">
      <c r="B236" s="176">
        <v>230</v>
      </c>
      <c r="C236" s="231"/>
      <c r="D236" s="290" t="str">
        <f t="shared" si="15"/>
        <v/>
      </c>
      <c r="E236" s="291">
        <f>IF(D236="",0,+COUNTIF('賃上げ前(２か月目)(様式3-７) '!$D$7:$D$1006,D236))</f>
        <v>0</v>
      </c>
      <c r="F236" s="205"/>
      <c r="G236" s="295" t="str">
        <f t="shared" si="16"/>
        <v/>
      </c>
      <c r="H236" s="202"/>
      <c r="I236" s="202"/>
      <c r="J236" s="203"/>
      <c r="K236" s="203"/>
      <c r="L236" s="203"/>
      <c r="M236" s="203"/>
      <c r="N236" s="203"/>
      <c r="O236" s="203"/>
      <c r="P236" s="203"/>
      <c r="Q236" s="203"/>
      <c r="R236" s="204"/>
      <c r="S236" s="298" t="str">
        <f t="shared" si="13"/>
        <v/>
      </c>
      <c r="T236" s="299" t="str">
        <f t="shared" si="14"/>
        <v/>
      </c>
      <c r="U236" s="282"/>
    </row>
    <row r="237" spans="2:21" ht="24.75" customHeight="1">
      <c r="B237" s="176">
        <v>231</v>
      </c>
      <c r="C237" s="231"/>
      <c r="D237" s="290" t="str">
        <f t="shared" si="15"/>
        <v/>
      </c>
      <c r="E237" s="291">
        <f>IF(D237="",0,+COUNTIF('賃上げ前(２か月目)(様式3-７) '!$D$7:$D$1006,D237))</f>
        <v>0</v>
      </c>
      <c r="F237" s="205"/>
      <c r="G237" s="295" t="str">
        <f t="shared" si="16"/>
        <v/>
      </c>
      <c r="H237" s="202"/>
      <c r="I237" s="202"/>
      <c r="J237" s="203"/>
      <c r="K237" s="203"/>
      <c r="L237" s="203"/>
      <c r="M237" s="203"/>
      <c r="N237" s="203"/>
      <c r="O237" s="203"/>
      <c r="P237" s="203"/>
      <c r="Q237" s="203"/>
      <c r="R237" s="204"/>
      <c r="S237" s="298" t="str">
        <f t="shared" si="13"/>
        <v/>
      </c>
      <c r="T237" s="299" t="str">
        <f t="shared" si="14"/>
        <v/>
      </c>
      <c r="U237" s="282"/>
    </row>
    <row r="238" spans="2:21" ht="24.75" customHeight="1">
      <c r="B238" s="176">
        <v>232</v>
      </c>
      <c r="C238" s="231"/>
      <c r="D238" s="290" t="str">
        <f t="shared" si="15"/>
        <v/>
      </c>
      <c r="E238" s="291">
        <f>IF(D238="",0,+COUNTIF('賃上げ前(２か月目)(様式3-７) '!$D$7:$D$1006,D238))</f>
        <v>0</v>
      </c>
      <c r="F238" s="205"/>
      <c r="G238" s="295" t="str">
        <f t="shared" si="16"/>
        <v/>
      </c>
      <c r="H238" s="202"/>
      <c r="I238" s="202"/>
      <c r="J238" s="203"/>
      <c r="K238" s="203"/>
      <c r="L238" s="203"/>
      <c r="M238" s="203"/>
      <c r="N238" s="203"/>
      <c r="O238" s="203"/>
      <c r="P238" s="203"/>
      <c r="Q238" s="203"/>
      <c r="R238" s="204"/>
      <c r="S238" s="298" t="str">
        <f t="shared" si="13"/>
        <v/>
      </c>
      <c r="T238" s="299" t="str">
        <f t="shared" si="14"/>
        <v/>
      </c>
      <c r="U238" s="282"/>
    </row>
    <row r="239" spans="2:21" ht="24.75" customHeight="1">
      <c r="B239" s="176">
        <v>233</v>
      </c>
      <c r="C239" s="231"/>
      <c r="D239" s="290" t="str">
        <f t="shared" si="15"/>
        <v/>
      </c>
      <c r="E239" s="291">
        <f>IF(D239="",0,+COUNTIF('賃上げ前(２か月目)(様式3-７) '!$D$7:$D$1006,D239))</f>
        <v>0</v>
      </c>
      <c r="F239" s="205"/>
      <c r="G239" s="295" t="str">
        <f t="shared" si="16"/>
        <v/>
      </c>
      <c r="H239" s="202"/>
      <c r="I239" s="202"/>
      <c r="J239" s="203"/>
      <c r="K239" s="203"/>
      <c r="L239" s="203"/>
      <c r="M239" s="203"/>
      <c r="N239" s="203"/>
      <c r="O239" s="203"/>
      <c r="P239" s="203"/>
      <c r="Q239" s="203"/>
      <c r="R239" s="204"/>
      <c r="S239" s="298" t="str">
        <f t="shared" si="13"/>
        <v/>
      </c>
      <c r="T239" s="299" t="str">
        <f t="shared" si="14"/>
        <v/>
      </c>
      <c r="U239" s="282"/>
    </row>
    <row r="240" spans="2:21" ht="24.75" customHeight="1">
      <c r="B240" s="176">
        <v>234</v>
      </c>
      <c r="C240" s="231"/>
      <c r="D240" s="290" t="str">
        <f t="shared" si="15"/>
        <v/>
      </c>
      <c r="E240" s="291">
        <f>IF(D240="",0,+COUNTIF('賃上げ前(２か月目)(様式3-７) '!$D$7:$D$1006,D240))</f>
        <v>0</v>
      </c>
      <c r="F240" s="205"/>
      <c r="G240" s="295" t="str">
        <f t="shared" si="16"/>
        <v/>
      </c>
      <c r="H240" s="202"/>
      <c r="I240" s="202"/>
      <c r="J240" s="203"/>
      <c r="K240" s="203"/>
      <c r="L240" s="203"/>
      <c r="M240" s="203"/>
      <c r="N240" s="203"/>
      <c r="O240" s="203"/>
      <c r="P240" s="203"/>
      <c r="Q240" s="203"/>
      <c r="R240" s="204"/>
      <c r="S240" s="298" t="str">
        <f t="shared" si="13"/>
        <v/>
      </c>
      <c r="T240" s="299" t="str">
        <f t="shared" si="14"/>
        <v/>
      </c>
      <c r="U240" s="282"/>
    </row>
    <row r="241" spans="2:21" ht="24.75" customHeight="1">
      <c r="B241" s="176">
        <v>235</v>
      </c>
      <c r="C241" s="231"/>
      <c r="D241" s="290" t="str">
        <f t="shared" si="15"/>
        <v/>
      </c>
      <c r="E241" s="291">
        <f>IF(D241="",0,+COUNTIF('賃上げ前(２か月目)(様式3-７) '!$D$7:$D$1006,D241))</f>
        <v>0</v>
      </c>
      <c r="F241" s="205"/>
      <c r="G241" s="295" t="str">
        <f t="shared" si="16"/>
        <v/>
      </c>
      <c r="H241" s="202"/>
      <c r="I241" s="202"/>
      <c r="J241" s="203"/>
      <c r="K241" s="203"/>
      <c r="L241" s="203"/>
      <c r="M241" s="203"/>
      <c r="N241" s="203"/>
      <c r="O241" s="203"/>
      <c r="P241" s="203"/>
      <c r="Q241" s="203"/>
      <c r="R241" s="204"/>
      <c r="S241" s="298" t="str">
        <f t="shared" si="13"/>
        <v/>
      </c>
      <c r="T241" s="299" t="str">
        <f t="shared" si="14"/>
        <v/>
      </c>
      <c r="U241" s="282"/>
    </row>
    <row r="242" spans="2:21" ht="24.75" customHeight="1">
      <c r="B242" s="176">
        <v>236</v>
      </c>
      <c r="C242" s="231"/>
      <c r="D242" s="290" t="str">
        <f t="shared" si="15"/>
        <v/>
      </c>
      <c r="E242" s="291">
        <f>IF(D242="",0,+COUNTIF('賃上げ前(２か月目)(様式3-７) '!$D$7:$D$1006,D242))</f>
        <v>0</v>
      </c>
      <c r="F242" s="205"/>
      <c r="G242" s="295" t="str">
        <f t="shared" si="16"/>
        <v/>
      </c>
      <c r="H242" s="202"/>
      <c r="I242" s="202"/>
      <c r="J242" s="203"/>
      <c r="K242" s="203"/>
      <c r="L242" s="203"/>
      <c r="M242" s="203"/>
      <c r="N242" s="203"/>
      <c r="O242" s="203"/>
      <c r="P242" s="203"/>
      <c r="Q242" s="203"/>
      <c r="R242" s="204"/>
      <c r="S242" s="298" t="str">
        <f t="shared" si="13"/>
        <v/>
      </c>
      <c r="T242" s="299" t="str">
        <f t="shared" si="14"/>
        <v/>
      </c>
      <c r="U242" s="282"/>
    </row>
    <row r="243" spans="2:21" ht="24.75" customHeight="1">
      <c r="B243" s="176">
        <v>237</v>
      </c>
      <c r="C243" s="231"/>
      <c r="D243" s="290" t="str">
        <f t="shared" si="15"/>
        <v/>
      </c>
      <c r="E243" s="291">
        <f>IF(D243="",0,+COUNTIF('賃上げ前(２か月目)(様式3-７) '!$D$7:$D$1006,D243))</f>
        <v>0</v>
      </c>
      <c r="F243" s="205"/>
      <c r="G243" s="295" t="str">
        <f t="shared" si="16"/>
        <v/>
      </c>
      <c r="H243" s="202"/>
      <c r="I243" s="202"/>
      <c r="J243" s="203"/>
      <c r="K243" s="203"/>
      <c r="L243" s="203"/>
      <c r="M243" s="203"/>
      <c r="N243" s="203"/>
      <c r="O243" s="203"/>
      <c r="P243" s="203"/>
      <c r="Q243" s="203"/>
      <c r="R243" s="204"/>
      <c r="S243" s="298" t="str">
        <f t="shared" si="13"/>
        <v/>
      </c>
      <c r="T243" s="299" t="str">
        <f t="shared" si="14"/>
        <v/>
      </c>
      <c r="U243" s="282"/>
    </row>
    <row r="244" spans="2:21" ht="24.75" customHeight="1">
      <c r="B244" s="176">
        <v>238</v>
      </c>
      <c r="C244" s="231"/>
      <c r="D244" s="290" t="str">
        <f t="shared" si="15"/>
        <v/>
      </c>
      <c r="E244" s="291">
        <f>IF(D244="",0,+COUNTIF('賃上げ前(２か月目)(様式3-７) '!$D$7:$D$1006,D244))</f>
        <v>0</v>
      </c>
      <c r="F244" s="205"/>
      <c r="G244" s="295" t="str">
        <f t="shared" si="16"/>
        <v/>
      </c>
      <c r="H244" s="202"/>
      <c r="I244" s="202"/>
      <c r="J244" s="203"/>
      <c r="K244" s="203"/>
      <c r="L244" s="203"/>
      <c r="M244" s="203"/>
      <c r="N244" s="203"/>
      <c r="O244" s="203"/>
      <c r="P244" s="203"/>
      <c r="Q244" s="203"/>
      <c r="R244" s="204"/>
      <c r="S244" s="298" t="str">
        <f t="shared" si="13"/>
        <v/>
      </c>
      <c r="T244" s="299" t="str">
        <f t="shared" si="14"/>
        <v/>
      </c>
      <c r="U244" s="282"/>
    </row>
    <row r="245" spans="2:21" ht="24.75" customHeight="1">
      <c r="B245" s="176">
        <v>239</v>
      </c>
      <c r="C245" s="231"/>
      <c r="D245" s="290" t="str">
        <f t="shared" si="15"/>
        <v/>
      </c>
      <c r="E245" s="291">
        <f>IF(D245="",0,+COUNTIF('賃上げ前(２か月目)(様式3-７) '!$D$7:$D$1006,D245))</f>
        <v>0</v>
      </c>
      <c r="F245" s="205"/>
      <c r="G245" s="295" t="str">
        <f t="shared" si="16"/>
        <v/>
      </c>
      <c r="H245" s="202"/>
      <c r="I245" s="202"/>
      <c r="J245" s="203"/>
      <c r="K245" s="203"/>
      <c r="L245" s="203"/>
      <c r="M245" s="203"/>
      <c r="N245" s="203"/>
      <c r="O245" s="203"/>
      <c r="P245" s="203"/>
      <c r="Q245" s="203"/>
      <c r="R245" s="204"/>
      <c r="S245" s="298" t="str">
        <f t="shared" si="13"/>
        <v/>
      </c>
      <c r="T245" s="299" t="str">
        <f t="shared" si="14"/>
        <v/>
      </c>
      <c r="U245" s="282"/>
    </row>
    <row r="246" spans="2:21" ht="24.75" customHeight="1">
      <c r="B246" s="176">
        <v>240</v>
      </c>
      <c r="C246" s="231"/>
      <c r="D246" s="290" t="str">
        <f t="shared" si="15"/>
        <v/>
      </c>
      <c r="E246" s="291">
        <f>IF(D246="",0,+COUNTIF('賃上げ前(２か月目)(様式3-７) '!$D$7:$D$1006,D246))</f>
        <v>0</v>
      </c>
      <c r="F246" s="205"/>
      <c r="G246" s="295" t="str">
        <f t="shared" si="16"/>
        <v/>
      </c>
      <c r="H246" s="202"/>
      <c r="I246" s="202"/>
      <c r="J246" s="203"/>
      <c r="K246" s="203"/>
      <c r="L246" s="203"/>
      <c r="M246" s="203"/>
      <c r="N246" s="203"/>
      <c r="O246" s="203"/>
      <c r="P246" s="203"/>
      <c r="Q246" s="203"/>
      <c r="R246" s="204"/>
      <c r="S246" s="298" t="str">
        <f t="shared" si="13"/>
        <v/>
      </c>
      <c r="T246" s="299" t="str">
        <f t="shared" si="14"/>
        <v/>
      </c>
      <c r="U246" s="282"/>
    </row>
    <row r="247" spans="2:21" ht="24.75" customHeight="1">
      <c r="B247" s="176">
        <v>241</v>
      </c>
      <c r="C247" s="231"/>
      <c r="D247" s="290" t="str">
        <f t="shared" si="15"/>
        <v/>
      </c>
      <c r="E247" s="291">
        <f>IF(D247="",0,+COUNTIF('賃上げ前(２か月目)(様式3-７) '!$D$7:$D$1006,D247))</f>
        <v>0</v>
      </c>
      <c r="F247" s="205"/>
      <c r="G247" s="295" t="str">
        <f t="shared" si="16"/>
        <v/>
      </c>
      <c r="H247" s="202"/>
      <c r="I247" s="202"/>
      <c r="J247" s="203"/>
      <c r="K247" s="203"/>
      <c r="L247" s="203"/>
      <c r="M247" s="203"/>
      <c r="N247" s="203"/>
      <c r="O247" s="203"/>
      <c r="P247" s="203"/>
      <c r="Q247" s="203"/>
      <c r="R247" s="204"/>
      <c r="S247" s="298" t="str">
        <f t="shared" si="13"/>
        <v/>
      </c>
      <c r="T247" s="299" t="str">
        <f t="shared" si="14"/>
        <v/>
      </c>
      <c r="U247" s="282"/>
    </row>
    <row r="248" spans="2:21" ht="24.75" customHeight="1">
      <c r="B248" s="176">
        <v>242</v>
      </c>
      <c r="C248" s="231"/>
      <c r="D248" s="290" t="str">
        <f t="shared" si="15"/>
        <v/>
      </c>
      <c r="E248" s="291">
        <f>IF(D248="",0,+COUNTIF('賃上げ前(２か月目)(様式3-７) '!$D$7:$D$1006,D248))</f>
        <v>0</v>
      </c>
      <c r="F248" s="205"/>
      <c r="G248" s="295" t="str">
        <f t="shared" si="16"/>
        <v/>
      </c>
      <c r="H248" s="202"/>
      <c r="I248" s="202"/>
      <c r="J248" s="203"/>
      <c r="K248" s="203"/>
      <c r="L248" s="203"/>
      <c r="M248" s="203"/>
      <c r="N248" s="203"/>
      <c r="O248" s="203"/>
      <c r="P248" s="203"/>
      <c r="Q248" s="203"/>
      <c r="R248" s="204"/>
      <c r="S248" s="298" t="str">
        <f t="shared" si="13"/>
        <v/>
      </c>
      <c r="T248" s="299" t="str">
        <f t="shared" si="14"/>
        <v/>
      </c>
      <c r="U248" s="282"/>
    </row>
    <row r="249" spans="2:21" ht="24.75" customHeight="1">
      <c r="B249" s="176">
        <v>243</v>
      </c>
      <c r="C249" s="231"/>
      <c r="D249" s="290" t="str">
        <f t="shared" si="15"/>
        <v/>
      </c>
      <c r="E249" s="291">
        <f>IF(D249="",0,+COUNTIF('賃上げ前(２か月目)(様式3-７) '!$D$7:$D$1006,D249))</f>
        <v>0</v>
      </c>
      <c r="F249" s="205"/>
      <c r="G249" s="295" t="str">
        <f t="shared" si="16"/>
        <v/>
      </c>
      <c r="H249" s="202"/>
      <c r="I249" s="202"/>
      <c r="J249" s="203"/>
      <c r="K249" s="203"/>
      <c r="L249" s="203"/>
      <c r="M249" s="203"/>
      <c r="N249" s="203"/>
      <c r="O249" s="203"/>
      <c r="P249" s="203"/>
      <c r="Q249" s="203"/>
      <c r="R249" s="204"/>
      <c r="S249" s="298" t="str">
        <f t="shared" si="13"/>
        <v/>
      </c>
      <c r="T249" s="299" t="str">
        <f t="shared" si="14"/>
        <v/>
      </c>
      <c r="U249" s="282"/>
    </row>
    <row r="250" spans="2:21" ht="24.75" customHeight="1">
      <c r="B250" s="176">
        <v>244</v>
      </c>
      <c r="C250" s="231"/>
      <c r="D250" s="290" t="str">
        <f t="shared" si="15"/>
        <v/>
      </c>
      <c r="E250" s="291">
        <f>IF(D250="",0,+COUNTIF('賃上げ前(２か月目)(様式3-７) '!$D$7:$D$1006,D250))</f>
        <v>0</v>
      </c>
      <c r="F250" s="205"/>
      <c r="G250" s="295" t="str">
        <f t="shared" si="16"/>
        <v/>
      </c>
      <c r="H250" s="202"/>
      <c r="I250" s="202"/>
      <c r="J250" s="203"/>
      <c r="K250" s="203"/>
      <c r="L250" s="203"/>
      <c r="M250" s="203"/>
      <c r="N250" s="203"/>
      <c r="O250" s="203"/>
      <c r="P250" s="203"/>
      <c r="Q250" s="203"/>
      <c r="R250" s="204"/>
      <c r="S250" s="298" t="str">
        <f t="shared" si="13"/>
        <v/>
      </c>
      <c r="T250" s="299" t="str">
        <f t="shared" si="14"/>
        <v/>
      </c>
      <c r="U250" s="282"/>
    </row>
    <row r="251" spans="2:21" ht="24.75" customHeight="1">
      <c r="B251" s="176">
        <v>245</v>
      </c>
      <c r="C251" s="231"/>
      <c r="D251" s="290" t="str">
        <f t="shared" si="15"/>
        <v/>
      </c>
      <c r="E251" s="291">
        <f>IF(D251="",0,+COUNTIF('賃上げ前(２か月目)(様式3-７) '!$D$7:$D$1006,D251))</f>
        <v>0</v>
      </c>
      <c r="F251" s="205"/>
      <c r="G251" s="295" t="str">
        <f t="shared" si="16"/>
        <v/>
      </c>
      <c r="H251" s="202"/>
      <c r="I251" s="202"/>
      <c r="J251" s="203"/>
      <c r="K251" s="203"/>
      <c r="L251" s="203"/>
      <c r="M251" s="203"/>
      <c r="N251" s="203"/>
      <c r="O251" s="203"/>
      <c r="P251" s="203"/>
      <c r="Q251" s="203"/>
      <c r="R251" s="204"/>
      <c r="S251" s="298" t="str">
        <f t="shared" si="13"/>
        <v/>
      </c>
      <c r="T251" s="299" t="str">
        <f t="shared" si="14"/>
        <v/>
      </c>
      <c r="U251" s="282"/>
    </row>
    <row r="252" spans="2:21" ht="24.75" customHeight="1">
      <c r="B252" s="176">
        <v>246</v>
      </c>
      <c r="C252" s="231"/>
      <c r="D252" s="290" t="str">
        <f t="shared" si="15"/>
        <v/>
      </c>
      <c r="E252" s="291">
        <f>IF(D252="",0,+COUNTIF('賃上げ前(２か月目)(様式3-７) '!$D$7:$D$1006,D252))</f>
        <v>0</v>
      </c>
      <c r="F252" s="205"/>
      <c r="G252" s="295" t="str">
        <f t="shared" si="16"/>
        <v/>
      </c>
      <c r="H252" s="202"/>
      <c r="I252" s="202"/>
      <c r="J252" s="203"/>
      <c r="K252" s="203"/>
      <c r="L252" s="203"/>
      <c r="M252" s="203"/>
      <c r="N252" s="203"/>
      <c r="O252" s="203"/>
      <c r="P252" s="203"/>
      <c r="Q252" s="203"/>
      <c r="R252" s="204"/>
      <c r="S252" s="298" t="str">
        <f t="shared" si="13"/>
        <v/>
      </c>
      <c r="T252" s="299" t="str">
        <f t="shared" si="14"/>
        <v/>
      </c>
      <c r="U252" s="282"/>
    </row>
    <row r="253" spans="2:21" ht="24.75" customHeight="1">
      <c r="B253" s="176">
        <v>247</v>
      </c>
      <c r="C253" s="231"/>
      <c r="D253" s="290" t="str">
        <f t="shared" si="15"/>
        <v/>
      </c>
      <c r="E253" s="291">
        <f>IF(D253="",0,+COUNTIF('賃上げ前(２か月目)(様式3-７) '!$D$7:$D$1006,D253))</f>
        <v>0</v>
      </c>
      <c r="F253" s="205"/>
      <c r="G253" s="295" t="str">
        <f t="shared" si="16"/>
        <v/>
      </c>
      <c r="H253" s="202"/>
      <c r="I253" s="202"/>
      <c r="J253" s="203"/>
      <c r="K253" s="203"/>
      <c r="L253" s="203"/>
      <c r="M253" s="203"/>
      <c r="N253" s="203"/>
      <c r="O253" s="203"/>
      <c r="P253" s="203"/>
      <c r="Q253" s="203"/>
      <c r="R253" s="204"/>
      <c r="S253" s="298" t="str">
        <f t="shared" si="13"/>
        <v/>
      </c>
      <c r="T253" s="299" t="str">
        <f t="shared" si="14"/>
        <v/>
      </c>
      <c r="U253" s="282"/>
    </row>
    <row r="254" spans="2:21" ht="24.75" customHeight="1">
      <c r="B254" s="176">
        <v>248</v>
      </c>
      <c r="C254" s="231"/>
      <c r="D254" s="290" t="str">
        <f t="shared" si="15"/>
        <v/>
      </c>
      <c r="E254" s="291">
        <f>IF(D254="",0,+COUNTIF('賃上げ前(２か月目)(様式3-７) '!$D$7:$D$1006,D254))</f>
        <v>0</v>
      </c>
      <c r="F254" s="205"/>
      <c r="G254" s="295" t="str">
        <f t="shared" si="16"/>
        <v/>
      </c>
      <c r="H254" s="202"/>
      <c r="I254" s="202"/>
      <c r="J254" s="203"/>
      <c r="K254" s="203"/>
      <c r="L254" s="203"/>
      <c r="M254" s="203"/>
      <c r="N254" s="203"/>
      <c r="O254" s="203"/>
      <c r="P254" s="203"/>
      <c r="Q254" s="203"/>
      <c r="R254" s="204"/>
      <c r="S254" s="298" t="str">
        <f t="shared" si="13"/>
        <v/>
      </c>
      <c r="T254" s="299" t="str">
        <f t="shared" si="14"/>
        <v/>
      </c>
      <c r="U254" s="282"/>
    </row>
    <row r="255" spans="2:21" ht="24.75" customHeight="1">
      <c r="B255" s="176">
        <v>249</v>
      </c>
      <c r="C255" s="231"/>
      <c r="D255" s="290" t="str">
        <f t="shared" si="15"/>
        <v/>
      </c>
      <c r="E255" s="291">
        <f>IF(D255="",0,+COUNTIF('賃上げ前(２か月目)(様式3-７) '!$D$7:$D$1006,D255))</f>
        <v>0</v>
      </c>
      <c r="F255" s="205"/>
      <c r="G255" s="295" t="str">
        <f t="shared" si="16"/>
        <v/>
      </c>
      <c r="H255" s="202"/>
      <c r="I255" s="202"/>
      <c r="J255" s="203"/>
      <c r="K255" s="203"/>
      <c r="L255" s="203"/>
      <c r="M255" s="203"/>
      <c r="N255" s="203"/>
      <c r="O255" s="203"/>
      <c r="P255" s="203"/>
      <c r="Q255" s="203"/>
      <c r="R255" s="204"/>
      <c r="S255" s="298" t="str">
        <f t="shared" si="13"/>
        <v/>
      </c>
      <c r="T255" s="299" t="str">
        <f t="shared" si="14"/>
        <v/>
      </c>
      <c r="U255" s="282"/>
    </row>
    <row r="256" spans="2:21" ht="24.75" customHeight="1">
      <c r="B256" s="176">
        <v>250</v>
      </c>
      <c r="C256" s="231"/>
      <c r="D256" s="290" t="str">
        <f t="shared" si="15"/>
        <v/>
      </c>
      <c r="E256" s="291">
        <f>IF(D256="",0,+COUNTIF('賃上げ前(２か月目)(様式3-７) '!$D$7:$D$1006,D256))</f>
        <v>0</v>
      </c>
      <c r="F256" s="205"/>
      <c r="G256" s="295" t="str">
        <f t="shared" si="16"/>
        <v/>
      </c>
      <c r="H256" s="202"/>
      <c r="I256" s="202"/>
      <c r="J256" s="203"/>
      <c r="K256" s="203"/>
      <c r="L256" s="203"/>
      <c r="M256" s="203"/>
      <c r="N256" s="203"/>
      <c r="O256" s="203"/>
      <c r="P256" s="203"/>
      <c r="Q256" s="203"/>
      <c r="R256" s="204"/>
      <c r="S256" s="298" t="str">
        <f t="shared" si="13"/>
        <v/>
      </c>
      <c r="T256" s="299" t="str">
        <f t="shared" si="14"/>
        <v/>
      </c>
      <c r="U256" s="282"/>
    </row>
    <row r="257" spans="2:21" ht="24.75" customHeight="1">
      <c r="B257" s="176">
        <v>251</v>
      </c>
      <c r="C257" s="231"/>
      <c r="D257" s="290" t="str">
        <f t="shared" si="15"/>
        <v/>
      </c>
      <c r="E257" s="291">
        <f>IF(D257="",0,+COUNTIF('賃上げ前(２か月目)(様式3-７) '!$D$7:$D$1006,D257))</f>
        <v>0</v>
      </c>
      <c r="F257" s="205"/>
      <c r="G257" s="295" t="str">
        <f t="shared" si="16"/>
        <v/>
      </c>
      <c r="H257" s="202"/>
      <c r="I257" s="202"/>
      <c r="J257" s="203"/>
      <c r="K257" s="203"/>
      <c r="L257" s="203"/>
      <c r="M257" s="203"/>
      <c r="N257" s="203"/>
      <c r="O257" s="203"/>
      <c r="P257" s="203"/>
      <c r="Q257" s="203"/>
      <c r="R257" s="204"/>
      <c r="S257" s="298" t="str">
        <f t="shared" si="13"/>
        <v/>
      </c>
      <c r="T257" s="299" t="str">
        <f t="shared" si="14"/>
        <v/>
      </c>
      <c r="U257" s="282"/>
    </row>
    <row r="258" spans="2:21" ht="24.75" customHeight="1">
      <c r="B258" s="176">
        <v>252</v>
      </c>
      <c r="C258" s="231"/>
      <c r="D258" s="290" t="str">
        <f t="shared" si="15"/>
        <v/>
      </c>
      <c r="E258" s="291">
        <f>IF(D258="",0,+COUNTIF('賃上げ前(２か月目)(様式3-７) '!$D$7:$D$1006,D258))</f>
        <v>0</v>
      </c>
      <c r="F258" s="205"/>
      <c r="G258" s="295" t="str">
        <f t="shared" si="16"/>
        <v/>
      </c>
      <c r="H258" s="202"/>
      <c r="I258" s="202"/>
      <c r="J258" s="203"/>
      <c r="K258" s="203"/>
      <c r="L258" s="203"/>
      <c r="M258" s="203"/>
      <c r="N258" s="203"/>
      <c r="O258" s="203"/>
      <c r="P258" s="203"/>
      <c r="Q258" s="203"/>
      <c r="R258" s="204"/>
      <c r="S258" s="298" t="str">
        <f t="shared" si="13"/>
        <v/>
      </c>
      <c r="T258" s="299" t="str">
        <f t="shared" si="14"/>
        <v/>
      </c>
      <c r="U258" s="282"/>
    </row>
    <row r="259" spans="2:21" ht="24.75" customHeight="1">
      <c r="B259" s="176">
        <v>253</v>
      </c>
      <c r="C259" s="231"/>
      <c r="D259" s="290" t="str">
        <f t="shared" si="15"/>
        <v/>
      </c>
      <c r="E259" s="291">
        <f>IF(D259="",0,+COUNTIF('賃上げ前(２か月目)(様式3-７) '!$D$7:$D$1006,D259))</f>
        <v>0</v>
      </c>
      <c r="F259" s="205"/>
      <c r="G259" s="295" t="str">
        <f t="shared" si="16"/>
        <v/>
      </c>
      <c r="H259" s="202"/>
      <c r="I259" s="202"/>
      <c r="J259" s="203"/>
      <c r="K259" s="203"/>
      <c r="L259" s="203"/>
      <c r="M259" s="203"/>
      <c r="N259" s="203"/>
      <c r="O259" s="203"/>
      <c r="P259" s="203"/>
      <c r="Q259" s="203"/>
      <c r="R259" s="204"/>
      <c r="S259" s="298" t="str">
        <f t="shared" si="13"/>
        <v/>
      </c>
      <c r="T259" s="299" t="str">
        <f t="shared" si="14"/>
        <v/>
      </c>
      <c r="U259" s="282"/>
    </row>
    <row r="260" spans="2:21" ht="24.75" customHeight="1">
      <c r="B260" s="176">
        <v>254</v>
      </c>
      <c r="C260" s="231"/>
      <c r="D260" s="290" t="str">
        <f t="shared" si="15"/>
        <v/>
      </c>
      <c r="E260" s="291">
        <f>IF(D260="",0,+COUNTIF('賃上げ前(２か月目)(様式3-７) '!$D$7:$D$1006,D260))</f>
        <v>0</v>
      </c>
      <c r="F260" s="205"/>
      <c r="G260" s="295" t="str">
        <f t="shared" si="16"/>
        <v/>
      </c>
      <c r="H260" s="202"/>
      <c r="I260" s="202"/>
      <c r="J260" s="203"/>
      <c r="K260" s="203"/>
      <c r="L260" s="203"/>
      <c r="M260" s="203"/>
      <c r="N260" s="203"/>
      <c r="O260" s="203"/>
      <c r="P260" s="203"/>
      <c r="Q260" s="203"/>
      <c r="R260" s="204"/>
      <c r="S260" s="298" t="str">
        <f t="shared" si="13"/>
        <v/>
      </c>
      <c r="T260" s="299" t="str">
        <f t="shared" si="14"/>
        <v/>
      </c>
      <c r="U260" s="282"/>
    </row>
    <row r="261" spans="2:21" ht="24.75" customHeight="1">
      <c r="B261" s="176">
        <v>255</v>
      </c>
      <c r="C261" s="231"/>
      <c r="D261" s="290" t="str">
        <f t="shared" si="15"/>
        <v/>
      </c>
      <c r="E261" s="291">
        <f>IF(D261="",0,+COUNTIF('賃上げ前(２か月目)(様式3-７) '!$D$7:$D$1006,D261))</f>
        <v>0</v>
      </c>
      <c r="F261" s="205"/>
      <c r="G261" s="295" t="str">
        <f t="shared" si="16"/>
        <v/>
      </c>
      <c r="H261" s="202"/>
      <c r="I261" s="202"/>
      <c r="J261" s="203"/>
      <c r="K261" s="203"/>
      <c r="L261" s="203"/>
      <c r="M261" s="203"/>
      <c r="N261" s="203"/>
      <c r="O261" s="203"/>
      <c r="P261" s="203"/>
      <c r="Q261" s="203"/>
      <c r="R261" s="204"/>
      <c r="S261" s="298" t="str">
        <f t="shared" si="13"/>
        <v/>
      </c>
      <c r="T261" s="299" t="str">
        <f t="shared" si="14"/>
        <v/>
      </c>
      <c r="U261" s="282"/>
    </row>
    <row r="262" spans="2:21" ht="24.75" customHeight="1">
      <c r="B262" s="176">
        <v>256</v>
      </c>
      <c r="C262" s="231"/>
      <c r="D262" s="290" t="str">
        <f t="shared" si="15"/>
        <v/>
      </c>
      <c r="E262" s="291">
        <f>IF(D262="",0,+COUNTIF('賃上げ前(２か月目)(様式3-７) '!$D$7:$D$1006,D262))</f>
        <v>0</v>
      </c>
      <c r="F262" s="205"/>
      <c r="G262" s="295" t="str">
        <f t="shared" si="16"/>
        <v/>
      </c>
      <c r="H262" s="202"/>
      <c r="I262" s="202"/>
      <c r="J262" s="203"/>
      <c r="K262" s="203"/>
      <c r="L262" s="203"/>
      <c r="M262" s="203"/>
      <c r="N262" s="203"/>
      <c r="O262" s="203"/>
      <c r="P262" s="203"/>
      <c r="Q262" s="203"/>
      <c r="R262" s="204"/>
      <c r="S262" s="298" t="str">
        <f t="shared" si="13"/>
        <v/>
      </c>
      <c r="T262" s="299" t="str">
        <f t="shared" si="14"/>
        <v/>
      </c>
      <c r="U262" s="282"/>
    </row>
    <row r="263" spans="2:21" ht="24.75" customHeight="1">
      <c r="B263" s="176">
        <v>257</v>
      </c>
      <c r="C263" s="231"/>
      <c r="D263" s="290" t="str">
        <f t="shared" si="15"/>
        <v/>
      </c>
      <c r="E263" s="291">
        <f>IF(D263="",0,+COUNTIF('賃上げ前(２か月目)(様式3-７) '!$D$7:$D$1006,D263))</f>
        <v>0</v>
      </c>
      <c r="F263" s="205"/>
      <c r="G263" s="295" t="str">
        <f t="shared" si="16"/>
        <v/>
      </c>
      <c r="H263" s="202"/>
      <c r="I263" s="202"/>
      <c r="J263" s="203"/>
      <c r="K263" s="203"/>
      <c r="L263" s="203"/>
      <c r="M263" s="203"/>
      <c r="N263" s="203"/>
      <c r="O263" s="203"/>
      <c r="P263" s="203"/>
      <c r="Q263" s="203"/>
      <c r="R263" s="204"/>
      <c r="S263" s="298" t="str">
        <f t="shared" si="13"/>
        <v/>
      </c>
      <c r="T263" s="299" t="str">
        <f t="shared" si="14"/>
        <v/>
      </c>
      <c r="U263" s="282"/>
    </row>
    <row r="264" spans="2:21" ht="24.75" customHeight="1">
      <c r="B264" s="176">
        <v>258</v>
      </c>
      <c r="C264" s="231"/>
      <c r="D264" s="290" t="str">
        <f t="shared" si="15"/>
        <v/>
      </c>
      <c r="E264" s="291">
        <f>IF(D264="",0,+COUNTIF('賃上げ前(２か月目)(様式3-７) '!$D$7:$D$1006,D264))</f>
        <v>0</v>
      </c>
      <c r="F264" s="205"/>
      <c r="G264" s="295" t="str">
        <f t="shared" si="16"/>
        <v/>
      </c>
      <c r="H264" s="202"/>
      <c r="I264" s="202"/>
      <c r="J264" s="203"/>
      <c r="K264" s="203"/>
      <c r="L264" s="203"/>
      <c r="M264" s="203"/>
      <c r="N264" s="203"/>
      <c r="O264" s="203"/>
      <c r="P264" s="203"/>
      <c r="Q264" s="203"/>
      <c r="R264" s="204"/>
      <c r="S264" s="298" t="str">
        <f t="shared" ref="S264:S327" si="17">IF(C264="","",+SUM(H264:R264))</f>
        <v/>
      </c>
      <c r="T264" s="299" t="str">
        <f t="shared" ref="T264:T327" si="18">IF(C264="","",+IF(G264="対象",H264,0))</f>
        <v/>
      </c>
      <c r="U264" s="282"/>
    </row>
    <row r="265" spans="2:21" ht="24.75" customHeight="1">
      <c r="B265" s="176">
        <v>259</v>
      </c>
      <c r="C265" s="231"/>
      <c r="D265" s="290" t="str">
        <f t="shared" ref="D265:D328" si="19">SUBSTITUTE(SUBSTITUTE(C265,"　","")," ","")</f>
        <v/>
      </c>
      <c r="E265" s="291">
        <f>IF(D265="",0,+COUNTIF('賃上げ前(２か月目)(様式3-７) '!$D$7:$D$1006,D265))</f>
        <v>0</v>
      </c>
      <c r="F265" s="205"/>
      <c r="G265" s="295" t="str">
        <f t="shared" ref="G265:G328" si="20">IF(C265="","",+IF(OR(E265&lt;1,F265=""),"除外","対象"))</f>
        <v/>
      </c>
      <c r="H265" s="202"/>
      <c r="I265" s="202"/>
      <c r="J265" s="203"/>
      <c r="K265" s="203"/>
      <c r="L265" s="203"/>
      <c r="M265" s="203"/>
      <c r="N265" s="203"/>
      <c r="O265" s="203"/>
      <c r="P265" s="203"/>
      <c r="Q265" s="203"/>
      <c r="R265" s="204"/>
      <c r="S265" s="298" t="str">
        <f t="shared" si="17"/>
        <v/>
      </c>
      <c r="T265" s="299" t="str">
        <f t="shared" si="18"/>
        <v/>
      </c>
      <c r="U265" s="282"/>
    </row>
    <row r="266" spans="2:21" ht="24.75" customHeight="1">
      <c r="B266" s="176">
        <v>260</v>
      </c>
      <c r="C266" s="231"/>
      <c r="D266" s="290" t="str">
        <f t="shared" si="19"/>
        <v/>
      </c>
      <c r="E266" s="291">
        <f>IF(D266="",0,+COUNTIF('賃上げ前(２か月目)(様式3-７) '!$D$7:$D$1006,D266))</f>
        <v>0</v>
      </c>
      <c r="F266" s="205"/>
      <c r="G266" s="295" t="str">
        <f t="shared" si="20"/>
        <v/>
      </c>
      <c r="H266" s="202"/>
      <c r="I266" s="202"/>
      <c r="J266" s="203"/>
      <c r="K266" s="203"/>
      <c r="L266" s="203"/>
      <c r="M266" s="203"/>
      <c r="N266" s="203"/>
      <c r="O266" s="203"/>
      <c r="P266" s="203"/>
      <c r="Q266" s="203"/>
      <c r="R266" s="204"/>
      <c r="S266" s="298" t="str">
        <f t="shared" si="17"/>
        <v/>
      </c>
      <c r="T266" s="299" t="str">
        <f t="shared" si="18"/>
        <v/>
      </c>
      <c r="U266" s="282"/>
    </row>
    <row r="267" spans="2:21" ht="24.75" customHeight="1">
      <c r="B267" s="176">
        <v>261</v>
      </c>
      <c r="C267" s="231"/>
      <c r="D267" s="290" t="str">
        <f t="shared" si="19"/>
        <v/>
      </c>
      <c r="E267" s="291">
        <f>IF(D267="",0,+COUNTIF('賃上げ前(２か月目)(様式3-７) '!$D$7:$D$1006,D267))</f>
        <v>0</v>
      </c>
      <c r="F267" s="205"/>
      <c r="G267" s="295" t="str">
        <f t="shared" si="20"/>
        <v/>
      </c>
      <c r="H267" s="202"/>
      <c r="I267" s="202"/>
      <c r="J267" s="203"/>
      <c r="K267" s="203"/>
      <c r="L267" s="203"/>
      <c r="M267" s="203"/>
      <c r="N267" s="203"/>
      <c r="O267" s="203"/>
      <c r="P267" s="203"/>
      <c r="Q267" s="203"/>
      <c r="R267" s="204"/>
      <c r="S267" s="298" t="str">
        <f t="shared" si="17"/>
        <v/>
      </c>
      <c r="T267" s="299" t="str">
        <f t="shared" si="18"/>
        <v/>
      </c>
      <c r="U267" s="282"/>
    </row>
    <row r="268" spans="2:21" ht="24.75" customHeight="1">
      <c r="B268" s="176">
        <v>262</v>
      </c>
      <c r="C268" s="231"/>
      <c r="D268" s="290" t="str">
        <f t="shared" si="19"/>
        <v/>
      </c>
      <c r="E268" s="291">
        <f>IF(D268="",0,+COUNTIF('賃上げ前(２か月目)(様式3-７) '!$D$7:$D$1006,D268))</f>
        <v>0</v>
      </c>
      <c r="F268" s="205"/>
      <c r="G268" s="295" t="str">
        <f t="shared" si="20"/>
        <v/>
      </c>
      <c r="H268" s="202"/>
      <c r="I268" s="202"/>
      <c r="J268" s="203"/>
      <c r="K268" s="203"/>
      <c r="L268" s="203"/>
      <c r="M268" s="203"/>
      <c r="N268" s="203"/>
      <c r="O268" s="203"/>
      <c r="P268" s="203"/>
      <c r="Q268" s="203"/>
      <c r="R268" s="204"/>
      <c r="S268" s="298" t="str">
        <f t="shared" si="17"/>
        <v/>
      </c>
      <c r="T268" s="299" t="str">
        <f t="shared" si="18"/>
        <v/>
      </c>
      <c r="U268" s="282"/>
    </row>
    <row r="269" spans="2:21" ht="24.75" customHeight="1">
      <c r="B269" s="176">
        <v>263</v>
      </c>
      <c r="C269" s="231"/>
      <c r="D269" s="290" t="str">
        <f t="shared" si="19"/>
        <v/>
      </c>
      <c r="E269" s="291">
        <f>IF(D269="",0,+COUNTIF('賃上げ前(２か月目)(様式3-７) '!$D$7:$D$1006,D269))</f>
        <v>0</v>
      </c>
      <c r="F269" s="205"/>
      <c r="G269" s="295" t="str">
        <f t="shared" si="20"/>
        <v/>
      </c>
      <c r="H269" s="202"/>
      <c r="I269" s="202"/>
      <c r="J269" s="203"/>
      <c r="K269" s="203"/>
      <c r="L269" s="203"/>
      <c r="M269" s="203"/>
      <c r="N269" s="203"/>
      <c r="O269" s="203"/>
      <c r="P269" s="203"/>
      <c r="Q269" s="203"/>
      <c r="R269" s="204"/>
      <c r="S269" s="298" t="str">
        <f t="shared" si="17"/>
        <v/>
      </c>
      <c r="T269" s="299" t="str">
        <f t="shared" si="18"/>
        <v/>
      </c>
      <c r="U269" s="282"/>
    </row>
    <row r="270" spans="2:21" ht="24.75" customHeight="1">
      <c r="B270" s="176">
        <v>264</v>
      </c>
      <c r="C270" s="231"/>
      <c r="D270" s="290" t="str">
        <f t="shared" si="19"/>
        <v/>
      </c>
      <c r="E270" s="291">
        <f>IF(D270="",0,+COUNTIF('賃上げ前(２か月目)(様式3-７) '!$D$7:$D$1006,D270))</f>
        <v>0</v>
      </c>
      <c r="F270" s="205"/>
      <c r="G270" s="295" t="str">
        <f t="shared" si="20"/>
        <v/>
      </c>
      <c r="H270" s="202"/>
      <c r="I270" s="202"/>
      <c r="J270" s="203"/>
      <c r="K270" s="203"/>
      <c r="L270" s="203"/>
      <c r="M270" s="203"/>
      <c r="N270" s="203"/>
      <c r="O270" s="203"/>
      <c r="P270" s="203"/>
      <c r="Q270" s="203"/>
      <c r="R270" s="204"/>
      <c r="S270" s="298" t="str">
        <f t="shared" si="17"/>
        <v/>
      </c>
      <c r="T270" s="299" t="str">
        <f t="shared" si="18"/>
        <v/>
      </c>
      <c r="U270" s="282"/>
    </row>
    <row r="271" spans="2:21" ht="24.75" customHeight="1">
      <c r="B271" s="176">
        <v>265</v>
      </c>
      <c r="C271" s="231"/>
      <c r="D271" s="290" t="str">
        <f t="shared" si="19"/>
        <v/>
      </c>
      <c r="E271" s="291">
        <f>IF(D271="",0,+COUNTIF('賃上げ前(２か月目)(様式3-７) '!$D$7:$D$1006,D271))</f>
        <v>0</v>
      </c>
      <c r="F271" s="205"/>
      <c r="G271" s="295" t="str">
        <f t="shared" si="20"/>
        <v/>
      </c>
      <c r="H271" s="202"/>
      <c r="I271" s="202"/>
      <c r="J271" s="203"/>
      <c r="K271" s="203"/>
      <c r="L271" s="203"/>
      <c r="M271" s="203"/>
      <c r="N271" s="203"/>
      <c r="O271" s="203"/>
      <c r="P271" s="203"/>
      <c r="Q271" s="203"/>
      <c r="R271" s="204"/>
      <c r="S271" s="298" t="str">
        <f t="shared" si="17"/>
        <v/>
      </c>
      <c r="T271" s="299" t="str">
        <f t="shared" si="18"/>
        <v/>
      </c>
      <c r="U271" s="282"/>
    </row>
    <row r="272" spans="2:21" ht="24.75" customHeight="1">
      <c r="B272" s="176">
        <v>266</v>
      </c>
      <c r="C272" s="231"/>
      <c r="D272" s="290" t="str">
        <f t="shared" si="19"/>
        <v/>
      </c>
      <c r="E272" s="291">
        <f>IF(D272="",0,+COUNTIF('賃上げ前(２か月目)(様式3-７) '!$D$7:$D$1006,D272))</f>
        <v>0</v>
      </c>
      <c r="F272" s="205"/>
      <c r="G272" s="295" t="str">
        <f t="shared" si="20"/>
        <v/>
      </c>
      <c r="H272" s="202"/>
      <c r="I272" s="202"/>
      <c r="J272" s="203"/>
      <c r="K272" s="203"/>
      <c r="L272" s="203"/>
      <c r="M272" s="203"/>
      <c r="N272" s="203"/>
      <c r="O272" s="203"/>
      <c r="P272" s="203"/>
      <c r="Q272" s="203"/>
      <c r="R272" s="204"/>
      <c r="S272" s="298" t="str">
        <f t="shared" si="17"/>
        <v/>
      </c>
      <c r="T272" s="299" t="str">
        <f t="shared" si="18"/>
        <v/>
      </c>
      <c r="U272" s="282"/>
    </row>
    <row r="273" spans="2:21" ht="24.75" customHeight="1">
      <c r="B273" s="176">
        <v>267</v>
      </c>
      <c r="C273" s="231"/>
      <c r="D273" s="290" t="str">
        <f t="shared" si="19"/>
        <v/>
      </c>
      <c r="E273" s="291">
        <f>IF(D273="",0,+COUNTIF('賃上げ前(２か月目)(様式3-７) '!$D$7:$D$1006,D273))</f>
        <v>0</v>
      </c>
      <c r="F273" s="205"/>
      <c r="G273" s="295" t="str">
        <f t="shared" si="20"/>
        <v/>
      </c>
      <c r="H273" s="202"/>
      <c r="I273" s="202"/>
      <c r="J273" s="203"/>
      <c r="K273" s="203"/>
      <c r="L273" s="203"/>
      <c r="M273" s="203"/>
      <c r="N273" s="203"/>
      <c r="O273" s="203"/>
      <c r="P273" s="203"/>
      <c r="Q273" s="203"/>
      <c r="R273" s="204"/>
      <c r="S273" s="298" t="str">
        <f t="shared" si="17"/>
        <v/>
      </c>
      <c r="T273" s="299" t="str">
        <f t="shared" si="18"/>
        <v/>
      </c>
      <c r="U273" s="282"/>
    </row>
    <row r="274" spans="2:21" ht="24.75" customHeight="1">
      <c r="B274" s="176">
        <v>268</v>
      </c>
      <c r="C274" s="231"/>
      <c r="D274" s="290" t="str">
        <f t="shared" si="19"/>
        <v/>
      </c>
      <c r="E274" s="291">
        <f>IF(D274="",0,+COUNTIF('賃上げ前(２か月目)(様式3-７) '!$D$7:$D$1006,D274))</f>
        <v>0</v>
      </c>
      <c r="F274" s="205"/>
      <c r="G274" s="295" t="str">
        <f t="shared" si="20"/>
        <v/>
      </c>
      <c r="H274" s="202"/>
      <c r="I274" s="202"/>
      <c r="J274" s="203"/>
      <c r="K274" s="203"/>
      <c r="L274" s="203"/>
      <c r="M274" s="203"/>
      <c r="N274" s="203"/>
      <c r="O274" s="203"/>
      <c r="P274" s="203"/>
      <c r="Q274" s="203"/>
      <c r="R274" s="204"/>
      <c r="S274" s="298" t="str">
        <f t="shared" si="17"/>
        <v/>
      </c>
      <c r="T274" s="299" t="str">
        <f t="shared" si="18"/>
        <v/>
      </c>
      <c r="U274" s="282"/>
    </row>
    <row r="275" spans="2:21" ht="24.75" customHeight="1">
      <c r="B275" s="176">
        <v>269</v>
      </c>
      <c r="C275" s="231"/>
      <c r="D275" s="290" t="str">
        <f t="shared" si="19"/>
        <v/>
      </c>
      <c r="E275" s="291">
        <f>IF(D275="",0,+COUNTIF('賃上げ前(２か月目)(様式3-７) '!$D$7:$D$1006,D275))</f>
        <v>0</v>
      </c>
      <c r="F275" s="205"/>
      <c r="G275" s="295" t="str">
        <f t="shared" si="20"/>
        <v/>
      </c>
      <c r="H275" s="202"/>
      <c r="I275" s="202"/>
      <c r="J275" s="203"/>
      <c r="K275" s="203"/>
      <c r="L275" s="203"/>
      <c r="M275" s="203"/>
      <c r="N275" s="203"/>
      <c r="O275" s="203"/>
      <c r="P275" s="203"/>
      <c r="Q275" s="203"/>
      <c r="R275" s="204"/>
      <c r="S275" s="298" t="str">
        <f t="shared" si="17"/>
        <v/>
      </c>
      <c r="T275" s="299" t="str">
        <f t="shared" si="18"/>
        <v/>
      </c>
      <c r="U275" s="282"/>
    </row>
    <row r="276" spans="2:21" ht="24.75" customHeight="1">
      <c r="B276" s="176">
        <v>270</v>
      </c>
      <c r="C276" s="231"/>
      <c r="D276" s="290" t="str">
        <f t="shared" si="19"/>
        <v/>
      </c>
      <c r="E276" s="291">
        <f>IF(D276="",0,+COUNTIF('賃上げ前(２か月目)(様式3-７) '!$D$7:$D$1006,D276))</f>
        <v>0</v>
      </c>
      <c r="F276" s="205"/>
      <c r="G276" s="295" t="str">
        <f t="shared" si="20"/>
        <v/>
      </c>
      <c r="H276" s="202"/>
      <c r="I276" s="202"/>
      <c r="J276" s="203"/>
      <c r="K276" s="203"/>
      <c r="L276" s="203"/>
      <c r="M276" s="203"/>
      <c r="N276" s="203"/>
      <c r="O276" s="203"/>
      <c r="P276" s="203"/>
      <c r="Q276" s="203"/>
      <c r="R276" s="204"/>
      <c r="S276" s="298" t="str">
        <f t="shared" si="17"/>
        <v/>
      </c>
      <c r="T276" s="299" t="str">
        <f t="shared" si="18"/>
        <v/>
      </c>
      <c r="U276" s="282"/>
    </row>
    <row r="277" spans="2:21" ht="24.75" customHeight="1">
      <c r="B277" s="176">
        <v>271</v>
      </c>
      <c r="C277" s="231"/>
      <c r="D277" s="290" t="str">
        <f t="shared" si="19"/>
        <v/>
      </c>
      <c r="E277" s="291">
        <f>IF(D277="",0,+COUNTIF('賃上げ前(２か月目)(様式3-７) '!$D$7:$D$1006,D277))</f>
        <v>0</v>
      </c>
      <c r="F277" s="205"/>
      <c r="G277" s="295" t="str">
        <f t="shared" si="20"/>
        <v/>
      </c>
      <c r="H277" s="202"/>
      <c r="I277" s="202"/>
      <c r="J277" s="203"/>
      <c r="K277" s="203"/>
      <c r="L277" s="203"/>
      <c r="M277" s="203"/>
      <c r="N277" s="203"/>
      <c r="O277" s="203"/>
      <c r="P277" s="203"/>
      <c r="Q277" s="203"/>
      <c r="R277" s="204"/>
      <c r="S277" s="298" t="str">
        <f t="shared" si="17"/>
        <v/>
      </c>
      <c r="T277" s="299" t="str">
        <f t="shared" si="18"/>
        <v/>
      </c>
      <c r="U277" s="282"/>
    </row>
    <row r="278" spans="2:21" ht="24.75" customHeight="1">
      <c r="B278" s="176">
        <v>272</v>
      </c>
      <c r="C278" s="231"/>
      <c r="D278" s="290" t="str">
        <f t="shared" si="19"/>
        <v/>
      </c>
      <c r="E278" s="291">
        <f>IF(D278="",0,+COUNTIF('賃上げ前(２か月目)(様式3-７) '!$D$7:$D$1006,D278))</f>
        <v>0</v>
      </c>
      <c r="F278" s="205"/>
      <c r="G278" s="295" t="str">
        <f t="shared" si="20"/>
        <v/>
      </c>
      <c r="H278" s="202"/>
      <c r="I278" s="202"/>
      <c r="J278" s="203"/>
      <c r="K278" s="203"/>
      <c r="L278" s="203"/>
      <c r="M278" s="203"/>
      <c r="N278" s="203"/>
      <c r="O278" s="203"/>
      <c r="P278" s="203"/>
      <c r="Q278" s="203"/>
      <c r="R278" s="204"/>
      <c r="S278" s="298" t="str">
        <f t="shared" si="17"/>
        <v/>
      </c>
      <c r="T278" s="299" t="str">
        <f t="shared" si="18"/>
        <v/>
      </c>
      <c r="U278" s="282"/>
    </row>
    <row r="279" spans="2:21" ht="24.75" customHeight="1">
      <c r="B279" s="176">
        <v>273</v>
      </c>
      <c r="C279" s="231"/>
      <c r="D279" s="290" t="str">
        <f t="shared" si="19"/>
        <v/>
      </c>
      <c r="E279" s="291">
        <f>IF(D279="",0,+COUNTIF('賃上げ前(２か月目)(様式3-７) '!$D$7:$D$1006,D279))</f>
        <v>0</v>
      </c>
      <c r="F279" s="205"/>
      <c r="G279" s="295" t="str">
        <f t="shared" si="20"/>
        <v/>
      </c>
      <c r="H279" s="202"/>
      <c r="I279" s="202"/>
      <c r="J279" s="203"/>
      <c r="K279" s="203"/>
      <c r="L279" s="203"/>
      <c r="M279" s="203"/>
      <c r="N279" s="203"/>
      <c r="O279" s="203"/>
      <c r="P279" s="203"/>
      <c r="Q279" s="203"/>
      <c r="R279" s="204"/>
      <c r="S279" s="298" t="str">
        <f t="shared" si="17"/>
        <v/>
      </c>
      <c r="T279" s="299" t="str">
        <f t="shared" si="18"/>
        <v/>
      </c>
      <c r="U279" s="282"/>
    </row>
    <row r="280" spans="2:21" ht="24.75" customHeight="1">
      <c r="B280" s="176">
        <v>274</v>
      </c>
      <c r="C280" s="231"/>
      <c r="D280" s="290" t="str">
        <f t="shared" si="19"/>
        <v/>
      </c>
      <c r="E280" s="291">
        <f>IF(D280="",0,+COUNTIF('賃上げ前(２か月目)(様式3-７) '!$D$7:$D$1006,D280))</f>
        <v>0</v>
      </c>
      <c r="F280" s="205"/>
      <c r="G280" s="295" t="str">
        <f t="shared" si="20"/>
        <v/>
      </c>
      <c r="H280" s="202"/>
      <c r="I280" s="202"/>
      <c r="J280" s="203"/>
      <c r="K280" s="203"/>
      <c r="L280" s="203"/>
      <c r="M280" s="203"/>
      <c r="N280" s="203"/>
      <c r="O280" s="203"/>
      <c r="P280" s="203"/>
      <c r="Q280" s="203"/>
      <c r="R280" s="204"/>
      <c r="S280" s="298" t="str">
        <f t="shared" si="17"/>
        <v/>
      </c>
      <c r="T280" s="299" t="str">
        <f t="shared" si="18"/>
        <v/>
      </c>
      <c r="U280" s="282"/>
    </row>
    <row r="281" spans="2:21" ht="24.75" customHeight="1">
      <c r="B281" s="176">
        <v>275</v>
      </c>
      <c r="C281" s="231"/>
      <c r="D281" s="290" t="str">
        <f t="shared" si="19"/>
        <v/>
      </c>
      <c r="E281" s="291">
        <f>IF(D281="",0,+COUNTIF('賃上げ前(２か月目)(様式3-７) '!$D$7:$D$1006,D281))</f>
        <v>0</v>
      </c>
      <c r="F281" s="205"/>
      <c r="G281" s="295" t="str">
        <f t="shared" si="20"/>
        <v/>
      </c>
      <c r="H281" s="202"/>
      <c r="I281" s="202"/>
      <c r="J281" s="203"/>
      <c r="K281" s="203"/>
      <c r="L281" s="203"/>
      <c r="M281" s="203"/>
      <c r="N281" s="203"/>
      <c r="O281" s="203"/>
      <c r="P281" s="203"/>
      <c r="Q281" s="203"/>
      <c r="R281" s="204"/>
      <c r="S281" s="298" t="str">
        <f t="shared" si="17"/>
        <v/>
      </c>
      <c r="T281" s="299" t="str">
        <f t="shared" si="18"/>
        <v/>
      </c>
      <c r="U281" s="282"/>
    </row>
    <row r="282" spans="2:21" ht="24.75" customHeight="1">
      <c r="B282" s="176">
        <v>276</v>
      </c>
      <c r="C282" s="231"/>
      <c r="D282" s="290" t="str">
        <f t="shared" si="19"/>
        <v/>
      </c>
      <c r="E282" s="291">
        <f>IF(D282="",0,+COUNTIF('賃上げ前(２か月目)(様式3-７) '!$D$7:$D$1006,D282))</f>
        <v>0</v>
      </c>
      <c r="F282" s="205"/>
      <c r="G282" s="295" t="str">
        <f t="shared" si="20"/>
        <v/>
      </c>
      <c r="H282" s="202"/>
      <c r="I282" s="202"/>
      <c r="J282" s="203"/>
      <c r="K282" s="203"/>
      <c r="L282" s="203"/>
      <c r="M282" s="203"/>
      <c r="N282" s="203"/>
      <c r="O282" s="203"/>
      <c r="P282" s="203"/>
      <c r="Q282" s="203"/>
      <c r="R282" s="204"/>
      <c r="S282" s="298" t="str">
        <f t="shared" si="17"/>
        <v/>
      </c>
      <c r="T282" s="299" t="str">
        <f t="shared" si="18"/>
        <v/>
      </c>
      <c r="U282" s="282"/>
    </row>
    <row r="283" spans="2:21" ht="24.75" customHeight="1">
      <c r="B283" s="176">
        <v>277</v>
      </c>
      <c r="C283" s="231"/>
      <c r="D283" s="290" t="str">
        <f t="shared" si="19"/>
        <v/>
      </c>
      <c r="E283" s="291">
        <f>IF(D283="",0,+COUNTIF('賃上げ前(２か月目)(様式3-７) '!$D$7:$D$1006,D283))</f>
        <v>0</v>
      </c>
      <c r="F283" s="205"/>
      <c r="G283" s="295" t="str">
        <f t="shared" si="20"/>
        <v/>
      </c>
      <c r="H283" s="202"/>
      <c r="I283" s="202"/>
      <c r="J283" s="203"/>
      <c r="K283" s="203"/>
      <c r="L283" s="203"/>
      <c r="M283" s="203"/>
      <c r="N283" s="203"/>
      <c r="O283" s="203"/>
      <c r="P283" s="203"/>
      <c r="Q283" s="203"/>
      <c r="R283" s="204"/>
      <c r="S283" s="298" t="str">
        <f t="shared" si="17"/>
        <v/>
      </c>
      <c r="T283" s="299" t="str">
        <f t="shared" si="18"/>
        <v/>
      </c>
      <c r="U283" s="282"/>
    </row>
    <row r="284" spans="2:21" ht="24.75" customHeight="1">
      <c r="B284" s="176">
        <v>278</v>
      </c>
      <c r="C284" s="231"/>
      <c r="D284" s="290" t="str">
        <f t="shared" si="19"/>
        <v/>
      </c>
      <c r="E284" s="291">
        <f>IF(D284="",0,+COUNTIF('賃上げ前(２か月目)(様式3-７) '!$D$7:$D$1006,D284))</f>
        <v>0</v>
      </c>
      <c r="F284" s="205"/>
      <c r="G284" s="295" t="str">
        <f t="shared" si="20"/>
        <v/>
      </c>
      <c r="H284" s="202"/>
      <c r="I284" s="202"/>
      <c r="J284" s="203"/>
      <c r="K284" s="203"/>
      <c r="L284" s="203"/>
      <c r="M284" s="203"/>
      <c r="N284" s="203"/>
      <c r="O284" s="203"/>
      <c r="P284" s="203"/>
      <c r="Q284" s="203"/>
      <c r="R284" s="204"/>
      <c r="S284" s="298" t="str">
        <f t="shared" si="17"/>
        <v/>
      </c>
      <c r="T284" s="299" t="str">
        <f t="shared" si="18"/>
        <v/>
      </c>
      <c r="U284" s="282"/>
    </row>
    <row r="285" spans="2:21" ht="24.75" customHeight="1">
      <c r="B285" s="176">
        <v>279</v>
      </c>
      <c r="C285" s="231"/>
      <c r="D285" s="290" t="str">
        <f t="shared" si="19"/>
        <v/>
      </c>
      <c r="E285" s="291">
        <f>IF(D285="",0,+COUNTIF('賃上げ前(２か月目)(様式3-７) '!$D$7:$D$1006,D285))</f>
        <v>0</v>
      </c>
      <c r="F285" s="205"/>
      <c r="G285" s="295" t="str">
        <f t="shared" si="20"/>
        <v/>
      </c>
      <c r="H285" s="202"/>
      <c r="I285" s="202"/>
      <c r="J285" s="203"/>
      <c r="K285" s="203"/>
      <c r="L285" s="203"/>
      <c r="M285" s="203"/>
      <c r="N285" s="203"/>
      <c r="O285" s="203"/>
      <c r="P285" s="203"/>
      <c r="Q285" s="203"/>
      <c r="R285" s="204"/>
      <c r="S285" s="298" t="str">
        <f t="shared" si="17"/>
        <v/>
      </c>
      <c r="T285" s="299" t="str">
        <f t="shared" si="18"/>
        <v/>
      </c>
      <c r="U285" s="282"/>
    </row>
    <row r="286" spans="2:21" ht="24.75" customHeight="1">
      <c r="B286" s="176">
        <v>280</v>
      </c>
      <c r="C286" s="231"/>
      <c r="D286" s="290" t="str">
        <f t="shared" si="19"/>
        <v/>
      </c>
      <c r="E286" s="291">
        <f>IF(D286="",0,+COUNTIF('賃上げ前(２か月目)(様式3-７) '!$D$7:$D$1006,D286))</f>
        <v>0</v>
      </c>
      <c r="F286" s="205"/>
      <c r="G286" s="295" t="str">
        <f t="shared" si="20"/>
        <v/>
      </c>
      <c r="H286" s="202"/>
      <c r="I286" s="202"/>
      <c r="J286" s="203"/>
      <c r="K286" s="203"/>
      <c r="L286" s="203"/>
      <c r="M286" s="203"/>
      <c r="N286" s="203"/>
      <c r="O286" s="203"/>
      <c r="P286" s="203"/>
      <c r="Q286" s="203"/>
      <c r="R286" s="204"/>
      <c r="S286" s="298" t="str">
        <f t="shared" si="17"/>
        <v/>
      </c>
      <c r="T286" s="299" t="str">
        <f t="shared" si="18"/>
        <v/>
      </c>
      <c r="U286" s="282"/>
    </row>
    <row r="287" spans="2:21" ht="24.75" customHeight="1">
      <c r="B287" s="176">
        <v>281</v>
      </c>
      <c r="C287" s="231"/>
      <c r="D287" s="290" t="str">
        <f t="shared" si="19"/>
        <v/>
      </c>
      <c r="E287" s="291">
        <f>IF(D287="",0,+COUNTIF('賃上げ前(２か月目)(様式3-７) '!$D$7:$D$1006,D287))</f>
        <v>0</v>
      </c>
      <c r="F287" s="205"/>
      <c r="G287" s="295" t="str">
        <f t="shared" si="20"/>
        <v/>
      </c>
      <c r="H287" s="202"/>
      <c r="I287" s="202"/>
      <c r="J287" s="203"/>
      <c r="K287" s="203"/>
      <c r="L287" s="203"/>
      <c r="M287" s="203"/>
      <c r="N287" s="203"/>
      <c r="O287" s="203"/>
      <c r="P287" s="203"/>
      <c r="Q287" s="203"/>
      <c r="R287" s="204"/>
      <c r="S287" s="298" t="str">
        <f t="shared" si="17"/>
        <v/>
      </c>
      <c r="T287" s="299" t="str">
        <f t="shared" si="18"/>
        <v/>
      </c>
      <c r="U287" s="282"/>
    </row>
    <row r="288" spans="2:21" ht="24.75" customHeight="1">
      <c r="B288" s="176">
        <v>282</v>
      </c>
      <c r="C288" s="231"/>
      <c r="D288" s="290" t="str">
        <f t="shared" si="19"/>
        <v/>
      </c>
      <c r="E288" s="291">
        <f>IF(D288="",0,+COUNTIF('賃上げ前(２か月目)(様式3-７) '!$D$7:$D$1006,D288))</f>
        <v>0</v>
      </c>
      <c r="F288" s="205"/>
      <c r="G288" s="295" t="str">
        <f t="shared" si="20"/>
        <v/>
      </c>
      <c r="H288" s="202"/>
      <c r="I288" s="202"/>
      <c r="J288" s="203"/>
      <c r="K288" s="203"/>
      <c r="L288" s="203"/>
      <c r="M288" s="203"/>
      <c r="N288" s="203"/>
      <c r="O288" s="203"/>
      <c r="P288" s="203"/>
      <c r="Q288" s="203"/>
      <c r="R288" s="204"/>
      <c r="S288" s="298" t="str">
        <f t="shared" si="17"/>
        <v/>
      </c>
      <c r="T288" s="299" t="str">
        <f t="shared" si="18"/>
        <v/>
      </c>
      <c r="U288" s="282"/>
    </row>
    <row r="289" spans="2:21" ht="24.75" customHeight="1">
      <c r="B289" s="176">
        <v>283</v>
      </c>
      <c r="C289" s="231"/>
      <c r="D289" s="290" t="str">
        <f t="shared" si="19"/>
        <v/>
      </c>
      <c r="E289" s="291">
        <f>IF(D289="",0,+COUNTIF('賃上げ前(２か月目)(様式3-７) '!$D$7:$D$1006,D289))</f>
        <v>0</v>
      </c>
      <c r="F289" s="205"/>
      <c r="G289" s="295" t="str">
        <f t="shared" si="20"/>
        <v/>
      </c>
      <c r="H289" s="202"/>
      <c r="I289" s="202"/>
      <c r="J289" s="203"/>
      <c r="K289" s="203"/>
      <c r="L289" s="203"/>
      <c r="M289" s="203"/>
      <c r="N289" s="203"/>
      <c r="O289" s="203"/>
      <c r="P289" s="203"/>
      <c r="Q289" s="203"/>
      <c r="R289" s="204"/>
      <c r="S289" s="298" t="str">
        <f t="shared" si="17"/>
        <v/>
      </c>
      <c r="T289" s="299" t="str">
        <f t="shared" si="18"/>
        <v/>
      </c>
      <c r="U289" s="282"/>
    </row>
    <row r="290" spans="2:21" ht="24.75" customHeight="1">
      <c r="B290" s="176">
        <v>284</v>
      </c>
      <c r="C290" s="231"/>
      <c r="D290" s="290" t="str">
        <f t="shared" si="19"/>
        <v/>
      </c>
      <c r="E290" s="291">
        <f>IF(D290="",0,+COUNTIF('賃上げ前(２か月目)(様式3-７) '!$D$7:$D$1006,D290))</f>
        <v>0</v>
      </c>
      <c r="F290" s="205"/>
      <c r="G290" s="295" t="str">
        <f t="shared" si="20"/>
        <v/>
      </c>
      <c r="H290" s="202"/>
      <c r="I290" s="202"/>
      <c r="J290" s="203"/>
      <c r="K290" s="203"/>
      <c r="L290" s="203"/>
      <c r="M290" s="203"/>
      <c r="N290" s="203"/>
      <c r="O290" s="203"/>
      <c r="P290" s="203"/>
      <c r="Q290" s="203"/>
      <c r="R290" s="204"/>
      <c r="S290" s="298" t="str">
        <f t="shared" si="17"/>
        <v/>
      </c>
      <c r="T290" s="299" t="str">
        <f t="shared" si="18"/>
        <v/>
      </c>
      <c r="U290" s="282"/>
    </row>
    <row r="291" spans="2:21" ht="24.75" customHeight="1">
      <c r="B291" s="176">
        <v>285</v>
      </c>
      <c r="C291" s="231"/>
      <c r="D291" s="290" t="str">
        <f t="shared" si="19"/>
        <v/>
      </c>
      <c r="E291" s="291">
        <f>IF(D291="",0,+COUNTIF('賃上げ前(２か月目)(様式3-７) '!$D$7:$D$1006,D291))</f>
        <v>0</v>
      </c>
      <c r="F291" s="205"/>
      <c r="G291" s="295" t="str">
        <f t="shared" si="20"/>
        <v/>
      </c>
      <c r="H291" s="202"/>
      <c r="I291" s="202"/>
      <c r="J291" s="203"/>
      <c r="K291" s="203"/>
      <c r="L291" s="203"/>
      <c r="M291" s="203"/>
      <c r="N291" s="203"/>
      <c r="O291" s="203"/>
      <c r="P291" s="203"/>
      <c r="Q291" s="203"/>
      <c r="R291" s="204"/>
      <c r="S291" s="298" t="str">
        <f t="shared" si="17"/>
        <v/>
      </c>
      <c r="T291" s="299" t="str">
        <f t="shared" si="18"/>
        <v/>
      </c>
      <c r="U291" s="282"/>
    </row>
    <row r="292" spans="2:21" ht="24.75" customHeight="1">
      <c r="B292" s="176">
        <v>286</v>
      </c>
      <c r="C292" s="231"/>
      <c r="D292" s="290" t="str">
        <f t="shared" si="19"/>
        <v/>
      </c>
      <c r="E292" s="291">
        <f>IF(D292="",0,+COUNTIF('賃上げ前(２か月目)(様式3-７) '!$D$7:$D$1006,D292))</f>
        <v>0</v>
      </c>
      <c r="F292" s="205"/>
      <c r="G292" s="295" t="str">
        <f t="shared" si="20"/>
        <v/>
      </c>
      <c r="H292" s="202"/>
      <c r="I292" s="202"/>
      <c r="J292" s="203"/>
      <c r="K292" s="203"/>
      <c r="L292" s="203"/>
      <c r="M292" s="203"/>
      <c r="N292" s="203"/>
      <c r="O292" s="203"/>
      <c r="P292" s="203"/>
      <c r="Q292" s="203"/>
      <c r="R292" s="204"/>
      <c r="S292" s="298" t="str">
        <f t="shared" si="17"/>
        <v/>
      </c>
      <c r="T292" s="299" t="str">
        <f t="shared" si="18"/>
        <v/>
      </c>
      <c r="U292" s="282"/>
    </row>
    <row r="293" spans="2:21" ht="24.75" customHeight="1">
      <c r="B293" s="176">
        <v>287</v>
      </c>
      <c r="C293" s="231"/>
      <c r="D293" s="290" t="str">
        <f t="shared" si="19"/>
        <v/>
      </c>
      <c r="E293" s="291">
        <f>IF(D293="",0,+COUNTIF('賃上げ前(２か月目)(様式3-７) '!$D$7:$D$1006,D293))</f>
        <v>0</v>
      </c>
      <c r="F293" s="205"/>
      <c r="G293" s="295" t="str">
        <f t="shared" si="20"/>
        <v/>
      </c>
      <c r="H293" s="202"/>
      <c r="I293" s="202"/>
      <c r="J293" s="203"/>
      <c r="K293" s="203"/>
      <c r="L293" s="203"/>
      <c r="M293" s="203"/>
      <c r="N293" s="203"/>
      <c r="O293" s="203"/>
      <c r="P293" s="203"/>
      <c r="Q293" s="203"/>
      <c r="R293" s="204"/>
      <c r="S293" s="298" t="str">
        <f t="shared" si="17"/>
        <v/>
      </c>
      <c r="T293" s="299" t="str">
        <f t="shared" si="18"/>
        <v/>
      </c>
      <c r="U293" s="282"/>
    </row>
    <row r="294" spans="2:21" ht="24.75" customHeight="1">
      <c r="B294" s="176">
        <v>288</v>
      </c>
      <c r="C294" s="231"/>
      <c r="D294" s="290" t="str">
        <f t="shared" si="19"/>
        <v/>
      </c>
      <c r="E294" s="291">
        <f>IF(D294="",0,+COUNTIF('賃上げ前(２か月目)(様式3-７) '!$D$7:$D$1006,D294))</f>
        <v>0</v>
      </c>
      <c r="F294" s="205"/>
      <c r="G294" s="295" t="str">
        <f t="shared" si="20"/>
        <v/>
      </c>
      <c r="H294" s="202"/>
      <c r="I294" s="202"/>
      <c r="J294" s="203"/>
      <c r="K294" s="203"/>
      <c r="L294" s="203"/>
      <c r="M294" s="203"/>
      <c r="N294" s="203"/>
      <c r="O294" s="203"/>
      <c r="P294" s="203"/>
      <c r="Q294" s="203"/>
      <c r="R294" s="204"/>
      <c r="S294" s="298" t="str">
        <f t="shared" si="17"/>
        <v/>
      </c>
      <c r="T294" s="299" t="str">
        <f t="shared" si="18"/>
        <v/>
      </c>
      <c r="U294" s="282"/>
    </row>
    <row r="295" spans="2:21" ht="24.75" customHeight="1">
      <c r="B295" s="176">
        <v>289</v>
      </c>
      <c r="C295" s="231"/>
      <c r="D295" s="290" t="str">
        <f t="shared" si="19"/>
        <v/>
      </c>
      <c r="E295" s="291">
        <f>IF(D295="",0,+COUNTIF('賃上げ前(２か月目)(様式3-７) '!$D$7:$D$1006,D295))</f>
        <v>0</v>
      </c>
      <c r="F295" s="205"/>
      <c r="G295" s="295" t="str">
        <f t="shared" si="20"/>
        <v/>
      </c>
      <c r="H295" s="202"/>
      <c r="I295" s="202"/>
      <c r="J295" s="203"/>
      <c r="K295" s="203"/>
      <c r="L295" s="203"/>
      <c r="M295" s="203"/>
      <c r="N295" s="203"/>
      <c r="O295" s="203"/>
      <c r="P295" s="203"/>
      <c r="Q295" s="203"/>
      <c r="R295" s="204"/>
      <c r="S295" s="298" t="str">
        <f t="shared" si="17"/>
        <v/>
      </c>
      <c r="T295" s="299" t="str">
        <f t="shared" si="18"/>
        <v/>
      </c>
      <c r="U295" s="282"/>
    </row>
    <row r="296" spans="2:21" ht="24.75" customHeight="1">
      <c r="B296" s="176">
        <v>290</v>
      </c>
      <c r="C296" s="231"/>
      <c r="D296" s="290" t="str">
        <f t="shared" si="19"/>
        <v/>
      </c>
      <c r="E296" s="291">
        <f>IF(D296="",0,+COUNTIF('賃上げ前(２か月目)(様式3-７) '!$D$7:$D$1006,D296))</f>
        <v>0</v>
      </c>
      <c r="F296" s="205"/>
      <c r="G296" s="295" t="str">
        <f t="shared" si="20"/>
        <v/>
      </c>
      <c r="H296" s="202"/>
      <c r="I296" s="202"/>
      <c r="J296" s="203"/>
      <c r="K296" s="203"/>
      <c r="L296" s="203"/>
      <c r="M296" s="203"/>
      <c r="N296" s="203"/>
      <c r="O296" s="203"/>
      <c r="P296" s="203"/>
      <c r="Q296" s="203"/>
      <c r="R296" s="204"/>
      <c r="S296" s="298" t="str">
        <f t="shared" si="17"/>
        <v/>
      </c>
      <c r="T296" s="299" t="str">
        <f t="shared" si="18"/>
        <v/>
      </c>
      <c r="U296" s="282"/>
    </row>
    <row r="297" spans="2:21" ht="24.75" customHeight="1">
      <c r="B297" s="176">
        <v>291</v>
      </c>
      <c r="C297" s="231"/>
      <c r="D297" s="290" t="str">
        <f t="shared" si="19"/>
        <v/>
      </c>
      <c r="E297" s="291">
        <f>IF(D297="",0,+COUNTIF('賃上げ前(２か月目)(様式3-７) '!$D$7:$D$1006,D297))</f>
        <v>0</v>
      </c>
      <c r="F297" s="205"/>
      <c r="G297" s="295" t="str">
        <f t="shared" si="20"/>
        <v/>
      </c>
      <c r="H297" s="202"/>
      <c r="I297" s="202"/>
      <c r="J297" s="203"/>
      <c r="K297" s="203"/>
      <c r="L297" s="203"/>
      <c r="M297" s="203"/>
      <c r="N297" s="203"/>
      <c r="O297" s="203"/>
      <c r="P297" s="203"/>
      <c r="Q297" s="203"/>
      <c r="R297" s="204"/>
      <c r="S297" s="298" t="str">
        <f t="shared" si="17"/>
        <v/>
      </c>
      <c r="T297" s="299" t="str">
        <f t="shared" si="18"/>
        <v/>
      </c>
      <c r="U297" s="282"/>
    </row>
    <row r="298" spans="2:21" ht="24.75" customHeight="1">
      <c r="B298" s="176">
        <v>292</v>
      </c>
      <c r="C298" s="231"/>
      <c r="D298" s="290" t="str">
        <f t="shared" si="19"/>
        <v/>
      </c>
      <c r="E298" s="291">
        <f>IF(D298="",0,+COUNTIF('賃上げ前(２か月目)(様式3-７) '!$D$7:$D$1006,D298))</f>
        <v>0</v>
      </c>
      <c r="F298" s="205"/>
      <c r="G298" s="295" t="str">
        <f t="shared" si="20"/>
        <v/>
      </c>
      <c r="H298" s="202"/>
      <c r="I298" s="202"/>
      <c r="J298" s="203"/>
      <c r="K298" s="203"/>
      <c r="L298" s="203"/>
      <c r="M298" s="203"/>
      <c r="N298" s="203"/>
      <c r="O298" s="203"/>
      <c r="P298" s="203"/>
      <c r="Q298" s="203"/>
      <c r="R298" s="204"/>
      <c r="S298" s="298" t="str">
        <f t="shared" si="17"/>
        <v/>
      </c>
      <c r="T298" s="299" t="str">
        <f t="shared" si="18"/>
        <v/>
      </c>
      <c r="U298" s="282"/>
    </row>
    <row r="299" spans="2:21" ht="24.75" customHeight="1">
      <c r="B299" s="176">
        <v>293</v>
      </c>
      <c r="C299" s="231"/>
      <c r="D299" s="290" t="str">
        <f t="shared" si="19"/>
        <v/>
      </c>
      <c r="E299" s="291">
        <f>IF(D299="",0,+COUNTIF('賃上げ前(２か月目)(様式3-７) '!$D$7:$D$1006,D299))</f>
        <v>0</v>
      </c>
      <c r="F299" s="205"/>
      <c r="G299" s="295" t="str">
        <f t="shared" si="20"/>
        <v/>
      </c>
      <c r="H299" s="202"/>
      <c r="I299" s="202"/>
      <c r="J299" s="203"/>
      <c r="K299" s="203"/>
      <c r="L299" s="203"/>
      <c r="M299" s="203"/>
      <c r="N299" s="203"/>
      <c r="O299" s="203"/>
      <c r="P299" s="203"/>
      <c r="Q299" s="203"/>
      <c r="R299" s="204"/>
      <c r="S299" s="298" t="str">
        <f t="shared" si="17"/>
        <v/>
      </c>
      <c r="T299" s="299" t="str">
        <f t="shared" si="18"/>
        <v/>
      </c>
      <c r="U299" s="282"/>
    </row>
    <row r="300" spans="2:21" ht="24.75" customHeight="1">
      <c r="B300" s="176">
        <v>294</v>
      </c>
      <c r="C300" s="231"/>
      <c r="D300" s="290" t="str">
        <f t="shared" si="19"/>
        <v/>
      </c>
      <c r="E300" s="291">
        <f>IF(D300="",0,+COUNTIF('賃上げ前(２か月目)(様式3-７) '!$D$7:$D$1006,D300))</f>
        <v>0</v>
      </c>
      <c r="F300" s="205"/>
      <c r="G300" s="295" t="str">
        <f t="shared" si="20"/>
        <v/>
      </c>
      <c r="H300" s="202"/>
      <c r="I300" s="202"/>
      <c r="J300" s="203"/>
      <c r="K300" s="203"/>
      <c r="L300" s="203"/>
      <c r="M300" s="203"/>
      <c r="N300" s="203"/>
      <c r="O300" s="203"/>
      <c r="P300" s="203"/>
      <c r="Q300" s="203"/>
      <c r="R300" s="204"/>
      <c r="S300" s="298" t="str">
        <f t="shared" si="17"/>
        <v/>
      </c>
      <c r="T300" s="299" t="str">
        <f t="shared" si="18"/>
        <v/>
      </c>
      <c r="U300" s="282"/>
    </row>
    <row r="301" spans="2:21" ht="24.75" customHeight="1">
      <c r="B301" s="176">
        <v>295</v>
      </c>
      <c r="C301" s="231"/>
      <c r="D301" s="290" t="str">
        <f t="shared" si="19"/>
        <v/>
      </c>
      <c r="E301" s="291">
        <f>IF(D301="",0,+COUNTIF('賃上げ前(２か月目)(様式3-７) '!$D$7:$D$1006,D301))</f>
        <v>0</v>
      </c>
      <c r="F301" s="205"/>
      <c r="G301" s="295" t="str">
        <f t="shared" si="20"/>
        <v/>
      </c>
      <c r="H301" s="202"/>
      <c r="I301" s="202"/>
      <c r="J301" s="203"/>
      <c r="K301" s="203"/>
      <c r="L301" s="203"/>
      <c r="M301" s="203"/>
      <c r="N301" s="203"/>
      <c r="O301" s="203"/>
      <c r="P301" s="203"/>
      <c r="Q301" s="203"/>
      <c r="R301" s="204"/>
      <c r="S301" s="298" t="str">
        <f t="shared" si="17"/>
        <v/>
      </c>
      <c r="T301" s="299" t="str">
        <f t="shared" si="18"/>
        <v/>
      </c>
      <c r="U301" s="282"/>
    </row>
    <row r="302" spans="2:21" ht="24.75" customHeight="1">
      <c r="B302" s="176">
        <v>296</v>
      </c>
      <c r="C302" s="231"/>
      <c r="D302" s="290" t="str">
        <f t="shared" si="19"/>
        <v/>
      </c>
      <c r="E302" s="291">
        <f>IF(D302="",0,+COUNTIF('賃上げ前(２か月目)(様式3-７) '!$D$7:$D$1006,D302))</f>
        <v>0</v>
      </c>
      <c r="F302" s="205"/>
      <c r="G302" s="295" t="str">
        <f t="shared" si="20"/>
        <v/>
      </c>
      <c r="H302" s="202"/>
      <c r="I302" s="202"/>
      <c r="J302" s="203"/>
      <c r="K302" s="203"/>
      <c r="L302" s="203"/>
      <c r="M302" s="203"/>
      <c r="N302" s="203"/>
      <c r="O302" s="203"/>
      <c r="P302" s="203"/>
      <c r="Q302" s="203"/>
      <c r="R302" s="204"/>
      <c r="S302" s="298" t="str">
        <f t="shared" si="17"/>
        <v/>
      </c>
      <c r="T302" s="299" t="str">
        <f t="shared" si="18"/>
        <v/>
      </c>
      <c r="U302" s="282"/>
    </row>
    <row r="303" spans="2:21" ht="24.75" customHeight="1">
      <c r="B303" s="176">
        <v>297</v>
      </c>
      <c r="C303" s="231"/>
      <c r="D303" s="290" t="str">
        <f t="shared" si="19"/>
        <v/>
      </c>
      <c r="E303" s="291">
        <f>IF(D303="",0,+COUNTIF('賃上げ前(２か月目)(様式3-７) '!$D$7:$D$1006,D303))</f>
        <v>0</v>
      </c>
      <c r="F303" s="205"/>
      <c r="G303" s="295" t="str">
        <f t="shared" si="20"/>
        <v/>
      </c>
      <c r="H303" s="202"/>
      <c r="I303" s="202"/>
      <c r="J303" s="203"/>
      <c r="K303" s="203"/>
      <c r="L303" s="203"/>
      <c r="M303" s="203"/>
      <c r="N303" s="203"/>
      <c r="O303" s="203"/>
      <c r="P303" s="203"/>
      <c r="Q303" s="203"/>
      <c r="R303" s="204"/>
      <c r="S303" s="298" t="str">
        <f t="shared" si="17"/>
        <v/>
      </c>
      <c r="T303" s="299" t="str">
        <f t="shared" si="18"/>
        <v/>
      </c>
      <c r="U303" s="282"/>
    </row>
    <row r="304" spans="2:21" ht="24.75" customHeight="1">
      <c r="B304" s="176">
        <v>298</v>
      </c>
      <c r="C304" s="231"/>
      <c r="D304" s="290" t="str">
        <f t="shared" si="19"/>
        <v/>
      </c>
      <c r="E304" s="291">
        <f>IF(D304="",0,+COUNTIF('賃上げ前(２か月目)(様式3-７) '!$D$7:$D$1006,D304))</f>
        <v>0</v>
      </c>
      <c r="F304" s="205"/>
      <c r="G304" s="295" t="str">
        <f t="shared" si="20"/>
        <v/>
      </c>
      <c r="H304" s="202"/>
      <c r="I304" s="202"/>
      <c r="J304" s="203"/>
      <c r="K304" s="203"/>
      <c r="L304" s="203"/>
      <c r="M304" s="203"/>
      <c r="N304" s="203"/>
      <c r="O304" s="203"/>
      <c r="P304" s="203"/>
      <c r="Q304" s="203"/>
      <c r="R304" s="204"/>
      <c r="S304" s="298" t="str">
        <f t="shared" si="17"/>
        <v/>
      </c>
      <c r="T304" s="299" t="str">
        <f t="shared" si="18"/>
        <v/>
      </c>
      <c r="U304" s="282"/>
    </row>
    <row r="305" spans="2:21" ht="24.75" customHeight="1">
      <c r="B305" s="176">
        <v>299</v>
      </c>
      <c r="C305" s="231"/>
      <c r="D305" s="290" t="str">
        <f t="shared" si="19"/>
        <v/>
      </c>
      <c r="E305" s="291">
        <f>IF(D305="",0,+COUNTIF('賃上げ前(２か月目)(様式3-７) '!$D$7:$D$1006,D305))</f>
        <v>0</v>
      </c>
      <c r="F305" s="205"/>
      <c r="G305" s="295" t="str">
        <f t="shared" si="20"/>
        <v/>
      </c>
      <c r="H305" s="202"/>
      <c r="I305" s="202"/>
      <c r="J305" s="203"/>
      <c r="K305" s="203"/>
      <c r="L305" s="203"/>
      <c r="M305" s="203"/>
      <c r="N305" s="203"/>
      <c r="O305" s="203"/>
      <c r="P305" s="203"/>
      <c r="Q305" s="203"/>
      <c r="R305" s="204"/>
      <c r="S305" s="298" t="str">
        <f t="shared" si="17"/>
        <v/>
      </c>
      <c r="T305" s="299" t="str">
        <f t="shared" si="18"/>
        <v/>
      </c>
      <c r="U305" s="282"/>
    </row>
    <row r="306" spans="2:21" ht="24.75" customHeight="1">
      <c r="B306" s="176">
        <v>300</v>
      </c>
      <c r="C306" s="231"/>
      <c r="D306" s="290" t="str">
        <f t="shared" si="19"/>
        <v/>
      </c>
      <c r="E306" s="291">
        <f>IF(D306="",0,+COUNTIF('賃上げ前(２か月目)(様式3-７) '!$D$7:$D$1006,D306))</f>
        <v>0</v>
      </c>
      <c r="F306" s="205"/>
      <c r="G306" s="295" t="str">
        <f t="shared" si="20"/>
        <v/>
      </c>
      <c r="H306" s="202"/>
      <c r="I306" s="202"/>
      <c r="J306" s="203"/>
      <c r="K306" s="203"/>
      <c r="L306" s="203"/>
      <c r="M306" s="203"/>
      <c r="N306" s="203"/>
      <c r="O306" s="203"/>
      <c r="P306" s="203"/>
      <c r="Q306" s="203"/>
      <c r="R306" s="204"/>
      <c r="S306" s="298" t="str">
        <f t="shared" si="17"/>
        <v/>
      </c>
      <c r="T306" s="299" t="str">
        <f t="shared" si="18"/>
        <v/>
      </c>
      <c r="U306" s="282"/>
    </row>
    <row r="307" spans="2:21" ht="24.75" customHeight="1">
      <c r="B307" s="176">
        <v>301</v>
      </c>
      <c r="C307" s="231"/>
      <c r="D307" s="290" t="str">
        <f t="shared" si="19"/>
        <v/>
      </c>
      <c r="E307" s="291">
        <f>IF(D307="",0,+COUNTIF('賃上げ前(２か月目)(様式3-７) '!$D$7:$D$1006,D307))</f>
        <v>0</v>
      </c>
      <c r="F307" s="205"/>
      <c r="G307" s="295" t="str">
        <f t="shared" si="20"/>
        <v/>
      </c>
      <c r="H307" s="202"/>
      <c r="I307" s="202"/>
      <c r="J307" s="203"/>
      <c r="K307" s="203"/>
      <c r="L307" s="203"/>
      <c r="M307" s="203"/>
      <c r="N307" s="203"/>
      <c r="O307" s="203"/>
      <c r="P307" s="203"/>
      <c r="Q307" s="203"/>
      <c r="R307" s="204"/>
      <c r="S307" s="298" t="str">
        <f t="shared" si="17"/>
        <v/>
      </c>
      <c r="T307" s="299" t="str">
        <f t="shared" si="18"/>
        <v/>
      </c>
      <c r="U307" s="282"/>
    </row>
    <row r="308" spans="2:21" ht="24.75" customHeight="1">
      <c r="B308" s="176">
        <v>302</v>
      </c>
      <c r="C308" s="231"/>
      <c r="D308" s="290" t="str">
        <f t="shared" si="19"/>
        <v/>
      </c>
      <c r="E308" s="291">
        <f>IF(D308="",0,+COUNTIF('賃上げ前(２か月目)(様式3-７) '!$D$7:$D$1006,D308))</f>
        <v>0</v>
      </c>
      <c r="F308" s="205"/>
      <c r="G308" s="295" t="str">
        <f t="shared" si="20"/>
        <v/>
      </c>
      <c r="H308" s="202"/>
      <c r="I308" s="202"/>
      <c r="J308" s="203"/>
      <c r="K308" s="203"/>
      <c r="L308" s="203"/>
      <c r="M308" s="203"/>
      <c r="N308" s="203"/>
      <c r="O308" s="203"/>
      <c r="P308" s="203"/>
      <c r="Q308" s="203"/>
      <c r="R308" s="204"/>
      <c r="S308" s="298" t="str">
        <f t="shared" si="17"/>
        <v/>
      </c>
      <c r="T308" s="299" t="str">
        <f t="shared" si="18"/>
        <v/>
      </c>
      <c r="U308" s="282"/>
    </row>
    <row r="309" spans="2:21" ht="24.75" customHeight="1">
      <c r="B309" s="176">
        <v>303</v>
      </c>
      <c r="C309" s="231"/>
      <c r="D309" s="290" t="str">
        <f t="shared" si="19"/>
        <v/>
      </c>
      <c r="E309" s="291">
        <f>IF(D309="",0,+COUNTIF('賃上げ前(２か月目)(様式3-７) '!$D$7:$D$1006,D309))</f>
        <v>0</v>
      </c>
      <c r="F309" s="205"/>
      <c r="G309" s="295" t="str">
        <f t="shared" si="20"/>
        <v/>
      </c>
      <c r="H309" s="202"/>
      <c r="I309" s="202"/>
      <c r="J309" s="203"/>
      <c r="K309" s="203"/>
      <c r="L309" s="203"/>
      <c r="M309" s="203"/>
      <c r="N309" s="203"/>
      <c r="O309" s="203"/>
      <c r="P309" s="203"/>
      <c r="Q309" s="203"/>
      <c r="R309" s="204"/>
      <c r="S309" s="298" t="str">
        <f t="shared" si="17"/>
        <v/>
      </c>
      <c r="T309" s="299" t="str">
        <f t="shared" si="18"/>
        <v/>
      </c>
      <c r="U309" s="282"/>
    </row>
    <row r="310" spans="2:21" ht="24.75" customHeight="1">
      <c r="B310" s="176">
        <v>304</v>
      </c>
      <c r="C310" s="231"/>
      <c r="D310" s="290" t="str">
        <f t="shared" si="19"/>
        <v/>
      </c>
      <c r="E310" s="291">
        <f>IF(D310="",0,+COUNTIF('賃上げ前(２か月目)(様式3-７) '!$D$7:$D$1006,D310))</f>
        <v>0</v>
      </c>
      <c r="F310" s="205"/>
      <c r="G310" s="295" t="str">
        <f t="shared" si="20"/>
        <v/>
      </c>
      <c r="H310" s="202"/>
      <c r="I310" s="202"/>
      <c r="J310" s="203"/>
      <c r="K310" s="203"/>
      <c r="L310" s="203"/>
      <c r="M310" s="203"/>
      <c r="N310" s="203"/>
      <c r="O310" s="203"/>
      <c r="P310" s="203"/>
      <c r="Q310" s="203"/>
      <c r="R310" s="204"/>
      <c r="S310" s="298" t="str">
        <f t="shared" si="17"/>
        <v/>
      </c>
      <c r="T310" s="299" t="str">
        <f t="shared" si="18"/>
        <v/>
      </c>
      <c r="U310" s="282"/>
    </row>
    <row r="311" spans="2:21" ht="24.75" customHeight="1">
      <c r="B311" s="176">
        <v>305</v>
      </c>
      <c r="C311" s="231"/>
      <c r="D311" s="290" t="str">
        <f t="shared" si="19"/>
        <v/>
      </c>
      <c r="E311" s="291">
        <f>IF(D311="",0,+COUNTIF('賃上げ前(２か月目)(様式3-７) '!$D$7:$D$1006,D311))</f>
        <v>0</v>
      </c>
      <c r="F311" s="205"/>
      <c r="G311" s="295" t="str">
        <f t="shared" si="20"/>
        <v/>
      </c>
      <c r="H311" s="202"/>
      <c r="I311" s="202"/>
      <c r="J311" s="203"/>
      <c r="K311" s="203"/>
      <c r="L311" s="203"/>
      <c r="M311" s="203"/>
      <c r="N311" s="203"/>
      <c r="O311" s="203"/>
      <c r="P311" s="203"/>
      <c r="Q311" s="203"/>
      <c r="R311" s="204"/>
      <c r="S311" s="298" t="str">
        <f t="shared" si="17"/>
        <v/>
      </c>
      <c r="T311" s="299" t="str">
        <f t="shared" si="18"/>
        <v/>
      </c>
      <c r="U311" s="282"/>
    </row>
    <row r="312" spans="2:21" ht="24.75" customHeight="1">
      <c r="B312" s="176">
        <v>306</v>
      </c>
      <c r="C312" s="231"/>
      <c r="D312" s="290" t="str">
        <f t="shared" si="19"/>
        <v/>
      </c>
      <c r="E312" s="291">
        <f>IF(D312="",0,+COUNTIF('賃上げ前(２か月目)(様式3-７) '!$D$7:$D$1006,D312))</f>
        <v>0</v>
      </c>
      <c r="F312" s="205"/>
      <c r="G312" s="295" t="str">
        <f t="shared" si="20"/>
        <v/>
      </c>
      <c r="H312" s="202"/>
      <c r="I312" s="202"/>
      <c r="J312" s="203"/>
      <c r="K312" s="203"/>
      <c r="L312" s="203"/>
      <c r="M312" s="203"/>
      <c r="N312" s="203"/>
      <c r="O312" s="203"/>
      <c r="P312" s="203"/>
      <c r="Q312" s="203"/>
      <c r="R312" s="204"/>
      <c r="S312" s="298" t="str">
        <f t="shared" si="17"/>
        <v/>
      </c>
      <c r="T312" s="299" t="str">
        <f t="shared" si="18"/>
        <v/>
      </c>
      <c r="U312" s="282"/>
    </row>
    <row r="313" spans="2:21" ht="24.75" customHeight="1">
      <c r="B313" s="176">
        <v>307</v>
      </c>
      <c r="C313" s="231"/>
      <c r="D313" s="290" t="str">
        <f t="shared" si="19"/>
        <v/>
      </c>
      <c r="E313" s="291">
        <f>IF(D313="",0,+COUNTIF('賃上げ前(２か月目)(様式3-７) '!$D$7:$D$1006,D313))</f>
        <v>0</v>
      </c>
      <c r="F313" s="205"/>
      <c r="G313" s="295" t="str">
        <f t="shared" si="20"/>
        <v/>
      </c>
      <c r="H313" s="202"/>
      <c r="I313" s="202"/>
      <c r="J313" s="203"/>
      <c r="K313" s="203"/>
      <c r="L313" s="203"/>
      <c r="M313" s="203"/>
      <c r="N313" s="203"/>
      <c r="O313" s="203"/>
      <c r="P313" s="203"/>
      <c r="Q313" s="203"/>
      <c r="R313" s="204"/>
      <c r="S313" s="298" t="str">
        <f t="shared" si="17"/>
        <v/>
      </c>
      <c r="T313" s="299" t="str">
        <f t="shared" si="18"/>
        <v/>
      </c>
      <c r="U313" s="282"/>
    </row>
    <row r="314" spans="2:21" ht="24.75" customHeight="1">
      <c r="B314" s="176">
        <v>308</v>
      </c>
      <c r="C314" s="231"/>
      <c r="D314" s="290" t="str">
        <f t="shared" si="19"/>
        <v/>
      </c>
      <c r="E314" s="291">
        <f>IF(D314="",0,+COUNTIF('賃上げ前(２か月目)(様式3-７) '!$D$7:$D$1006,D314))</f>
        <v>0</v>
      </c>
      <c r="F314" s="205"/>
      <c r="G314" s="295" t="str">
        <f t="shared" si="20"/>
        <v/>
      </c>
      <c r="H314" s="202"/>
      <c r="I314" s="202"/>
      <c r="J314" s="203"/>
      <c r="K314" s="203"/>
      <c r="L314" s="203"/>
      <c r="M314" s="203"/>
      <c r="N314" s="203"/>
      <c r="O314" s="203"/>
      <c r="P314" s="203"/>
      <c r="Q314" s="203"/>
      <c r="R314" s="204"/>
      <c r="S314" s="298" t="str">
        <f t="shared" si="17"/>
        <v/>
      </c>
      <c r="T314" s="299" t="str">
        <f t="shared" si="18"/>
        <v/>
      </c>
      <c r="U314" s="282"/>
    </row>
    <row r="315" spans="2:21" ht="24.75" customHeight="1">
      <c r="B315" s="176">
        <v>309</v>
      </c>
      <c r="C315" s="231"/>
      <c r="D315" s="290" t="str">
        <f t="shared" si="19"/>
        <v/>
      </c>
      <c r="E315" s="291">
        <f>IF(D315="",0,+COUNTIF('賃上げ前(２か月目)(様式3-７) '!$D$7:$D$1006,D315))</f>
        <v>0</v>
      </c>
      <c r="F315" s="205"/>
      <c r="G315" s="295" t="str">
        <f t="shared" si="20"/>
        <v/>
      </c>
      <c r="H315" s="202"/>
      <c r="I315" s="202"/>
      <c r="J315" s="203"/>
      <c r="K315" s="203"/>
      <c r="L315" s="203"/>
      <c r="M315" s="203"/>
      <c r="N315" s="203"/>
      <c r="O315" s="203"/>
      <c r="P315" s="203"/>
      <c r="Q315" s="203"/>
      <c r="R315" s="204"/>
      <c r="S315" s="298" t="str">
        <f t="shared" si="17"/>
        <v/>
      </c>
      <c r="T315" s="299" t="str">
        <f t="shared" si="18"/>
        <v/>
      </c>
      <c r="U315" s="282"/>
    </row>
    <row r="316" spans="2:21" ht="24.75" customHeight="1">
      <c r="B316" s="176">
        <v>310</v>
      </c>
      <c r="C316" s="231"/>
      <c r="D316" s="290" t="str">
        <f t="shared" si="19"/>
        <v/>
      </c>
      <c r="E316" s="291">
        <f>IF(D316="",0,+COUNTIF('賃上げ前(２か月目)(様式3-７) '!$D$7:$D$1006,D316))</f>
        <v>0</v>
      </c>
      <c r="F316" s="205"/>
      <c r="G316" s="295" t="str">
        <f t="shared" si="20"/>
        <v/>
      </c>
      <c r="H316" s="202"/>
      <c r="I316" s="202"/>
      <c r="J316" s="203"/>
      <c r="K316" s="203"/>
      <c r="L316" s="203"/>
      <c r="M316" s="203"/>
      <c r="N316" s="203"/>
      <c r="O316" s="203"/>
      <c r="P316" s="203"/>
      <c r="Q316" s="203"/>
      <c r="R316" s="204"/>
      <c r="S316" s="298" t="str">
        <f t="shared" si="17"/>
        <v/>
      </c>
      <c r="T316" s="299" t="str">
        <f t="shared" si="18"/>
        <v/>
      </c>
      <c r="U316" s="282"/>
    </row>
    <row r="317" spans="2:21" ht="24.75" customHeight="1">
      <c r="B317" s="176">
        <v>311</v>
      </c>
      <c r="C317" s="231"/>
      <c r="D317" s="290" t="str">
        <f t="shared" si="19"/>
        <v/>
      </c>
      <c r="E317" s="291">
        <f>IF(D317="",0,+COUNTIF('賃上げ前(２か月目)(様式3-７) '!$D$7:$D$1006,D317))</f>
        <v>0</v>
      </c>
      <c r="F317" s="205"/>
      <c r="G317" s="295" t="str">
        <f t="shared" si="20"/>
        <v/>
      </c>
      <c r="H317" s="202"/>
      <c r="I317" s="202"/>
      <c r="J317" s="203"/>
      <c r="K317" s="203"/>
      <c r="L317" s="203"/>
      <c r="M317" s="203"/>
      <c r="N317" s="203"/>
      <c r="O317" s="203"/>
      <c r="P317" s="203"/>
      <c r="Q317" s="203"/>
      <c r="R317" s="204"/>
      <c r="S317" s="298" t="str">
        <f t="shared" si="17"/>
        <v/>
      </c>
      <c r="T317" s="299" t="str">
        <f t="shared" si="18"/>
        <v/>
      </c>
      <c r="U317" s="282"/>
    </row>
    <row r="318" spans="2:21" ht="24.75" customHeight="1">
      <c r="B318" s="176">
        <v>312</v>
      </c>
      <c r="C318" s="231"/>
      <c r="D318" s="290" t="str">
        <f t="shared" si="19"/>
        <v/>
      </c>
      <c r="E318" s="291">
        <f>IF(D318="",0,+COUNTIF('賃上げ前(２か月目)(様式3-７) '!$D$7:$D$1006,D318))</f>
        <v>0</v>
      </c>
      <c r="F318" s="205"/>
      <c r="G318" s="295" t="str">
        <f t="shared" si="20"/>
        <v/>
      </c>
      <c r="H318" s="202"/>
      <c r="I318" s="202"/>
      <c r="J318" s="203"/>
      <c r="K318" s="203"/>
      <c r="L318" s="203"/>
      <c r="M318" s="203"/>
      <c r="N318" s="203"/>
      <c r="O318" s="203"/>
      <c r="P318" s="203"/>
      <c r="Q318" s="203"/>
      <c r="R318" s="204"/>
      <c r="S318" s="298" t="str">
        <f t="shared" si="17"/>
        <v/>
      </c>
      <c r="T318" s="299" t="str">
        <f t="shared" si="18"/>
        <v/>
      </c>
      <c r="U318" s="282"/>
    </row>
    <row r="319" spans="2:21" ht="24.75" customHeight="1">
      <c r="B319" s="176">
        <v>313</v>
      </c>
      <c r="C319" s="231"/>
      <c r="D319" s="290" t="str">
        <f t="shared" si="19"/>
        <v/>
      </c>
      <c r="E319" s="291">
        <f>IF(D319="",0,+COUNTIF('賃上げ前(２か月目)(様式3-７) '!$D$7:$D$1006,D319))</f>
        <v>0</v>
      </c>
      <c r="F319" s="205"/>
      <c r="G319" s="295" t="str">
        <f t="shared" si="20"/>
        <v/>
      </c>
      <c r="H319" s="202"/>
      <c r="I319" s="202"/>
      <c r="J319" s="203"/>
      <c r="K319" s="203"/>
      <c r="L319" s="203"/>
      <c r="M319" s="203"/>
      <c r="N319" s="203"/>
      <c r="O319" s="203"/>
      <c r="P319" s="203"/>
      <c r="Q319" s="203"/>
      <c r="R319" s="204"/>
      <c r="S319" s="298" t="str">
        <f t="shared" si="17"/>
        <v/>
      </c>
      <c r="T319" s="299" t="str">
        <f t="shared" si="18"/>
        <v/>
      </c>
      <c r="U319" s="282"/>
    </row>
    <row r="320" spans="2:21" ht="24.75" customHeight="1">
      <c r="B320" s="176">
        <v>314</v>
      </c>
      <c r="C320" s="231"/>
      <c r="D320" s="290" t="str">
        <f t="shared" si="19"/>
        <v/>
      </c>
      <c r="E320" s="291">
        <f>IF(D320="",0,+COUNTIF('賃上げ前(２か月目)(様式3-７) '!$D$7:$D$1006,D320))</f>
        <v>0</v>
      </c>
      <c r="F320" s="205"/>
      <c r="G320" s="295" t="str">
        <f t="shared" si="20"/>
        <v/>
      </c>
      <c r="H320" s="202"/>
      <c r="I320" s="202"/>
      <c r="J320" s="203"/>
      <c r="K320" s="203"/>
      <c r="L320" s="203"/>
      <c r="M320" s="203"/>
      <c r="N320" s="203"/>
      <c r="O320" s="203"/>
      <c r="P320" s="203"/>
      <c r="Q320" s="203"/>
      <c r="R320" s="204"/>
      <c r="S320" s="298" t="str">
        <f t="shared" si="17"/>
        <v/>
      </c>
      <c r="T320" s="299" t="str">
        <f t="shared" si="18"/>
        <v/>
      </c>
      <c r="U320" s="282"/>
    </row>
    <row r="321" spans="2:21" ht="24.75" customHeight="1">
      <c r="B321" s="176">
        <v>315</v>
      </c>
      <c r="C321" s="231"/>
      <c r="D321" s="290" t="str">
        <f t="shared" si="19"/>
        <v/>
      </c>
      <c r="E321" s="291">
        <f>IF(D321="",0,+COUNTIF('賃上げ前(２か月目)(様式3-７) '!$D$7:$D$1006,D321))</f>
        <v>0</v>
      </c>
      <c r="F321" s="205"/>
      <c r="G321" s="295" t="str">
        <f t="shared" si="20"/>
        <v/>
      </c>
      <c r="H321" s="202"/>
      <c r="I321" s="202"/>
      <c r="J321" s="203"/>
      <c r="K321" s="203"/>
      <c r="L321" s="203"/>
      <c r="M321" s="203"/>
      <c r="N321" s="203"/>
      <c r="O321" s="203"/>
      <c r="P321" s="203"/>
      <c r="Q321" s="203"/>
      <c r="R321" s="204"/>
      <c r="S321" s="298" t="str">
        <f t="shared" si="17"/>
        <v/>
      </c>
      <c r="T321" s="299" t="str">
        <f t="shared" si="18"/>
        <v/>
      </c>
      <c r="U321" s="282"/>
    </row>
    <row r="322" spans="2:21" ht="24.75" customHeight="1">
      <c r="B322" s="176">
        <v>316</v>
      </c>
      <c r="C322" s="231"/>
      <c r="D322" s="290" t="str">
        <f t="shared" si="19"/>
        <v/>
      </c>
      <c r="E322" s="291">
        <f>IF(D322="",0,+COUNTIF('賃上げ前(２か月目)(様式3-７) '!$D$7:$D$1006,D322))</f>
        <v>0</v>
      </c>
      <c r="F322" s="205"/>
      <c r="G322" s="295" t="str">
        <f t="shared" si="20"/>
        <v/>
      </c>
      <c r="H322" s="202"/>
      <c r="I322" s="202"/>
      <c r="J322" s="203"/>
      <c r="K322" s="203"/>
      <c r="L322" s="203"/>
      <c r="M322" s="203"/>
      <c r="N322" s="203"/>
      <c r="O322" s="203"/>
      <c r="P322" s="203"/>
      <c r="Q322" s="203"/>
      <c r="R322" s="204"/>
      <c r="S322" s="298" t="str">
        <f t="shared" si="17"/>
        <v/>
      </c>
      <c r="T322" s="299" t="str">
        <f t="shared" si="18"/>
        <v/>
      </c>
      <c r="U322" s="282"/>
    </row>
    <row r="323" spans="2:21" ht="24.75" customHeight="1">
      <c r="B323" s="176">
        <v>317</v>
      </c>
      <c r="C323" s="231"/>
      <c r="D323" s="290" t="str">
        <f t="shared" si="19"/>
        <v/>
      </c>
      <c r="E323" s="291">
        <f>IF(D323="",0,+COUNTIF('賃上げ前(２か月目)(様式3-７) '!$D$7:$D$1006,D323))</f>
        <v>0</v>
      </c>
      <c r="F323" s="205"/>
      <c r="G323" s="295" t="str">
        <f t="shared" si="20"/>
        <v/>
      </c>
      <c r="H323" s="202"/>
      <c r="I323" s="202"/>
      <c r="J323" s="203"/>
      <c r="K323" s="203"/>
      <c r="L323" s="203"/>
      <c r="M323" s="203"/>
      <c r="N323" s="203"/>
      <c r="O323" s="203"/>
      <c r="P323" s="203"/>
      <c r="Q323" s="203"/>
      <c r="R323" s="204"/>
      <c r="S323" s="298" t="str">
        <f t="shared" si="17"/>
        <v/>
      </c>
      <c r="T323" s="299" t="str">
        <f t="shared" si="18"/>
        <v/>
      </c>
      <c r="U323" s="282"/>
    </row>
    <row r="324" spans="2:21" ht="24.75" customHeight="1">
      <c r="B324" s="176">
        <v>318</v>
      </c>
      <c r="C324" s="231"/>
      <c r="D324" s="290" t="str">
        <f t="shared" si="19"/>
        <v/>
      </c>
      <c r="E324" s="291">
        <f>IF(D324="",0,+COUNTIF('賃上げ前(２か月目)(様式3-７) '!$D$7:$D$1006,D324))</f>
        <v>0</v>
      </c>
      <c r="F324" s="205"/>
      <c r="G324" s="295" t="str">
        <f t="shared" si="20"/>
        <v/>
      </c>
      <c r="H324" s="202"/>
      <c r="I324" s="202"/>
      <c r="J324" s="203"/>
      <c r="K324" s="203"/>
      <c r="L324" s="203"/>
      <c r="M324" s="203"/>
      <c r="N324" s="203"/>
      <c r="O324" s="203"/>
      <c r="P324" s="203"/>
      <c r="Q324" s="203"/>
      <c r="R324" s="204"/>
      <c r="S324" s="298" t="str">
        <f t="shared" si="17"/>
        <v/>
      </c>
      <c r="T324" s="299" t="str">
        <f t="shared" si="18"/>
        <v/>
      </c>
      <c r="U324" s="282"/>
    </row>
    <row r="325" spans="2:21" ht="24.75" customHeight="1">
      <c r="B325" s="176">
        <v>319</v>
      </c>
      <c r="C325" s="231"/>
      <c r="D325" s="290" t="str">
        <f t="shared" si="19"/>
        <v/>
      </c>
      <c r="E325" s="291">
        <f>IF(D325="",0,+COUNTIF('賃上げ前(２か月目)(様式3-７) '!$D$7:$D$1006,D325))</f>
        <v>0</v>
      </c>
      <c r="F325" s="205"/>
      <c r="G325" s="295" t="str">
        <f t="shared" si="20"/>
        <v/>
      </c>
      <c r="H325" s="202"/>
      <c r="I325" s="202"/>
      <c r="J325" s="203"/>
      <c r="K325" s="203"/>
      <c r="L325" s="203"/>
      <c r="M325" s="203"/>
      <c r="N325" s="203"/>
      <c r="O325" s="203"/>
      <c r="P325" s="203"/>
      <c r="Q325" s="203"/>
      <c r="R325" s="204"/>
      <c r="S325" s="298" t="str">
        <f t="shared" si="17"/>
        <v/>
      </c>
      <c r="T325" s="299" t="str">
        <f t="shared" si="18"/>
        <v/>
      </c>
      <c r="U325" s="282"/>
    </row>
    <row r="326" spans="2:21" ht="24.75" customHeight="1">
      <c r="B326" s="176">
        <v>320</v>
      </c>
      <c r="C326" s="231"/>
      <c r="D326" s="290" t="str">
        <f t="shared" si="19"/>
        <v/>
      </c>
      <c r="E326" s="291">
        <f>IF(D326="",0,+COUNTIF('賃上げ前(２か月目)(様式3-７) '!$D$7:$D$1006,D326))</f>
        <v>0</v>
      </c>
      <c r="F326" s="205"/>
      <c r="G326" s="295" t="str">
        <f t="shared" si="20"/>
        <v/>
      </c>
      <c r="H326" s="202"/>
      <c r="I326" s="202"/>
      <c r="J326" s="203"/>
      <c r="K326" s="203"/>
      <c r="L326" s="203"/>
      <c r="M326" s="203"/>
      <c r="N326" s="203"/>
      <c r="O326" s="203"/>
      <c r="P326" s="203"/>
      <c r="Q326" s="203"/>
      <c r="R326" s="204"/>
      <c r="S326" s="298" t="str">
        <f t="shared" si="17"/>
        <v/>
      </c>
      <c r="T326" s="299" t="str">
        <f t="shared" si="18"/>
        <v/>
      </c>
      <c r="U326" s="282"/>
    </row>
    <row r="327" spans="2:21" ht="24.75" customHeight="1">
      <c r="B327" s="176">
        <v>321</v>
      </c>
      <c r="C327" s="231"/>
      <c r="D327" s="290" t="str">
        <f t="shared" si="19"/>
        <v/>
      </c>
      <c r="E327" s="291">
        <f>IF(D327="",0,+COUNTIF('賃上げ前(２か月目)(様式3-７) '!$D$7:$D$1006,D327))</f>
        <v>0</v>
      </c>
      <c r="F327" s="205"/>
      <c r="G327" s="295" t="str">
        <f t="shared" si="20"/>
        <v/>
      </c>
      <c r="H327" s="202"/>
      <c r="I327" s="202"/>
      <c r="J327" s="203"/>
      <c r="K327" s="203"/>
      <c r="L327" s="203"/>
      <c r="M327" s="203"/>
      <c r="N327" s="203"/>
      <c r="O327" s="203"/>
      <c r="P327" s="203"/>
      <c r="Q327" s="203"/>
      <c r="R327" s="204"/>
      <c r="S327" s="298" t="str">
        <f t="shared" si="17"/>
        <v/>
      </c>
      <c r="T327" s="299" t="str">
        <f t="shared" si="18"/>
        <v/>
      </c>
      <c r="U327" s="282"/>
    </row>
    <row r="328" spans="2:21" ht="24.75" customHeight="1">
      <c r="B328" s="176">
        <v>322</v>
      </c>
      <c r="C328" s="231"/>
      <c r="D328" s="290" t="str">
        <f t="shared" si="19"/>
        <v/>
      </c>
      <c r="E328" s="291">
        <f>IF(D328="",0,+COUNTIF('賃上げ前(２か月目)(様式3-７) '!$D$7:$D$1006,D328))</f>
        <v>0</v>
      </c>
      <c r="F328" s="205"/>
      <c r="G328" s="295" t="str">
        <f t="shared" si="20"/>
        <v/>
      </c>
      <c r="H328" s="202"/>
      <c r="I328" s="202"/>
      <c r="J328" s="203"/>
      <c r="K328" s="203"/>
      <c r="L328" s="203"/>
      <c r="M328" s="203"/>
      <c r="N328" s="203"/>
      <c r="O328" s="203"/>
      <c r="P328" s="203"/>
      <c r="Q328" s="203"/>
      <c r="R328" s="204"/>
      <c r="S328" s="298" t="str">
        <f t="shared" ref="S328:S391" si="21">IF(C328="","",+SUM(H328:R328))</f>
        <v/>
      </c>
      <c r="T328" s="299" t="str">
        <f t="shared" ref="T328:T391" si="22">IF(C328="","",+IF(G328="対象",H328,0))</f>
        <v/>
      </c>
      <c r="U328" s="282"/>
    </row>
    <row r="329" spans="2:21" ht="24.75" customHeight="1">
      <c r="B329" s="176">
        <v>323</v>
      </c>
      <c r="C329" s="231"/>
      <c r="D329" s="290" t="str">
        <f t="shared" ref="D329:D392" si="23">SUBSTITUTE(SUBSTITUTE(C329,"　","")," ","")</f>
        <v/>
      </c>
      <c r="E329" s="291">
        <f>IF(D329="",0,+COUNTIF('賃上げ前(２か月目)(様式3-７) '!$D$7:$D$1006,D329))</f>
        <v>0</v>
      </c>
      <c r="F329" s="205"/>
      <c r="G329" s="295" t="str">
        <f t="shared" ref="G329:G392" si="24">IF(C329="","",+IF(OR(E329&lt;1,F329=""),"除外","対象"))</f>
        <v/>
      </c>
      <c r="H329" s="202"/>
      <c r="I329" s="202"/>
      <c r="J329" s="203"/>
      <c r="K329" s="203"/>
      <c r="L329" s="203"/>
      <c r="M329" s="203"/>
      <c r="N329" s="203"/>
      <c r="O329" s="203"/>
      <c r="P329" s="203"/>
      <c r="Q329" s="203"/>
      <c r="R329" s="204"/>
      <c r="S329" s="298" t="str">
        <f t="shared" si="21"/>
        <v/>
      </c>
      <c r="T329" s="299" t="str">
        <f t="shared" si="22"/>
        <v/>
      </c>
      <c r="U329" s="282"/>
    </row>
    <row r="330" spans="2:21" ht="24.75" customHeight="1">
      <c r="B330" s="176">
        <v>324</v>
      </c>
      <c r="C330" s="231"/>
      <c r="D330" s="290" t="str">
        <f t="shared" si="23"/>
        <v/>
      </c>
      <c r="E330" s="291">
        <f>IF(D330="",0,+COUNTIF('賃上げ前(２か月目)(様式3-７) '!$D$7:$D$1006,D330))</f>
        <v>0</v>
      </c>
      <c r="F330" s="205"/>
      <c r="G330" s="295" t="str">
        <f t="shared" si="24"/>
        <v/>
      </c>
      <c r="H330" s="202"/>
      <c r="I330" s="202"/>
      <c r="J330" s="203"/>
      <c r="K330" s="203"/>
      <c r="L330" s="203"/>
      <c r="M330" s="203"/>
      <c r="N330" s="203"/>
      <c r="O330" s="203"/>
      <c r="P330" s="203"/>
      <c r="Q330" s="203"/>
      <c r="R330" s="204"/>
      <c r="S330" s="298" t="str">
        <f t="shared" si="21"/>
        <v/>
      </c>
      <c r="T330" s="299" t="str">
        <f t="shared" si="22"/>
        <v/>
      </c>
      <c r="U330" s="282"/>
    </row>
    <row r="331" spans="2:21" ht="24.75" customHeight="1">
      <c r="B331" s="176">
        <v>325</v>
      </c>
      <c r="C331" s="231"/>
      <c r="D331" s="290" t="str">
        <f t="shared" si="23"/>
        <v/>
      </c>
      <c r="E331" s="291">
        <f>IF(D331="",0,+COUNTIF('賃上げ前(２か月目)(様式3-７) '!$D$7:$D$1006,D331))</f>
        <v>0</v>
      </c>
      <c r="F331" s="205"/>
      <c r="G331" s="295" t="str">
        <f t="shared" si="24"/>
        <v/>
      </c>
      <c r="H331" s="202"/>
      <c r="I331" s="202"/>
      <c r="J331" s="203"/>
      <c r="K331" s="203"/>
      <c r="L331" s="203"/>
      <c r="M331" s="203"/>
      <c r="N331" s="203"/>
      <c r="O331" s="203"/>
      <c r="P331" s="203"/>
      <c r="Q331" s="203"/>
      <c r="R331" s="204"/>
      <c r="S331" s="298" t="str">
        <f t="shared" si="21"/>
        <v/>
      </c>
      <c r="T331" s="299" t="str">
        <f t="shared" si="22"/>
        <v/>
      </c>
      <c r="U331" s="282"/>
    </row>
    <row r="332" spans="2:21" ht="24.75" customHeight="1">
      <c r="B332" s="176">
        <v>326</v>
      </c>
      <c r="C332" s="231"/>
      <c r="D332" s="290" t="str">
        <f t="shared" si="23"/>
        <v/>
      </c>
      <c r="E332" s="291">
        <f>IF(D332="",0,+COUNTIF('賃上げ前(２か月目)(様式3-７) '!$D$7:$D$1006,D332))</f>
        <v>0</v>
      </c>
      <c r="F332" s="205"/>
      <c r="G332" s="295" t="str">
        <f t="shared" si="24"/>
        <v/>
      </c>
      <c r="H332" s="202"/>
      <c r="I332" s="202"/>
      <c r="J332" s="203"/>
      <c r="K332" s="203"/>
      <c r="L332" s="203"/>
      <c r="M332" s="203"/>
      <c r="N332" s="203"/>
      <c r="O332" s="203"/>
      <c r="P332" s="203"/>
      <c r="Q332" s="203"/>
      <c r="R332" s="204"/>
      <c r="S332" s="298" t="str">
        <f t="shared" si="21"/>
        <v/>
      </c>
      <c r="T332" s="299" t="str">
        <f t="shared" si="22"/>
        <v/>
      </c>
      <c r="U332" s="282"/>
    </row>
    <row r="333" spans="2:21" ht="24.75" customHeight="1">
      <c r="B333" s="176">
        <v>327</v>
      </c>
      <c r="C333" s="231"/>
      <c r="D333" s="290" t="str">
        <f t="shared" si="23"/>
        <v/>
      </c>
      <c r="E333" s="291">
        <f>IF(D333="",0,+COUNTIF('賃上げ前(２か月目)(様式3-７) '!$D$7:$D$1006,D333))</f>
        <v>0</v>
      </c>
      <c r="F333" s="205"/>
      <c r="G333" s="295" t="str">
        <f t="shared" si="24"/>
        <v/>
      </c>
      <c r="H333" s="202"/>
      <c r="I333" s="202"/>
      <c r="J333" s="203"/>
      <c r="K333" s="203"/>
      <c r="L333" s="203"/>
      <c r="M333" s="203"/>
      <c r="N333" s="203"/>
      <c r="O333" s="203"/>
      <c r="P333" s="203"/>
      <c r="Q333" s="203"/>
      <c r="R333" s="204"/>
      <c r="S333" s="298" t="str">
        <f t="shared" si="21"/>
        <v/>
      </c>
      <c r="T333" s="299" t="str">
        <f t="shared" si="22"/>
        <v/>
      </c>
      <c r="U333" s="282"/>
    </row>
    <row r="334" spans="2:21" ht="24.75" customHeight="1">
      <c r="B334" s="176">
        <v>328</v>
      </c>
      <c r="C334" s="231"/>
      <c r="D334" s="290" t="str">
        <f t="shared" si="23"/>
        <v/>
      </c>
      <c r="E334" s="291">
        <f>IF(D334="",0,+COUNTIF('賃上げ前(２か月目)(様式3-７) '!$D$7:$D$1006,D334))</f>
        <v>0</v>
      </c>
      <c r="F334" s="205"/>
      <c r="G334" s="295" t="str">
        <f t="shared" si="24"/>
        <v/>
      </c>
      <c r="H334" s="202"/>
      <c r="I334" s="202"/>
      <c r="J334" s="203"/>
      <c r="K334" s="203"/>
      <c r="L334" s="203"/>
      <c r="M334" s="203"/>
      <c r="N334" s="203"/>
      <c r="O334" s="203"/>
      <c r="P334" s="203"/>
      <c r="Q334" s="203"/>
      <c r="R334" s="204"/>
      <c r="S334" s="298" t="str">
        <f t="shared" si="21"/>
        <v/>
      </c>
      <c r="T334" s="299" t="str">
        <f t="shared" si="22"/>
        <v/>
      </c>
      <c r="U334" s="282"/>
    </row>
    <row r="335" spans="2:21" ht="24.75" customHeight="1">
      <c r="B335" s="176">
        <v>329</v>
      </c>
      <c r="C335" s="231"/>
      <c r="D335" s="290" t="str">
        <f t="shared" si="23"/>
        <v/>
      </c>
      <c r="E335" s="291">
        <f>IF(D335="",0,+COUNTIF('賃上げ前(２か月目)(様式3-７) '!$D$7:$D$1006,D335))</f>
        <v>0</v>
      </c>
      <c r="F335" s="205"/>
      <c r="G335" s="295" t="str">
        <f t="shared" si="24"/>
        <v/>
      </c>
      <c r="H335" s="202"/>
      <c r="I335" s="202"/>
      <c r="J335" s="203"/>
      <c r="K335" s="203"/>
      <c r="L335" s="203"/>
      <c r="M335" s="203"/>
      <c r="N335" s="203"/>
      <c r="O335" s="203"/>
      <c r="P335" s="203"/>
      <c r="Q335" s="203"/>
      <c r="R335" s="204"/>
      <c r="S335" s="298" t="str">
        <f t="shared" si="21"/>
        <v/>
      </c>
      <c r="T335" s="299" t="str">
        <f t="shared" si="22"/>
        <v/>
      </c>
      <c r="U335" s="282"/>
    </row>
    <row r="336" spans="2:21" ht="24.75" customHeight="1">
      <c r="B336" s="176">
        <v>330</v>
      </c>
      <c r="C336" s="231"/>
      <c r="D336" s="290" t="str">
        <f t="shared" si="23"/>
        <v/>
      </c>
      <c r="E336" s="291">
        <f>IF(D336="",0,+COUNTIF('賃上げ前(２か月目)(様式3-７) '!$D$7:$D$1006,D336))</f>
        <v>0</v>
      </c>
      <c r="F336" s="205"/>
      <c r="G336" s="295" t="str">
        <f t="shared" si="24"/>
        <v/>
      </c>
      <c r="H336" s="202"/>
      <c r="I336" s="202"/>
      <c r="J336" s="203"/>
      <c r="K336" s="203"/>
      <c r="L336" s="203"/>
      <c r="M336" s="203"/>
      <c r="N336" s="203"/>
      <c r="O336" s="203"/>
      <c r="P336" s="203"/>
      <c r="Q336" s="203"/>
      <c r="R336" s="204"/>
      <c r="S336" s="298" t="str">
        <f t="shared" si="21"/>
        <v/>
      </c>
      <c r="T336" s="299" t="str">
        <f t="shared" si="22"/>
        <v/>
      </c>
      <c r="U336" s="282"/>
    </row>
    <row r="337" spans="2:21" ht="24.75" customHeight="1">
      <c r="B337" s="176">
        <v>331</v>
      </c>
      <c r="C337" s="231"/>
      <c r="D337" s="290" t="str">
        <f t="shared" si="23"/>
        <v/>
      </c>
      <c r="E337" s="291">
        <f>IF(D337="",0,+COUNTIF('賃上げ前(２か月目)(様式3-７) '!$D$7:$D$1006,D337))</f>
        <v>0</v>
      </c>
      <c r="F337" s="205"/>
      <c r="G337" s="295" t="str">
        <f t="shared" si="24"/>
        <v/>
      </c>
      <c r="H337" s="202"/>
      <c r="I337" s="202"/>
      <c r="J337" s="203"/>
      <c r="K337" s="203"/>
      <c r="L337" s="203"/>
      <c r="M337" s="203"/>
      <c r="N337" s="203"/>
      <c r="O337" s="203"/>
      <c r="P337" s="203"/>
      <c r="Q337" s="203"/>
      <c r="R337" s="204"/>
      <c r="S337" s="298" t="str">
        <f t="shared" si="21"/>
        <v/>
      </c>
      <c r="T337" s="299" t="str">
        <f t="shared" si="22"/>
        <v/>
      </c>
      <c r="U337" s="282"/>
    </row>
    <row r="338" spans="2:21" ht="24.75" customHeight="1">
      <c r="B338" s="176">
        <v>332</v>
      </c>
      <c r="C338" s="231"/>
      <c r="D338" s="290" t="str">
        <f t="shared" si="23"/>
        <v/>
      </c>
      <c r="E338" s="291">
        <f>IF(D338="",0,+COUNTIF('賃上げ前(２か月目)(様式3-７) '!$D$7:$D$1006,D338))</f>
        <v>0</v>
      </c>
      <c r="F338" s="205"/>
      <c r="G338" s="295" t="str">
        <f t="shared" si="24"/>
        <v/>
      </c>
      <c r="H338" s="202"/>
      <c r="I338" s="202"/>
      <c r="J338" s="203"/>
      <c r="K338" s="203"/>
      <c r="L338" s="203"/>
      <c r="M338" s="203"/>
      <c r="N338" s="203"/>
      <c r="O338" s="203"/>
      <c r="P338" s="203"/>
      <c r="Q338" s="203"/>
      <c r="R338" s="204"/>
      <c r="S338" s="298" t="str">
        <f t="shared" si="21"/>
        <v/>
      </c>
      <c r="T338" s="299" t="str">
        <f t="shared" si="22"/>
        <v/>
      </c>
      <c r="U338" s="282"/>
    </row>
    <row r="339" spans="2:21" ht="24.75" customHeight="1">
      <c r="B339" s="176">
        <v>333</v>
      </c>
      <c r="C339" s="231"/>
      <c r="D339" s="290" t="str">
        <f t="shared" si="23"/>
        <v/>
      </c>
      <c r="E339" s="291">
        <f>IF(D339="",0,+COUNTIF('賃上げ前(２か月目)(様式3-７) '!$D$7:$D$1006,D339))</f>
        <v>0</v>
      </c>
      <c r="F339" s="205"/>
      <c r="G339" s="295" t="str">
        <f t="shared" si="24"/>
        <v/>
      </c>
      <c r="H339" s="202"/>
      <c r="I339" s="202"/>
      <c r="J339" s="203"/>
      <c r="K339" s="203"/>
      <c r="L339" s="203"/>
      <c r="M339" s="203"/>
      <c r="N339" s="203"/>
      <c r="O339" s="203"/>
      <c r="P339" s="203"/>
      <c r="Q339" s="203"/>
      <c r="R339" s="204"/>
      <c r="S339" s="298" t="str">
        <f t="shared" si="21"/>
        <v/>
      </c>
      <c r="T339" s="299" t="str">
        <f t="shared" si="22"/>
        <v/>
      </c>
      <c r="U339" s="282"/>
    </row>
    <row r="340" spans="2:21" ht="24.75" customHeight="1">
      <c r="B340" s="176">
        <v>334</v>
      </c>
      <c r="C340" s="231"/>
      <c r="D340" s="290" t="str">
        <f t="shared" si="23"/>
        <v/>
      </c>
      <c r="E340" s="291">
        <f>IF(D340="",0,+COUNTIF('賃上げ前(２か月目)(様式3-７) '!$D$7:$D$1006,D340))</f>
        <v>0</v>
      </c>
      <c r="F340" s="205"/>
      <c r="G340" s="295" t="str">
        <f t="shared" si="24"/>
        <v/>
      </c>
      <c r="H340" s="202"/>
      <c r="I340" s="202"/>
      <c r="J340" s="203"/>
      <c r="K340" s="203"/>
      <c r="L340" s="203"/>
      <c r="M340" s="203"/>
      <c r="N340" s="203"/>
      <c r="O340" s="203"/>
      <c r="P340" s="203"/>
      <c r="Q340" s="203"/>
      <c r="R340" s="204"/>
      <c r="S340" s="298" t="str">
        <f t="shared" si="21"/>
        <v/>
      </c>
      <c r="T340" s="299" t="str">
        <f t="shared" si="22"/>
        <v/>
      </c>
      <c r="U340" s="282"/>
    </row>
    <row r="341" spans="2:21" ht="24.75" customHeight="1">
      <c r="B341" s="176">
        <v>335</v>
      </c>
      <c r="C341" s="231"/>
      <c r="D341" s="290" t="str">
        <f t="shared" si="23"/>
        <v/>
      </c>
      <c r="E341" s="291">
        <f>IF(D341="",0,+COUNTIF('賃上げ前(２か月目)(様式3-７) '!$D$7:$D$1006,D341))</f>
        <v>0</v>
      </c>
      <c r="F341" s="205"/>
      <c r="G341" s="295" t="str">
        <f t="shared" si="24"/>
        <v/>
      </c>
      <c r="H341" s="202"/>
      <c r="I341" s="202"/>
      <c r="J341" s="203"/>
      <c r="K341" s="203"/>
      <c r="L341" s="203"/>
      <c r="M341" s="203"/>
      <c r="N341" s="203"/>
      <c r="O341" s="203"/>
      <c r="P341" s="203"/>
      <c r="Q341" s="203"/>
      <c r="R341" s="204"/>
      <c r="S341" s="298" t="str">
        <f t="shared" si="21"/>
        <v/>
      </c>
      <c r="T341" s="299" t="str">
        <f t="shared" si="22"/>
        <v/>
      </c>
      <c r="U341" s="282"/>
    </row>
    <row r="342" spans="2:21" ht="24.75" customHeight="1">
      <c r="B342" s="176">
        <v>336</v>
      </c>
      <c r="C342" s="231"/>
      <c r="D342" s="290" t="str">
        <f t="shared" si="23"/>
        <v/>
      </c>
      <c r="E342" s="291">
        <f>IF(D342="",0,+COUNTIF('賃上げ前(２か月目)(様式3-７) '!$D$7:$D$1006,D342))</f>
        <v>0</v>
      </c>
      <c r="F342" s="205"/>
      <c r="G342" s="295" t="str">
        <f t="shared" si="24"/>
        <v/>
      </c>
      <c r="H342" s="202"/>
      <c r="I342" s="202"/>
      <c r="J342" s="203"/>
      <c r="K342" s="203"/>
      <c r="L342" s="203"/>
      <c r="M342" s="203"/>
      <c r="N342" s="203"/>
      <c r="O342" s="203"/>
      <c r="P342" s="203"/>
      <c r="Q342" s="203"/>
      <c r="R342" s="204"/>
      <c r="S342" s="298" t="str">
        <f t="shared" si="21"/>
        <v/>
      </c>
      <c r="T342" s="299" t="str">
        <f t="shared" si="22"/>
        <v/>
      </c>
      <c r="U342" s="282"/>
    </row>
    <row r="343" spans="2:21" ht="24.75" customHeight="1">
      <c r="B343" s="176">
        <v>337</v>
      </c>
      <c r="C343" s="231"/>
      <c r="D343" s="290" t="str">
        <f t="shared" si="23"/>
        <v/>
      </c>
      <c r="E343" s="291">
        <f>IF(D343="",0,+COUNTIF('賃上げ前(２か月目)(様式3-７) '!$D$7:$D$1006,D343))</f>
        <v>0</v>
      </c>
      <c r="F343" s="205"/>
      <c r="G343" s="295" t="str">
        <f t="shared" si="24"/>
        <v/>
      </c>
      <c r="H343" s="202"/>
      <c r="I343" s="202"/>
      <c r="J343" s="203"/>
      <c r="K343" s="203"/>
      <c r="L343" s="203"/>
      <c r="M343" s="203"/>
      <c r="N343" s="203"/>
      <c r="O343" s="203"/>
      <c r="P343" s="203"/>
      <c r="Q343" s="203"/>
      <c r="R343" s="204"/>
      <c r="S343" s="298" t="str">
        <f t="shared" si="21"/>
        <v/>
      </c>
      <c r="T343" s="299" t="str">
        <f t="shared" si="22"/>
        <v/>
      </c>
      <c r="U343" s="282"/>
    </row>
    <row r="344" spans="2:21" ht="24.75" customHeight="1">
      <c r="B344" s="176">
        <v>338</v>
      </c>
      <c r="C344" s="231"/>
      <c r="D344" s="290" t="str">
        <f t="shared" si="23"/>
        <v/>
      </c>
      <c r="E344" s="291">
        <f>IF(D344="",0,+COUNTIF('賃上げ前(２か月目)(様式3-７) '!$D$7:$D$1006,D344))</f>
        <v>0</v>
      </c>
      <c r="F344" s="205"/>
      <c r="G344" s="295" t="str">
        <f t="shared" si="24"/>
        <v/>
      </c>
      <c r="H344" s="202"/>
      <c r="I344" s="202"/>
      <c r="J344" s="203"/>
      <c r="K344" s="203"/>
      <c r="L344" s="203"/>
      <c r="M344" s="203"/>
      <c r="N344" s="203"/>
      <c r="O344" s="203"/>
      <c r="P344" s="203"/>
      <c r="Q344" s="203"/>
      <c r="R344" s="204"/>
      <c r="S344" s="298" t="str">
        <f t="shared" si="21"/>
        <v/>
      </c>
      <c r="T344" s="299" t="str">
        <f t="shared" si="22"/>
        <v/>
      </c>
      <c r="U344" s="282"/>
    </row>
    <row r="345" spans="2:21" ht="24.75" customHeight="1">
      <c r="B345" s="176">
        <v>339</v>
      </c>
      <c r="C345" s="231"/>
      <c r="D345" s="290" t="str">
        <f t="shared" si="23"/>
        <v/>
      </c>
      <c r="E345" s="291">
        <f>IF(D345="",0,+COUNTIF('賃上げ前(２か月目)(様式3-７) '!$D$7:$D$1006,D345))</f>
        <v>0</v>
      </c>
      <c r="F345" s="205"/>
      <c r="G345" s="295" t="str">
        <f t="shared" si="24"/>
        <v/>
      </c>
      <c r="H345" s="202"/>
      <c r="I345" s="202"/>
      <c r="J345" s="203"/>
      <c r="K345" s="203"/>
      <c r="L345" s="203"/>
      <c r="M345" s="203"/>
      <c r="N345" s="203"/>
      <c r="O345" s="203"/>
      <c r="P345" s="203"/>
      <c r="Q345" s="203"/>
      <c r="R345" s="204"/>
      <c r="S345" s="298" t="str">
        <f t="shared" si="21"/>
        <v/>
      </c>
      <c r="T345" s="299" t="str">
        <f t="shared" si="22"/>
        <v/>
      </c>
      <c r="U345" s="282"/>
    </row>
    <row r="346" spans="2:21" ht="24.75" customHeight="1">
      <c r="B346" s="176">
        <v>340</v>
      </c>
      <c r="C346" s="231"/>
      <c r="D346" s="290" t="str">
        <f t="shared" si="23"/>
        <v/>
      </c>
      <c r="E346" s="291">
        <f>IF(D346="",0,+COUNTIF('賃上げ前(２か月目)(様式3-７) '!$D$7:$D$1006,D346))</f>
        <v>0</v>
      </c>
      <c r="F346" s="205"/>
      <c r="G346" s="295" t="str">
        <f t="shared" si="24"/>
        <v/>
      </c>
      <c r="H346" s="202"/>
      <c r="I346" s="202"/>
      <c r="J346" s="203"/>
      <c r="K346" s="203"/>
      <c r="L346" s="203"/>
      <c r="M346" s="203"/>
      <c r="N346" s="203"/>
      <c r="O346" s="203"/>
      <c r="P346" s="203"/>
      <c r="Q346" s="203"/>
      <c r="R346" s="204"/>
      <c r="S346" s="298" t="str">
        <f t="shared" si="21"/>
        <v/>
      </c>
      <c r="T346" s="299" t="str">
        <f t="shared" si="22"/>
        <v/>
      </c>
      <c r="U346" s="282"/>
    </row>
    <row r="347" spans="2:21" ht="24.75" customHeight="1">
      <c r="B347" s="176">
        <v>341</v>
      </c>
      <c r="C347" s="231"/>
      <c r="D347" s="290" t="str">
        <f t="shared" si="23"/>
        <v/>
      </c>
      <c r="E347" s="291">
        <f>IF(D347="",0,+COUNTIF('賃上げ前(２か月目)(様式3-７) '!$D$7:$D$1006,D347))</f>
        <v>0</v>
      </c>
      <c r="F347" s="205"/>
      <c r="G347" s="295" t="str">
        <f t="shared" si="24"/>
        <v/>
      </c>
      <c r="H347" s="202"/>
      <c r="I347" s="202"/>
      <c r="J347" s="203"/>
      <c r="K347" s="203"/>
      <c r="L347" s="203"/>
      <c r="M347" s="203"/>
      <c r="N347" s="203"/>
      <c r="O347" s="203"/>
      <c r="P347" s="203"/>
      <c r="Q347" s="203"/>
      <c r="R347" s="204"/>
      <c r="S347" s="298" t="str">
        <f t="shared" si="21"/>
        <v/>
      </c>
      <c r="T347" s="299" t="str">
        <f t="shared" si="22"/>
        <v/>
      </c>
      <c r="U347" s="282"/>
    </row>
    <row r="348" spans="2:21" ht="24.75" customHeight="1">
      <c r="B348" s="176">
        <v>342</v>
      </c>
      <c r="C348" s="231"/>
      <c r="D348" s="290" t="str">
        <f t="shared" si="23"/>
        <v/>
      </c>
      <c r="E348" s="291">
        <f>IF(D348="",0,+COUNTIF('賃上げ前(２か月目)(様式3-７) '!$D$7:$D$1006,D348))</f>
        <v>0</v>
      </c>
      <c r="F348" s="205"/>
      <c r="G348" s="295" t="str">
        <f t="shared" si="24"/>
        <v/>
      </c>
      <c r="H348" s="202"/>
      <c r="I348" s="202"/>
      <c r="J348" s="203"/>
      <c r="K348" s="203"/>
      <c r="L348" s="203"/>
      <c r="M348" s="203"/>
      <c r="N348" s="203"/>
      <c r="O348" s="203"/>
      <c r="P348" s="203"/>
      <c r="Q348" s="203"/>
      <c r="R348" s="204"/>
      <c r="S348" s="298" t="str">
        <f t="shared" si="21"/>
        <v/>
      </c>
      <c r="T348" s="299" t="str">
        <f t="shared" si="22"/>
        <v/>
      </c>
      <c r="U348" s="282"/>
    </row>
    <row r="349" spans="2:21" ht="24.75" customHeight="1">
      <c r="B349" s="176">
        <v>343</v>
      </c>
      <c r="C349" s="231"/>
      <c r="D349" s="290" t="str">
        <f t="shared" si="23"/>
        <v/>
      </c>
      <c r="E349" s="291">
        <f>IF(D349="",0,+COUNTIF('賃上げ前(２か月目)(様式3-７) '!$D$7:$D$1006,D349))</f>
        <v>0</v>
      </c>
      <c r="F349" s="205"/>
      <c r="G349" s="295" t="str">
        <f t="shared" si="24"/>
        <v/>
      </c>
      <c r="H349" s="202"/>
      <c r="I349" s="202"/>
      <c r="J349" s="203"/>
      <c r="K349" s="203"/>
      <c r="L349" s="203"/>
      <c r="M349" s="203"/>
      <c r="N349" s="203"/>
      <c r="O349" s="203"/>
      <c r="P349" s="203"/>
      <c r="Q349" s="203"/>
      <c r="R349" s="204"/>
      <c r="S349" s="298" t="str">
        <f t="shared" si="21"/>
        <v/>
      </c>
      <c r="T349" s="299" t="str">
        <f t="shared" si="22"/>
        <v/>
      </c>
      <c r="U349" s="282"/>
    </row>
    <row r="350" spans="2:21" ht="24.75" customHeight="1">
      <c r="B350" s="176">
        <v>344</v>
      </c>
      <c r="C350" s="231"/>
      <c r="D350" s="290" t="str">
        <f t="shared" si="23"/>
        <v/>
      </c>
      <c r="E350" s="291">
        <f>IF(D350="",0,+COUNTIF('賃上げ前(２か月目)(様式3-７) '!$D$7:$D$1006,D350))</f>
        <v>0</v>
      </c>
      <c r="F350" s="205"/>
      <c r="G350" s="295" t="str">
        <f t="shared" si="24"/>
        <v/>
      </c>
      <c r="H350" s="202"/>
      <c r="I350" s="202"/>
      <c r="J350" s="203"/>
      <c r="K350" s="203"/>
      <c r="L350" s="203"/>
      <c r="M350" s="203"/>
      <c r="N350" s="203"/>
      <c r="O350" s="203"/>
      <c r="P350" s="203"/>
      <c r="Q350" s="203"/>
      <c r="R350" s="204"/>
      <c r="S350" s="298" t="str">
        <f t="shared" si="21"/>
        <v/>
      </c>
      <c r="T350" s="299" t="str">
        <f t="shared" si="22"/>
        <v/>
      </c>
      <c r="U350" s="282"/>
    </row>
    <row r="351" spans="2:21" ht="24.75" customHeight="1">
      <c r="B351" s="176">
        <v>345</v>
      </c>
      <c r="C351" s="231"/>
      <c r="D351" s="290" t="str">
        <f t="shared" si="23"/>
        <v/>
      </c>
      <c r="E351" s="291">
        <f>IF(D351="",0,+COUNTIF('賃上げ前(２か月目)(様式3-７) '!$D$7:$D$1006,D351))</f>
        <v>0</v>
      </c>
      <c r="F351" s="205"/>
      <c r="G351" s="295" t="str">
        <f t="shared" si="24"/>
        <v/>
      </c>
      <c r="H351" s="202"/>
      <c r="I351" s="202"/>
      <c r="J351" s="203"/>
      <c r="K351" s="203"/>
      <c r="L351" s="203"/>
      <c r="M351" s="203"/>
      <c r="N351" s="203"/>
      <c r="O351" s="203"/>
      <c r="P351" s="203"/>
      <c r="Q351" s="203"/>
      <c r="R351" s="204"/>
      <c r="S351" s="298" t="str">
        <f t="shared" si="21"/>
        <v/>
      </c>
      <c r="T351" s="299" t="str">
        <f t="shared" si="22"/>
        <v/>
      </c>
      <c r="U351" s="282"/>
    </row>
    <row r="352" spans="2:21" ht="24.75" customHeight="1">
      <c r="B352" s="176">
        <v>346</v>
      </c>
      <c r="C352" s="231"/>
      <c r="D352" s="290" t="str">
        <f t="shared" si="23"/>
        <v/>
      </c>
      <c r="E352" s="291">
        <f>IF(D352="",0,+COUNTIF('賃上げ前(２か月目)(様式3-７) '!$D$7:$D$1006,D352))</f>
        <v>0</v>
      </c>
      <c r="F352" s="205"/>
      <c r="G352" s="295" t="str">
        <f t="shared" si="24"/>
        <v/>
      </c>
      <c r="H352" s="202"/>
      <c r="I352" s="202"/>
      <c r="J352" s="203"/>
      <c r="K352" s="203"/>
      <c r="L352" s="203"/>
      <c r="M352" s="203"/>
      <c r="N352" s="203"/>
      <c r="O352" s="203"/>
      <c r="P352" s="203"/>
      <c r="Q352" s="203"/>
      <c r="R352" s="204"/>
      <c r="S352" s="298" t="str">
        <f t="shared" si="21"/>
        <v/>
      </c>
      <c r="T352" s="299" t="str">
        <f t="shared" si="22"/>
        <v/>
      </c>
      <c r="U352" s="282"/>
    </row>
    <row r="353" spans="2:21" ht="24.75" customHeight="1">
      <c r="B353" s="176">
        <v>347</v>
      </c>
      <c r="C353" s="231"/>
      <c r="D353" s="290" t="str">
        <f t="shared" si="23"/>
        <v/>
      </c>
      <c r="E353" s="291">
        <f>IF(D353="",0,+COUNTIF('賃上げ前(２か月目)(様式3-７) '!$D$7:$D$1006,D353))</f>
        <v>0</v>
      </c>
      <c r="F353" s="205"/>
      <c r="G353" s="295" t="str">
        <f t="shared" si="24"/>
        <v/>
      </c>
      <c r="H353" s="202"/>
      <c r="I353" s="202"/>
      <c r="J353" s="203"/>
      <c r="K353" s="203"/>
      <c r="L353" s="203"/>
      <c r="M353" s="203"/>
      <c r="N353" s="203"/>
      <c r="O353" s="203"/>
      <c r="P353" s="203"/>
      <c r="Q353" s="203"/>
      <c r="R353" s="204"/>
      <c r="S353" s="298" t="str">
        <f t="shared" si="21"/>
        <v/>
      </c>
      <c r="T353" s="299" t="str">
        <f t="shared" si="22"/>
        <v/>
      </c>
      <c r="U353" s="282"/>
    </row>
    <row r="354" spans="2:21" ht="24.75" customHeight="1">
      <c r="B354" s="176">
        <v>348</v>
      </c>
      <c r="C354" s="231"/>
      <c r="D354" s="290" t="str">
        <f t="shared" si="23"/>
        <v/>
      </c>
      <c r="E354" s="291">
        <f>IF(D354="",0,+COUNTIF('賃上げ前(２か月目)(様式3-７) '!$D$7:$D$1006,D354))</f>
        <v>0</v>
      </c>
      <c r="F354" s="205"/>
      <c r="G354" s="295" t="str">
        <f t="shared" si="24"/>
        <v/>
      </c>
      <c r="H354" s="202"/>
      <c r="I354" s="202"/>
      <c r="J354" s="203"/>
      <c r="K354" s="203"/>
      <c r="L354" s="203"/>
      <c r="M354" s="203"/>
      <c r="N354" s="203"/>
      <c r="O354" s="203"/>
      <c r="P354" s="203"/>
      <c r="Q354" s="203"/>
      <c r="R354" s="204"/>
      <c r="S354" s="298" t="str">
        <f t="shared" si="21"/>
        <v/>
      </c>
      <c r="T354" s="299" t="str">
        <f t="shared" si="22"/>
        <v/>
      </c>
      <c r="U354" s="282"/>
    </row>
    <row r="355" spans="2:21" ht="24.75" customHeight="1">
      <c r="B355" s="176">
        <v>349</v>
      </c>
      <c r="C355" s="231"/>
      <c r="D355" s="290" t="str">
        <f t="shared" si="23"/>
        <v/>
      </c>
      <c r="E355" s="291">
        <f>IF(D355="",0,+COUNTIF('賃上げ前(２か月目)(様式3-７) '!$D$7:$D$1006,D355))</f>
        <v>0</v>
      </c>
      <c r="F355" s="205"/>
      <c r="G355" s="295" t="str">
        <f t="shared" si="24"/>
        <v/>
      </c>
      <c r="H355" s="202"/>
      <c r="I355" s="202"/>
      <c r="J355" s="203"/>
      <c r="K355" s="203"/>
      <c r="L355" s="203"/>
      <c r="M355" s="203"/>
      <c r="N355" s="203"/>
      <c r="O355" s="203"/>
      <c r="P355" s="203"/>
      <c r="Q355" s="203"/>
      <c r="R355" s="204"/>
      <c r="S355" s="298" t="str">
        <f t="shared" si="21"/>
        <v/>
      </c>
      <c r="T355" s="299" t="str">
        <f t="shared" si="22"/>
        <v/>
      </c>
      <c r="U355" s="282"/>
    </row>
    <row r="356" spans="2:21" ht="24.75" customHeight="1">
      <c r="B356" s="176">
        <v>350</v>
      </c>
      <c r="C356" s="231"/>
      <c r="D356" s="290" t="str">
        <f t="shared" si="23"/>
        <v/>
      </c>
      <c r="E356" s="291">
        <f>IF(D356="",0,+COUNTIF('賃上げ前(２か月目)(様式3-７) '!$D$7:$D$1006,D356))</f>
        <v>0</v>
      </c>
      <c r="F356" s="205"/>
      <c r="G356" s="295" t="str">
        <f t="shared" si="24"/>
        <v/>
      </c>
      <c r="H356" s="202"/>
      <c r="I356" s="202"/>
      <c r="J356" s="203"/>
      <c r="K356" s="203"/>
      <c r="L356" s="203"/>
      <c r="M356" s="203"/>
      <c r="N356" s="203"/>
      <c r="O356" s="203"/>
      <c r="P356" s="203"/>
      <c r="Q356" s="203"/>
      <c r="R356" s="204"/>
      <c r="S356" s="298" t="str">
        <f t="shared" si="21"/>
        <v/>
      </c>
      <c r="T356" s="299" t="str">
        <f t="shared" si="22"/>
        <v/>
      </c>
      <c r="U356" s="282"/>
    </row>
    <row r="357" spans="2:21" ht="24.75" customHeight="1">
      <c r="B357" s="176">
        <v>351</v>
      </c>
      <c r="C357" s="231"/>
      <c r="D357" s="290" t="str">
        <f t="shared" si="23"/>
        <v/>
      </c>
      <c r="E357" s="291">
        <f>IF(D357="",0,+COUNTIF('賃上げ前(２か月目)(様式3-７) '!$D$7:$D$1006,D357))</f>
        <v>0</v>
      </c>
      <c r="F357" s="205"/>
      <c r="G357" s="295" t="str">
        <f t="shared" si="24"/>
        <v/>
      </c>
      <c r="H357" s="202"/>
      <c r="I357" s="202"/>
      <c r="J357" s="203"/>
      <c r="K357" s="203"/>
      <c r="L357" s="203"/>
      <c r="M357" s="203"/>
      <c r="N357" s="203"/>
      <c r="O357" s="203"/>
      <c r="P357" s="203"/>
      <c r="Q357" s="203"/>
      <c r="R357" s="204"/>
      <c r="S357" s="298" t="str">
        <f t="shared" si="21"/>
        <v/>
      </c>
      <c r="T357" s="299" t="str">
        <f t="shared" si="22"/>
        <v/>
      </c>
      <c r="U357" s="282"/>
    </row>
    <row r="358" spans="2:21" ht="24.75" customHeight="1">
      <c r="B358" s="176">
        <v>352</v>
      </c>
      <c r="C358" s="231"/>
      <c r="D358" s="290" t="str">
        <f t="shared" si="23"/>
        <v/>
      </c>
      <c r="E358" s="291">
        <f>IF(D358="",0,+COUNTIF('賃上げ前(２か月目)(様式3-７) '!$D$7:$D$1006,D358))</f>
        <v>0</v>
      </c>
      <c r="F358" s="205"/>
      <c r="G358" s="295" t="str">
        <f t="shared" si="24"/>
        <v/>
      </c>
      <c r="H358" s="202"/>
      <c r="I358" s="202"/>
      <c r="J358" s="203"/>
      <c r="K358" s="203"/>
      <c r="L358" s="203"/>
      <c r="M358" s="203"/>
      <c r="N358" s="203"/>
      <c r="O358" s="203"/>
      <c r="P358" s="203"/>
      <c r="Q358" s="203"/>
      <c r="R358" s="204"/>
      <c r="S358" s="298" t="str">
        <f t="shared" si="21"/>
        <v/>
      </c>
      <c r="T358" s="299" t="str">
        <f t="shared" si="22"/>
        <v/>
      </c>
      <c r="U358" s="282"/>
    </row>
    <row r="359" spans="2:21" ht="24.75" customHeight="1">
      <c r="B359" s="176">
        <v>353</v>
      </c>
      <c r="C359" s="231"/>
      <c r="D359" s="290" t="str">
        <f t="shared" si="23"/>
        <v/>
      </c>
      <c r="E359" s="291">
        <f>IF(D359="",0,+COUNTIF('賃上げ前(２か月目)(様式3-７) '!$D$7:$D$1006,D359))</f>
        <v>0</v>
      </c>
      <c r="F359" s="205"/>
      <c r="G359" s="295" t="str">
        <f t="shared" si="24"/>
        <v/>
      </c>
      <c r="H359" s="202"/>
      <c r="I359" s="202"/>
      <c r="J359" s="203"/>
      <c r="K359" s="203"/>
      <c r="L359" s="203"/>
      <c r="M359" s="203"/>
      <c r="N359" s="203"/>
      <c r="O359" s="203"/>
      <c r="P359" s="203"/>
      <c r="Q359" s="203"/>
      <c r="R359" s="204"/>
      <c r="S359" s="298" t="str">
        <f t="shared" si="21"/>
        <v/>
      </c>
      <c r="T359" s="299" t="str">
        <f t="shared" si="22"/>
        <v/>
      </c>
      <c r="U359" s="282"/>
    </row>
    <row r="360" spans="2:21" ht="24.75" customHeight="1">
      <c r="B360" s="176">
        <v>354</v>
      </c>
      <c r="C360" s="231"/>
      <c r="D360" s="290" t="str">
        <f t="shared" si="23"/>
        <v/>
      </c>
      <c r="E360" s="291">
        <f>IF(D360="",0,+COUNTIF('賃上げ前(２か月目)(様式3-７) '!$D$7:$D$1006,D360))</f>
        <v>0</v>
      </c>
      <c r="F360" s="205"/>
      <c r="G360" s="295" t="str">
        <f t="shared" si="24"/>
        <v/>
      </c>
      <c r="H360" s="202"/>
      <c r="I360" s="202"/>
      <c r="J360" s="203"/>
      <c r="K360" s="203"/>
      <c r="L360" s="203"/>
      <c r="M360" s="203"/>
      <c r="N360" s="203"/>
      <c r="O360" s="203"/>
      <c r="P360" s="203"/>
      <c r="Q360" s="203"/>
      <c r="R360" s="204"/>
      <c r="S360" s="298" t="str">
        <f t="shared" si="21"/>
        <v/>
      </c>
      <c r="T360" s="299" t="str">
        <f t="shared" si="22"/>
        <v/>
      </c>
      <c r="U360" s="282"/>
    </row>
    <row r="361" spans="2:21" ht="24.75" customHeight="1">
      <c r="B361" s="176">
        <v>355</v>
      </c>
      <c r="C361" s="231"/>
      <c r="D361" s="290" t="str">
        <f t="shared" si="23"/>
        <v/>
      </c>
      <c r="E361" s="291">
        <f>IF(D361="",0,+COUNTIF('賃上げ前(２か月目)(様式3-７) '!$D$7:$D$1006,D361))</f>
        <v>0</v>
      </c>
      <c r="F361" s="205"/>
      <c r="G361" s="295" t="str">
        <f t="shared" si="24"/>
        <v/>
      </c>
      <c r="H361" s="202"/>
      <c r="I361" s="202"/>
      <c r="J361" s="203"/>
      <c r="K361" s="203"/>
      <c r="L361" s="203"/>
      <c r="M361" s="203"/>
      <c r="N361" s="203"/>
      <c r="O361" s="203"/>
      <c r="P361" s="203"/>
      <c r="Q361" s="203"/>
      <c r="R361" s="204"/>
      <c r="S361" s="298" t="str">
        <f t="shared" si="21"/>
        <v/>
      </c>
      <c r="T361" s="299" t="str">
        <f t="shared" si="22"/>
        <v/>
      </c>
      <c r="U361" s="282"/>
    </row>
    <row r="362" spans="2:21" ht="24.75" customHeight="1">
      <c r="B362" s="176">
        <v>356</v>
      </c>
      <c r="C362" s="231"/>
      <c r="D362" s="290" t="str">
        <f t="shared" si="23"/>
        <v/>
      </c>
      <c r="E362" s="291">
        <f>IF(D362="",0,+COUNTIF('賃上げ前(２か月目)(様式3-７) '!$D$7:$D$1006,D362))</f>
        <v>0</v>
      </c>
      <c r="F362" s="205"/>
      <c r="G362" s="295" t="str">
        <f t="shared" si="24"/>
        <v/>
      </c>
      <c r="H362" s="202"/>
      <c r="I362" s="202"/>
      <c r="J362" s="203"/>
      <c r="K362" s="203"/>
      <c r="L362" s="203"/>
      <c r="M362" s="203"/>
      <c r="N362" s="203"/>
      <c r="O362" s="203"/>
      <c r="P362" s="203"/>
      <c r="Q362" s="203"/>
      <c r="R362" s="204"/>
      <c r="S362" s="298" t="str">
        <f t="shared" si="21"/>
        <v/>
      </c>
      <c r="T362" s="299" t="str">
        <f t="shared" si="22"/>
        <v/>
      </c>
      <c r="U362" s="282"/>
    </row>
    <row r="363" spans="2:21" ht="24.75" customHeight="1">
      <c r="B363" s="176">
        <v>357</v>
      </c>
      <c r="C363" s="231"/>
      <c r="D363" s="290" t="str">
        <f t="shared" si="23"/>
        <v/>
      </c>
      <c r="E363" s="291">
        <f>IF(D363="",0,+COUNTIF('賃上げ前(２か月目)(様式3-７) '!$D$7:$D$1006,D363))</f>
        <v>0</v>
      </c>
      <c r="F363" s="205"/>
      <c r="G363" s="295" t="str">
        <f t="shared" si="24"/>
        <v/>
      </c>
      <c r="H363" s="202"/>
      <c r="I363" s="202"/>
      <c r="J363" s="203"/>
      <c r="K363" s="203"/>
      <c r="L363" s="203"/>
      <c r="M363" s="203"/>
      <c r="N363" s="203"/>
      <c r="O363" s="203"/>
      <c r="P363" s="203"/>
      <c r="Q363" s="203"/>
      <c r="R363" s="204"/>
      <c r="S363" s="298" t="str">
        <f t="shared" si="21"/>
        <v/>
      </c>
      <c r="T363" s="299" t="str">
        <f t="shared" si="22"/>
        <v/>
      </c>
      <c r="U363" s="282"/>
    </row>
    <row r="364" spans="2:21" ht="24.75" customHeight="1">
      <c r="B364" s="176">
        <v>358</v>
      </c>
      <c r="C364" s="231"/>
      <c r="D364" s="290" t="str">
        <f t="shared" si="23"/>
        <v/>
      </c>
      <c r="E364" s="291">
        <f>IF(D364="",0,+COUNTIF('賃上げ前(２か月目)(様式3-７) '!$D$7:$D$1006,D364))</f>
        <v>0</v>
      </c>
      <c r="F364" s="205"/>
      <c r="G364" s="295" t="str">
        <f t="shared" si="24"/>
        <v/>
      </c>
      <c r="H364" s="202"/>
      <c r="I364" s="202"/>
      <c r="J364" s="203"/>
      <c r="K364" s="203"/>
      <c r="L364" s="203"/>
      <c r="M364" s="203"/>
      <c r="N364" s="203"/>
      <c r="O364" s="203"/>
      <c r="P364" s="203"/>
      <c r="Q364" s="203"/>
      <c r="R364" s="204"/>
      <c r="S364" s="298" t="str">
        <f t="shared" si="21"/>
        <v/>
      </c>
      <c r="T364" s="299" t="str">
        <f t="shared" si="22"/>
        <v/>
      </c>
      <c r="U364" s="282"/>
    </row>
    <row r="365" spans="2:21" ht="24.75" customHeight="1">
      <c r="B365" s="176">
        <v>359</v>
      </c>
      <c r="C365" s="231"/>
      <c r="D365" s="290" t="str">
        <f t="shared" si="23"/>
        <v/>
      </c>
      <c r="E365" s="291">
        <f>IF(D365="",0,+COUNTIF('賃上げ前(２か月目)(様式3-７) '!$D$7:$D$1006,D365))</f>
        <v>0</v>
      </c>
      <c r="F365" s="205"/>
      <c r="G365" s="295" t="str">
        <f t="shared" si="24"/>
        <v/>
      </c>
      <c r="H365" s="202"/>
      <c r="I365" s="202"/>
      <c r="J365" s="203"/>
      <c r="K365" s="203"/>
      <c r="L365" s="203"/>
      <c r="M365" s="203"/>
      <c r="N365" s="203"/>
      <c r="O365" s="203"/>
      <c r="P365" s="203"/>
      <c r="Q365" s="203"/>
      <c r="R365" s="204"/>
      <c r="S365" s="298" t="str">
        <f t="shared" si="21"/>
        <v/>
      </c>
      <c r="T365" s="299" t="str">
        <f t="shared" si="22"/>
        <v/>
      </c>
      <c r="U365" s="282"/>
    </row>
    <row r="366" spans="2:21" ht="24.75" customHeight="1">
      <c r="B366" s="176">
        <v>360</v>
      </c>
      <c r="C366" s="231"/>
      <c r="D366" s="290" t="str">
        <f t="shared" si="23"/>
        <v/>
      </c>
      <c r="E366" s="291">
        <f>IF(D366="",0,+COUNTIF('賃上げ前(２か月目)(様式3-７) '!$D$7:$D$1006,D366))</f>
        <v>0</v>
      </c>
      <c r="F366" s="205"/>
      <c r="G366" s="295" t="str">
        <f t="shared" si="24"/>
        <v/>
      </c>
      <c r="H366" s="202"/>
      <c r="I366" s="202"/>
      <c r="J366" s="203"/>
      <c r="K366" s="203"/>
      <c r="L366" s="203"/>
      <c r="M366" s="203"/>
      <c r="N366" s="203"/>
      <c r="O366" s="203"/>
      <c r="P366" s="203"/>
      <c r="Q366" s="203"/>
      <c r="R366" s="204"/>
      <c r="S366" s="298" t="str">
        <f t="shared" si="21"/>
        <v/>
      </c>
      <c r="T366" s="299" t="str">
        <f t="shared" si="22"/>
        <v/>
      </c>
      <c r="U366" s="282"/>
    </row>
    <row r="367" spans="2:21" ht="24.75" customHeight="1">
      <c r="B367" s="176">
        <v>361</v>
      </c>
      <c r="C367" s="231"/>
      <c r="D367" s="290" t="str">
        <f t="shared" si="23"/>
        <v/>
      </c>
      <c r="E367" s="291">
        <f>IF(D367="",0,+COUNTIF('賃上げ前(２か月目)(様式3-７) '!$D$7:$D$1006,D367))</f>
        <v>0</v>
      </c>
      <c r="F367" s="205"/>
      <c r="G367" s="295" t="str">
        <f t="shared" si="24"/>
        <v/>
      </c>
      <c r="H367" s="202"/>
      <c r="I367" s="202"/>
      <c r="J367" s="203"/>
      <c r="K367" s="203"/>
      <c r="L367" s="203"/>
      <c r="M367" s="203"/>
      <c r="N367" s="203"/>
      <c r="O367" s="203"/>
      <c r="P367" s="203"/>
      <c r="Q367" s="203"/>
      <c r="R367" s="204"/>
      <c r="S367" s="298" t="str">
        <f t="shared" si="21"/>
        <v/>
      </c>
      <c r="T367" s="299" t="str">
        <f t="shared" si="22"/>
        <v/>
      </c>
      <c r="U367" s="282"/>
    </row>
    <row r="368" spans="2:21" ht="24.75" customHeight="1">
      <c r="B368" s="176">
        <v>362</v>
      </c>
      <c r="C368" s="231"/>
      <c r="D368" s="290" t="str">
        <f t="shared" si="23"/>
        <v/>
      </c>
      <c r="E368" s="291">
        <f>IF(D368="",0,+COUNTIF('賃上げ前(２か月目)(様式3-７) '!$D$7:$D$1006,D368))</f>
        <v>0</v>
      </c>
      <c r="F368" s="205"/>
      <c r="G368" s="295" t="str">
        <f t="shared" si="24"/>
        <v/>
      </c>
      <c r="H368" s="202"/>
      <c r="I368" s="202"/>
      <c r="J368" s="203"/>
      <c r="K368" s="203"/>
      <c r="L368" s="203"/>
      <c r="M368" s="203"/>
      <c r="N368" s="203"/>
      <c r="O368" s="203"/>
      <c r="P368" s="203"/>
      <c r="Q368" s="203"/>
      <c r="R368" s="204"/>
      <c r="S368" s="298" t="str">
        <f t="shared" si="21"/>
        <v/>
      </c>
      <c r="T368" s="299" t="str">
        <f t="shared" si="22"/>
        <v/>
      </c>
      <c r="U368" s="282"/>
    </row>
    <row r="369" spans="2:21" ht="24.75" customHeight="1">
      <c r="B369" s="176">
        <v>363</v>
      </c>
      <c r="C369" s="231"/>
      <c r="D369" s="290" t="str">
        <f t="shared" si="23"/>
        <v/>
      </c>
      <c r="E369" s="291">
        <f>IF(D369="",0,+COUNTIF('賃上げ前(２か月目)(様式3-７) '!$D$7:$D$1006,D369))</f>
        <v>0</v>
      </c>
      <c r="F369" s="205"/>
      <c r="G369" s="295" t="str">
        <f t="shared" si="24"/>
        <v/>
      </c>
      <c r="H369" s="202"/>
      <c r="I369" s="202"/>
      <c r="J369" s="203"/>
      <c r="K369" s="203"/>
      <c r="L369" s="203"/>
      <c r="M369" s="203"/>
      <c r="N369" s="203"/>
      <c r="O369" s="203"/>
      <c r="P369" s="203"/>
      <c r="Q369" s="203"/>
      <c r="R369" s="204"/>
      <c r="S369" s="298" t="str">
        <f t="shared" si="21"/>
        <v/>
      </c>
      <c r="T369" s="299" t="str">
        <f t="shared" si="22"/>
        <v/>
      </c>
      <c r="U369" s="282"/>
    </row>
    <row r="370" spans="2:21" ht="24.75" customHeight="1">
      <c r="B370" s="176">
        <v>364</v>
      </c>
      <c r="C370" s="231"/>
      <c r="D370" s="290" t="str">
        <f t="shared" si="23"/>
        <v/>
      </c>
      <c r="E370" s="291">
        <f>IF(D370="",0,+COUNTIF('賃上げ前(２か月目)(様式3-７) '!$D$7:$D$1006,D370))</f>
        <v>0</v>
      </c>
      <c r="F370" s="205"/>
      <c r="G370" s="295" t="str">
        <f t="shared" si="24"/>
        <v/>
      </c>
      <c r="H370" s="202"/>
      <c r="I370" s="202"/>
      <c r="J370" s="203"/>
      <c r="K370" s="203"/>
      <c r="L370" s="203"/>
      <c r="M370" s="203"/>
      <c r="N370" s="203"/>
      <c r="O370" s="203"/>
      <c r="P370" s="203"/>
      <c r="Q370" s="203"/>
      <c r="R370" s="204"/>
      <c r="S370" s="298" t="str">
        <f t="shared" si="21"/>
        <v/>
      </c>
      <c r="T370" s="299" t="str">
        <f t="shared" si="22"/>
        <v/>
      </c>
      <c r="U370" s="282"/>
    </row>
    <row r="371" spans="2:21" ht="24.75" customHeight="1">
      <c r="B371" s="176">
        <v>365</v>
      </c>
      <c r="C371" s="231"/>
      <c r="D371" s="290" t="str">
        <f t="shared" si="23"/>
        <v/>
      </c>
      <c r="E371" s="291">
        <f>IF(D371="",0,+COUNTIF('賃上げ前(２か月目)(様式3-７) '!$D$7:$D$1006,D371))</f>
        <v>0</v>
      </c>
      <c r="F371" s="205"/>
      <c r="G371" s="295" t="str">
        <f t="shared" si="24"/>
        <v/>
      </c>
      <c r="H371" s="202"/>
      <c r="I371" s="202"/>
      <c r="J371" s="203"/>
      <c r="K371" s="203"/>
      <c r="L371" s="203"/>
      <c r="M371" s="203"/>
      <c r="N371" s="203"/>
      <c r="O371" s="203"/>
      <c r="P371" s="203"/>
      <c r="Q371" s="203"/>
      <c r="R371" s="204"/>
      <c r="S371" s="298" t="str">
        <f t="shared" si="21"/>
        <v/>
      </c>
      <c r="T371" s="299" t="str">
        <f t="shared" si="22"/>
        <v/>
      </c>
      <c r="U371" s="282"/>
    </row>
    <row r="372" spans="2:21" ht="24.75" customHeight="1">
      <c r="B372" s="176">
        <v>366</v>
      </c>
      <c r="C372" s="231"/>
      <c r="D372" s="290" t="str">
        <f t="shared" si="23"/>
        <v/>
      </c>
      <c r="E372" s="291">
        <f>IF(D372="",0,+COUNTIF('賃上げ前(２か月目)(様式3-７) '!$D$7:$D$1006,D372))</f>
        <v>0</v>
      </c>
      <c r="F372" s="205"/>
      <c r="G372" s="295" t="str">
        <f t="shared" si="24"/>
        <v/>
      </c>
      <c r="H372" s="202"/>
      <c r="I372" s="202"/>
      <c r="J372" s="203"/>
      <c r="K372" s="203"/>
      <c r="L372" s="203"/>
      <c r="M372" s="203"/>
      <c r="N372" s="203"/>
      <c r="O372" s="203"/>
      <c r="P372" s="203"/>
      <c r="Q372" s="203"/>
      <c r="R372" s="204"/>
      <c r="S372" s="298" t="str">
        <f t="shared" si="21"/>
        <v/>
      </c>
      <c r="T372" s="299" t="str">
        <f t="shared" si="22"/>
        <v/>
      </c>
      <c r="U372" s="282"/>
    </row>
    <row r="373" spans="2:21" ht="24.75" customHeight="1">
      <c r="B373" s="176">
        <v>367</v>
      </c>
      <c r="C373" s="231"/>
      <c r="D373" s="290" t="str">
        <f t="shared" si="23"/>
        <v/>
      </c>
      <c r="E373" s="291">
        <f>IF(D373="",0,+COUNTIF('賃上げ前(２か月目)(様式3-７) '!$D$7:$D$1006,D373))</f>
        <v>0</v>
      </c>
      <c r="F373" s="205"/>
      <c r="G373" s="295" t="str">
        <f t="shared" si="24"/>
        <v/>
      </c>
      <c r="H373" s="202"/>
      <c r="I373" s="202"/>
      <c r="J373" s="203"/>
      <c r="K373" s="203"/>
      <c r="L373" s="203"/>
      <c r="M373" s="203"/>
      <c r="N373" s="203"/>
      <c r="O373" s="203"/>
      <c r="P373" s="203"/>
      <c r="Q373" s="203"/>
      <c r="R373" s="204"/>
      <c r="S373" s="298" t="str">
        <f t="shared" si="21"/>
        <v/>
      </c>
      <c r="T373" s="299" t="str">
        <f t="shared" si="22"/>
        <v/>
      </c>
      <c r="U373" s="282"/>
    </row>
    <row r="374" spans="2:21" ht="24.75" customHeight="1">
      <c r="B374" s="176">
        <v>368</v>
      </c>
      <c r="C374" s="231"/>
      <c r="D374" s="290" t="str">
        <f t="shared" si="23"/>
        <v/>
      </c>
      <c r="E374" s="291">
        <f>IF(D374="",0,+COUNTIF('賃上げ前(２か月目)(様式3-７) '!$D$7:$D$1006,D374))</f>
        <v>0</v>
      </c>
      <c r="F374" s="205"/>
      <c r="G374" s="295" t="str">
        <f t="shared" si="24"/>
        <v/>
      </c>
      <c r="H374" s="202"/>
      <c r="I374" s="202"/>
      <c r="J374" s="203"/>
      <c r="K374" s="203"/>
      <c r="L374" s="203"/>
      <c r="M374" s="203"/>
      <c r="N374" s="203"/>
      <c r="O374" s="203"/>
      <c r="P374" s="203"/>
      <c r="Q374" s="203"/>
      <c r="R374" s="204"/>
      <c r="S374" s="298" t="str">
        <f t="shared" si="21"/>
        <v/>
      </c>
      <c r="T374" s="299" t="str">
        <f t="shared" si="22"/>
        <v/>
      </c>
      <c r="U374" s="282"/>
    </row>
    <row r="375" spans="2:21" ht="24.75" customHeight="1">
      <c r="B375" s="176">
        <v>369</v>
      </c>
      <c r="C375" s="231"/>
      <c r="D375" s="290" t="str">
        <f t="shared" si="23"/>
        <v/>
      </c>
      <c r="E375" s="291">
        <f>IF(D375="",0,+COUNTIF('賃上げ前(２か月目)(様式3-７) '!$D$7:$D$1006,D375))</f>
        <v>0</v>
      </c>
      <c r="F375" s="205"/>
      <c r="G375" s="295" t="str">
        <f t="shared" si="24"/>
        <v/>
      </c>
      <c r="H375" s="202"/>
      <c r="I375" s="202"/>
      <c r="J375" s="203"/>
      <c r="K375" s="203"/>
      <c r="L375" s="203"/>
      <c r="M375" s="203"/>
      <c r="N375" s="203"/>
      <c r="O375" s="203"/>
      <c r="P375" s="203"/>
      <c r="Q375" s="203"/>
      <c r="R375" s="204"/>
      <c r="S375" s="298" t="str">
        <f t="shared" si="21"/>
        <v/>
      </c>
      <c r="T375" s="299" t="str">
        <f t="shared" si="22"/>
        <v/>
      </c>
      <c r="U375" s="282"/>
    </row>
    <row r="376" spans="2:21" ht="24.75" customHeight="1">
      <c r="B376" s="176">
        <v>370</v>
      </c>
      <c r="C376" s="231"/>
      <c r="D376" s="290" t="str">
        <f t="shared" si="23"/>
        <v/>
      </c>
      <c r="E376" s="291">
        <f>IF(D376="",0,+COUNTIF('賃上げ前(２か月目)(様式3-７) '!$D$7:$D$1006,D376))</f>
        <v>0</v>
      </c>
      <c r="F376" s="205"/>
      <c r="G376" s="295" t="str">
        <f t="shared" si="24"/>
        <v/>
      </c>
      <c r="H376" s="202"/>
      <c r="I376" s="202"/>
      <c r="J376" s="203"/>
      <c r="K376" s="203"/>
      <c r="L376" s="203"/>
      <c r="M376" s="203"/>
      <c r="N376" s="203"/>
      <c r="O376" s="203"/>
      <c r="P376" s="203"/>
      <c r="Q376" s="203"/>
      <c r="R376" s="204"/>
      <c r="S376" s="298" t="str">
        <f t="shared" si="21"/>
        <v/>
      </c>
      <c r="T376" s="299" t="str">
        <f t="shared" si="22"/>
        <v/>
      </c>
      <c r="U376" s="282"/>
    </row>
    <row r="377" spans="2:21" ht="24.75" customHeight="1">
      <c r="B377" s="176">
        <v>371</v>
      </c>
      <c r="C377" s="231"/>
      <c r="D377" s="290" t="str">
        <f t="shared" si="23"/>
        <v/>
      </c>
      <c r="E377" s="291">
        <f>IF(D377="",0,+COUNTIF('賃上げ前(２か月目)(様式3-７) '!$D$7:$D$1006,D377))</f>
        <v>0</v>
      </c>
      <c r="F377" s="205"/>
      <c r="G377" s="295" t="str">
        <f t="shared" si="24"/>
        <v/>
      </c>
      <c r="H377" s="202"/>
      <c r="I377" s="202"/>
      <c r="J377" s="203"/>
      <c r="K377" s="203"/>
      <c r="L377" s="203"/>
      <c r="M377" s="203"/>
      <c r="N377" s="203"/>
      <c r="O377" s="203"/>
      <c r="P377" s="203"/>
      <c r="Q377" s="203"/>
      <c r="R377" s="204"/>
      <c r="S377" s="298" t="str">
        <f t="shared" si="21"/>
        <v/>
      </c>
      <c r="T377" s="299" t="str">
        <f t="shared" si="22"/>
        <v/>
      </c>
      <c r="U377" s="282"/>
    </row>
    <row r="378" spans="2:21" ht="24.75" customHeight="1">
      <c r="B378" s="176">
        <v>372</v>
      </c>
      <c r="C378" s="231"/>
      <c r="D378" s="290" t="str">
        <f t="shared" si="23"/>
        <v/>
      </c>
      <c r="E378" s="291">
        <f>IF(D378="",0,+COUNTIF('賃上げ前(２か月目)(様式3-７) '!$D$7:$D$1006,D378))</f>
        <v>0</v>
      </c>
      <c r="F378" s="205"/>
      <c r="G378" s="295" t="str">
        <f t="shared" si="24"/>
        <v/>
      </c>
      <c r="H378" s="202"/>
      <c r="I378" s="202"/>
      <c r="J378" s="203"/>
      <c r="K378" s="203"/>
      <c r="L378" s="203"/>
      <c r="M378" s="203"/>
      <c r="N378" s="203"/>
      <c r="O378" s="203"/>
      <c r="P378" s="203"/>
      <c r="Q378" s="203"/>
      <c r="R378" s="204"/>
      <c r="S378" s="298" t="str">
        <f t="shared" si="21"/>
        <v/>
      </c>
      <c r="T378" s="299" t="str">
        <f t="shared" si="22"/>
        <v/>
      </c>
      <c r="U378" s="282"/>
    </row>
    <row r="379" spans="2:21" ht="24.75" customHeight="1">
      <c r="B379" s="176">
        <v>373</v>
      </c>
      <c r="C379" s="231"/>
      <c r="D379" s="290" t="str">
        <f t="shared" si="23"/>
        <v/>
      </c>
      <c r="E379" s="291">
        <f>IF(D379="",0,+COUNTIF('賃上げ前(２か月目)(様式3-７) '!$D$7:$D$1006,D379))</f>
        <v>0</v>
      </c>
      <c r="F379" s="205"/>
      <c r="G379" s="295" t="str">
        <f t="shared" si="24"/>
        <v/>
      </c>
      <c r="H379" s="202"/>
      <c r="I379" s="202"/>
      <c r="J379" s="203"/>
      <c r="K379" s="203"/>
      <c r="L379" s="203"/>
      <c r="M379" s="203"/>
      <c r="N379" s="203"/>
      <c r="O379" s="203"/>
      <c r="P379" s="203"/>
      <c r="Q379" s="203"/>
      <c r="R379" s="204"/>
      <c r="S379" s="298" t="str">
        <f t="shared" si="21"/>
        <v/>
      </c>
      <c r="T379" s="299" t="str">
        <f t="shared" si="22"/>
        <v/>
      </c>
      <c r="U379" s="282"/>
    </row>
    <row r="380" spans="2:21" ht="24.75" customHeight="1">
      <c r="B380" s="176">
        <v>374</v>
      </c>
      <c r="C380" s="231"/>
      <c r="D380" s="290" t="str">
        <f t="shared" si="23"/>
        <v/>
      </c>
      <c r="E380" s="291">
        <f>IF(D380="",0,+COUNTIF('賃上げ前(２か月目)(様式3-７) '!$D$7:$D$1006,D380))</f>
        <v>0</v>
      </c>
      <c r="F380" s="205"/>
      <c r="G380" s="295" t="str">
        <f t="shared" si="24"/>
        <v/>
      </c>
      <c r="H380" s="202"/>
      <c r="I380" s="202"/>
      <c r="J380" s="203"/>
      <c r="K380" s="203"/>
      <c r="L380" s="203"/>
      <c r="M380" s="203"/>
      <c r="N380" s="203"/>
      <c r="O380" s="203"/>
      <c r="P380" s="203"/>
      <c r="Q380" s="203"/>
      <c r="R380" s="204"/>
      <c r="S380" s="298" t="str">
        <f t="shared" si="21"/>
        <v/>
      </c>
      <c r="T380" s="299" t="str">
        <f t="shared" si="22"/>
        <v/>
      </c>
      <c r="U380" s="282"/>
    </row>
    <row r="381" spans="2:21" ht="24.75" customHeight="1">
      <c r="B381" s="176">
        <v>375</v>
      </c>
      <c r="C381" s="231"/>
      <c r="D381" s="290" t="str">
        <f t="shared" si="23"/>
        <v/>
      </c>
      <c r="E381" s="291">
        <f>IF(D381="",0,+COUNTIF('賃上げ前(２か月目)(様式3-７) '!$D$7:$D$1006,D381))</f>
        <v>0</v>
      </c>
      <c r="F381" s="205"/>
      <c r="G381" s="295" t="str">
        <f t="shared" si="24"/>
        <v/>
      </c>
      <c r="H381" s="202"/>
      <c r="I381" s="202"/>
      <c r="J381" s="203"/>
      <c r="K381" s="203"/>
      <c r="L381" s="203"/>
      <c r="M381" s="203"/>
      <c r="N381" s="203"/>
      <c r="O381" s="203"/>
      <c r="P381" s="203"/>
      <c r="Q381" s="203"/>
      <c r="R381" s="204"/>
      <c r="S381" s="298" t="str">
        <f t="shared" si="21"/>
        <v/>
      </c>
      <c r="T381" s="299" t="str">
        <f t="shared" si="22"/>
        <v/>
      </c>
      <c r="U381" s="282"/>
    </row>
    <row r="382" spans="2:21" ht="24.75" customHeight="1">
      <c r="B382" s="176">
        <v>376</v>
      </c>
      <c r="C382" s="231"/>
      <c r="D382" s="290" t="str">
        <f t="shared" si="23"/>
        <v/>
      </c>
      <c r="E382" s="291">
        <f>IF(D382="",0,+COUNTIF('賃上げ前(２か月目)(様式3-７) '!$D$7:$D$1006,D382))</f>
        <v>0</v>
      </c>
      <c r="F382" s="205"/>
      <c r="G382" s="295" t="str">
        <f t="shared" si="24"/>
        <v/>
      </c>
      <c r="H382" s="202"/>
      <c r="I382" s="202"/>
      <c r="J382" s="203"/>
      <c r="K382" s="203"/>
      <c r="L382" s="203"/>
      <c r="M382" s="203"/>
      <c r="N382" s="203"/>
      <c r="O382" s="203"/>
      <c r="P382" s="203"/>
      <c r="Q382" s="203"/>
      <c r="R382" s="204"/>
      <c r="S382" s="298" t="str">
        <f t="shared" si="21"/>
        <v/>
      </c>
      <c r="T382" s="299" t="str">
        <f t="shared" si="22"/>
        <v/>
      </c>
      <c r="U382" s="282"/>
    </row>
    <row r="383" spans="2:21" ht="24.75" customHeight="1">
      <c r="B383" s="176">
        <v>377</v>
      </c>
      <c r="C383" s="231"/>
      <c r="D383" s="290" t="str">
        <f t="shared" si="23"/>
        <v/>
      </c>
      <c r="E383" s="291">
        <f>IF(D383="",0,+COUNTIF('賃上げ前(２か月目)(様式3-７) '!$D$7:$D$1006,D383))</f>
        <v>0</v>
      </c>
      <c r="F383" s="205"/>
      <c r="G383" s="295" t="str">
        <f t="shared" si="24"/>
        <v/>
      </c>
      <c r="H383" s="202"/>
      <c r="I383" s="202"/>
      <c r="J383" s="203"/>
      <c r="K383" s="203"/>
      <c r="L383" s="203"/>
      <c r="M383" s="203"/>
      <c r="N383" s="203"/>
      <c r="O383" s="203"/>
      <c r="P383" s="203"/>
      <c r="Q383" s="203"/>
      <c r="R383" s="204"/>
      <c r="S383" s="298" t="str">
        <f t="shared" si="21"/>
        <v/>
      </c>
      <c r="T383" s="299" t="str">
        <f t="shared" si="22"/>
        <v/>
      </c>
      <c r="U383" s="282"/>
    </row>
    <row r="384" spans="2:21" ht="24.75" customHeight="1">
      <c r="B384" s="176">
        <v>378</v>
      </c>
      <c r="C384" s="231"/>
      <c r="D384" s="290" t="str">
        <f t="shared" si="23"/>
        <v/>
      </c>
      <c r="E384" s="291">
        <f>IF(D384="",0,+COUNTIF('賃上げ前(２か月目)(様式3-７) '!$D$7:$D$1006,D384))</f>
        <v>0</v>
      </c>
      <c r="F384" s="205"/>
      <c r="G384" s="295" t="str">
        <f t="shared" si="24"/>
        <v/>
      </c>
      <c r="H384" s="202"/>
      <c r="I384" s="202"/>
      <c r="J384" s="203"/>
      <c r="K384" s="203"/>
      <c r="L384" s="203"/>
      <c r="M384" s="203"/>
      <c r="N384" s="203"/>
      <c r="O384" s="203"/>
      <c r="P384" s="203"/>
      <c r="Q384" s="203"/>
      <c r="R384" s="204"/>
      <c r="S384" s="298" t="str">
        <f t="shared" si="21"/>
        <v/>
      </c>
      <c r="T384" s="299" t="str">
        <f t="shared" si="22"/>
        <v/>
      </c>
      <c r="U384" s="282"/>
    </row>
    <row r="385" spans="2:21" ht="24.75" customHeight="1">
      <c r="B385" s="176">
        <v>379</v>
      </c>
      <c r="C385" s="231"/>
      <c r="D385" s="290" t="str">
        <f t="shared" si="23"/>
        <v/>
      </c>
      <c r="E385" s="291">
        <f>IF(D385="",0,+COUNTIF('賃上げ前(２か月目)(様式3-７) '!$D$7:$D$1006,D385))</f>
        <v>0</v>
      </c>
      <c r="F385" s="205"/>
      <c r="G385" s="295" t="str">
        <f t="shared" si="24"/>
        <v/>
      </c>
      <c r="H385" s="202"/>
      <c r="I385" s="202"/>
      <c r="J385" s="203"/>
      <c r="K385" s="203"/>
      <c r="L385" s="203"/>
      <c r="M385" s="203"/>
      <c r="N385" s="203"/>
      <c r="O385" s="203"/>
      <c r="P385" s="203"/>
      <c r="Q385" s="203"/>
      <c r="R385" s="204"/>
      <c r="S385" s="298" t="str">
        <f t="shared" si="21"/>
        <v/>
      </c>
      <c r="T385" s="299" t="str">
        <f t="shared" si="22"/>
        <v/>
      </c>
      <c r="U385" s="282"/>
    </row>
    <row r="386" spans="2:21" ht="24.75" customHeight="1">
      <c r="B386" s="176">
        <v>380</v>
      </c>
      <c r="C386" s="231"/>
      <c r="D386" s="290" t="str">
        <f t="shared" si="23"/>
        <v/>
      </c>
      <c r="E386" s="291">
        <f>IF(D386="",0,+COUNTIF('賃上げ前(２か月目)(様式3-７) '!$D$7:$D$1006,D386))</f>
        <v>0</v>
      </c>
      <c r="F386" s="205"/>
      <c r="G386" s="295" t="str">
        <f t="shared" si="24"/>
        <v/>
      </c>
      <c r="H386" s="202"/>
      <c r="I386" s="202"/>
      <c r="J386" s="203"/>
      <c r="K386" s="203"/>
      <c r="L386" s="203"/>
      <c r="M386" s="203"/>
      <c r="N386" s="203"/>
      <c r="O386" s="203"/>
      <c r="P386" s="203"/>
      <c r="Q386" s="203"/>
      <c r="R386" s="204"/>
      <c r="S386" s="298" t="str">
        <f t="shared" si="21"/>
        <v/>
      </c>
      <c r="T386" s="299" t="str">
        <f t="shared" si="22"/>
        <v/>
      </c>
      <c r="U386" s="282"/>
    </row>
    <row r="387" spans="2:21" ht="24.75" customHeight="1">
      <c r="B387" s="176">
        <v>381</v>
      </c>
      <c r="C387" s="231"/>
      <c r="D387" s="290" t="str">
        <f t="shared" si="23"/>
        <v/>
      </c>
      <c r="E387" s="291">
        <f>IF(D387="",0,+COUNTIF('賃上げ前(２か月目)(様式3-７) '!$D$7:$D$1006,D387))</f>
        <v>0</v>
      </c>
      <c r="F387" s="205"/>
      <c r="G387" s="295" t="str">
        <f t="shared" si="24"/>
        <v/>
      </c>
      <c r="H387" s="202"/>
      <c r="I387" s="202"/>
      <c r="J387" s="203"/>
      <c r="K387" s="203"/>
      <c r="L387" s="203"/>
      <c r="M387" s="203"/>
      <c r="N387" s="203"/>
      <c r="O387" s="203"/>
      <c r="P387" s="203"/>
      <c r="Q387" s="203"/>
      <c r="R387" s="204"/>
      <c r="S387" s="298" t="str">
        <f t="shared" si="21"/>
        <v/>
      </c>
      <c r="T387" s="299" t="str">
        <f t="shared" si="22"/>
        <v/>
      </c>
      <c r="U387" s="282"/>
    </row>
    <row r="388" spans="2:21" ht="24.75" customHeight="1">
      <c r="B388" s="176">
        <v>382</v>
      </c>
      <c r="C388" s="231"/>
      <c r="D388" s="290" t="str">
        <f t="shared" si="23"/>
        <v/>
      </c>
      <c r="E388" s="291">
        <f>IF(D388="",0,+COUNTIF('賃上げ前(２か月目)(様式3-７) '!$D$7:$D$1006,D388))</f>
        <v>0</v>
      </c>
      <c r="F388" s="205"/>
      <c r="G388" s="295" t="str">
        <f t="shared" si="24"/>
        <v/>
      </c>
      <c r="H388" s="202"/>
      <c r="I388" s="202"/>
      <c r="J388" s="203"/>
      <c r="K388" s="203"/>
      <c r="L388" s="203"/>
      <c r="M388" s="203"/>
      <c r="N388" s="203"/>
      <c r="O388" s="203"/>
      <c r="P388" s="203"/>
      <c r="Q388" s="203"/>
      <c r="R388" s="204"/>
      <c r="S388" s="298" t="str">
        <f t="shared" si="21"/>
        <v/>
      </c>
      <c r="T388" s="299" t="str">
        <f t="shared" si="22"/>
        <v/>
      </c>
      <c r="U388" s="282"/>
    </row>
    <row r="389" spans="2:21" ht="24.75" customHeight="1">
      <c r="B389" s="176">
        <v>383</v>
      </c>
      <c r="C389" s="231"/>
      <c r="D389" s="290" t="str">
        <f t="shared" si="23"/>
        <v/>
      </c>
      <c r="E389" s="291">
        <f>IF(D389="",0,+COUNTIF('賃上げ前(２か月目)(様式3-７) '!$D$7:$D$1006,D389))</f>
        <v>0</v>
      </c>
      <c r="F389" s="205"/>
      <c r="G389" s="295" t="str">
        <f t="shared" si="24"/>
        <v/>
      </c>
      <c r="H389" s="202"/>
      <c r="I389" s="202"/>
      <c r="J389" s="203"/>
      <c r="K389" s="203"/>
      <c r="L389" s="203"/>
      <c r="M389" s="203"/>
      <c r="N389" s="203"/>
      <c r="O389" s="203"/>
      <c r="P389" s="203"/>
      <c r="Q389" s="203"/>
      <c r="R389" s="204"/>
      <c r="S389" s="298" t="str">
        <f t="shared" si="21"/>
        <v/>
      </c>
      <c r="T389" s="299" t="str">
        <f t="shared" si="22"/>
        <v/>
      </c>
      <c r="U389" s="282"/>
    </row>
    <row r="390" spans="2:21" ht="24.75" customHeight="1">
      <c r="B390" s="176">
        <v>384</v>
      </c>
      <c r="C390" s="231"/>
      <c r="D390" s="290" t="str">
        <f t="shared" si="23"/>
        <v/>
      </c>
      <c r="E390" s="291">
        <f>IF(D390="",0,+COUNTIF('賃上げ前(２か月目)(様式3-７) '!$D$7:$D$1006,D390))</f>
        <v>0</v>
      </c>
      <c r="F390" s="205"/>
      <c r="G390" s="295" t="str">
        <f t="shared" si="24"/>
        <v/>
      </c>
      <c r="H390" s="202"/>
      <c r="I390" s="202"/>
      <c r="J390" s="203"/>
      <c r="K390" s="203"/>
      <c r="L390" s="203"/>
      <c r="M390" s="203"/>
      <c r="N390" s="203"/>
      <c r="O390" s="203"/>
      <c r="P390" s="203"/>
      <c r="Q390" s="203"/>
      <c r="R390" s="204"/>
      <c r="S390" s="298" t="str">
        <f t="shared" si="21"/>
        <v/>
      </c>
      <c r="T390" s="299" t="str">
        <f t="shared" si="22"/>
        <v/>
      </c>
      <c r="U390" s="282"/>
    </row>
    <row r="391" spans="2:21" ht="24.75" customHeight="1">
      <c r="B391" s="176">
        <v>385</v>
      </c>
      <c r="C391" s="231"/>
      <c r="D391" s="290" t="str">
        <f t="shared" si="23"/>
        <v/>
      </c>
      <c r="E391" s="291">
        <f>IF(D391="",0,+COUNTIF('賃上げ前(２か月目)(様式3-７) '!$D$7:$D$1006,D391))</f>
        <v>0</v>
      </c>
      <c r="F391" s="205"/>
      <c r="G391" s="295" t="str">
        <f t="shared" si="24"/>
        <v/>
      </c>
      <c r="H391" s="202"/>
      <c r="I391" s="202"/>
      <c r="J391" s="203"/>
      <c r="K391" s="203"/>
      <c r="L391" s="203"/>
      <c r="M391" s="203"/>
      <c r="N391" s="203"/>
      <c r="O391" s="203"/>
      <c r="P391" s="203"/>
      <c r="Q391" s="203"/>
      <c r="R391" s="204"/>
      <c r="S391" s="298" t="str">
        <f t="shared" si="21"/>
        <v/>
      </c>
      <c r="T391" s="299" t="str">
        <f t="shared" si="22"/>
        <v/>
      </c>
      <c r="U391" s="282"/>
    </row>
    <row r="392" spans="2:21" ht="24.75" customHeight="1">
      <c r="B392" s="176">
        <v>386</v>
      </c>
      <c r="C392" s="231"/>
      <c r="D392" s="290" t="str">
        <f t="shared" si="23"/>
        <v/>
      </c>
      <c r="E392" s="291">
        <f>IF(D392="",0,+COUNTIF('賃上げ前(２か月目)(様式3-７) '!$D$7:$D$1006,D392))</f>
        <v>0</v>
      </c>
      <c r="F392" s="205"/>
      <c r="G392" s="295" t="str">
        <f t="shared" si="24"/>
        <v/>
      </c>
      <c r="H392" s="202"/>
      <c r="I392" s="202"/>
      <c r="J392" s="203"/>
      <c r="K392" s="203"/>
      <c r="L392" s="203"/>
      <c r="M392" s="203"/>
      <c r="N392" s="203"/>
      <c r="O392" s="203"/>
      <c r="P392" s="203"/>
      <c r="Q392" s="203"/>
      <c r="R392" s="204"/>
      <c r="S392" s="298" t="str">
        <f t="shared" ref="S392:S455" si="25">IF(C392="","",+SUM(H392:R392))</f>
        <v/>
      </c>
      <c r="T392" s="299" t="str">
        <f t="shared" ref="T392:T455" si="26">IF(C392="","",+IF(G392="対象",H392,0))</f>
        <v/>
      </c>
      <c r="U392" s="282"/>
    </row>
    <row r="393" spans="2:21" ht="24.75" customHeight="1">
      <c r="B393" s="176">
        <v>387</v>
      </c>
      <c r="C393" s="231"/>
      <c r="D393" s="290" t="str">
        <f t="shared" ref="D393:D456" si="27">SUBSTITUTE(SUBSTITUTE(C393,"　","")," ","")</f>
        <v/>
      </c>
      <c r="E393" s="291">
        <f>IF(D393="",0,+COUNTIF('賃上げ前(２か月目)(様式3-７) '!$D$7:$D$1006,D393))</f>
        <v>0</v>
      </c>
      <c r="F393" s="205"/>
      <c r="G393" s="295" t="str">
        <f t="shared" ref="G393:G456" si="28">IF(C393="","",+IF(OR(E393&lt;1,F393=""),"除外","対象"))</f>
        <v/>
      </c>
      <c r="H393" s="202"/>
      <c r="I393" s="202"/>
      <c r="J393" s="203"/>
      <c r="K393" s="203"/>
      <c r="L393" s="203"/>
      <c r="M393" s="203"/>
      <c r="N393" s="203"/>
      <c r="O393" s="203"/>
      <c r="P393" s="203"/>
      <c r="Q393" s="203"/>
      <c r="R393" s="204"/>
      <c r="S393" s="298" t="str">
        <f t="shared" si="25"/>
        <v/>
      </c>
      <c r="T393" s="299" t="str">
        <f t="shared" si="26"/>
        <v/>
      </c>
      <c r="U393" s="282"/>
    </row>
    <row r="394" spans="2:21" ht="24.75" customHeight="1">
      <c r="B394" s="176">
        <v>388</v>
      </c>
      <c r="C394" s="231"/>
      <c r="D394" s="290" t="str">
        <f t="shared" si="27"/>
        <v/>
      </c>
      <c r="E394" s="291">
        <f>IF(D394="",0,+COUNTIF('賃上げ前(２か月目)(様式3-７) '!$D$7:$D$1006,D394))</f>
        <v>0</v>
      </c>
      <c r="F394" s="205"/>
      <c r="G394" s="295" t="str">
        <f t="shared" si="28"/>
        <v/>
      </c>
      <c r="H394" s="202"/>
      <c r="I394" s="202"/>
      <c r="J394" s="203"/>
      <c r="K394" s="203"/>
      <c r="L394" s="203"/>
      <c r="M394" s="203"/>
      <c r="N394" s="203"/>
      <c r="O394" s="203"/>
      <c r="P394" s="203"/>
      <c r="Q394" s="203"/>
      <c r="R394" s="204"/>
      <c r="S394" s="298" t="str">
        <f t="shared" si="25"/>
        <v/>
      </c>
      <c r="T394" s="299" t="str">
        <f t="shared" si="26"/>
        <v/>
      </c>
      <c r="U394" s="282"/>
    </row>
    <row r="395" spans="2:21" ht="24.75" customHeight="1">
      <c r="B395" s="176">
        <v>389</v>
      </c>
      <c r="C395" s="231"/>
      <c r="D395" s="290" t="str">
        <f t="shared" si="27"/>
        <v/>
      </c>
      <c r="E395" s="291">
        <f>IF(D395="",0,+COUNTIF('賃上げ前(２か月目)(様式3-７) '!$D$7:$D$1006,D395))</f>
        <v>0</v>
      </c>
      <c r="F395" s="205"/>
      <c r="G395" s="295" t="str">
        <f t="shared" si="28"/>
        <v/>
      </c>
      <c r="H395" s="202"/>
      <c r="I395" s="202"/>
      <c r="J395" s="203"/>
      <c r="K395" s="203"/>
      <c r="L395" s="203"/>
      <c r="M395" s="203"/>
      <c r="N395" s="203"/>
      <c r="O395" s="203"/>
      <c r="P395" s="203"/>
      <c r="Q395" s="203"/>
      <c r="R395" s="204"/>
      <c r="S395" s="298" t="str">
        <f t="shared" si="25"/>
        <v/>
      </c>
      <c r="T395" s="299" t="str">
        <f t="shared" si="26"/>
        <v/>
      </c>
      <c r="U395" s="282"/>
    </row>
    <row r="396" spans="2:21" ht="24.75" customHeight="1">
      <c r="B396" s="176">
        <v>390</v>
      </c>
      <c r="C396" s="231"/>
      <c r="D396" s="290" t="str">
        <f t="shared" si="27"/>
        <v/>
      </c>
      <c r="E396" s="291">
        <f>IF(D396="",0,+COUNTIF('賃上げ前(２か月目)(様式3-７) '!$D$7:$D$1006,D396))</f>
        <v>0</v>
      </c>
      <c r="F396" s="205"/>
      <c r="G396" s="295" t="str">
        <f t="shared" si="28"/>
        <v/>
      </c>
      <c r="H396" s="202"/>
      <c r="I396" s="202"/>
      <c r="J396" s="203"/>
      <c r="K396" s="203"/>
      <c r="L396" s="203"/>
      <c r="M396" s="203"/>
      <c r="N396" s="203"/>
      <c r="O396" s="203"/>
      <c r="P396" s="203"/>
      <c r="Q396" s="203"/>
      <c r="R396" s="204"/>
      <c r="S396" s="298" t="str">
        <f t="shared" si="25"/>
        <v/>
      </c>
      <c r="T396" s="299" t="str">
        <f t="shared" si="26"/>
        <v/>
      </c>
      <c r="U396" s="282"/>
    </row>
    <row r="397" spans="2:21" ht="24.75" customHeight="1">
      <c r="B397" s="176">
        <v>391</v>
      </c>
      <c r="C397" s="231"/>
      <c r="D397" s="290" t="str">
        <f t="shared" si="27"/>
        <v/>
      </c>
      <c r="E397" s="291">
        <f>IF(D397="",0,+COUNTIF('賃上げ前(２か月目)(様式3-７) '!$D$7:$D$1006,D397))</f>
        <v>0</v>
      </c>
      <c r="F397" s="205"/>
      <c r="G397" s="295" t="str">
        <f t="shared" si="28"/>
        <v/>
      </c>
      <c r="H397" s="202"/>
      <c r="I397" s="202"/>
      <c r="J397" s="203"/>
      <c r="K397" s="203"/>
      <c r="L397" s="203"/>
      <c r="M397" s="203"/>
      <c r="N397" s="203"/>
      <c r="O397" s="203"/>
      <c r="P397" s="203"/>
      <c r="Q397" s="203"/>
      <c r="R397" s="204"/>
      <c r="S397" s="298" t="str">
        <f t="shared" si="25"/>
        <v/>
      </c>
      <c r="T397" s="299" t="str">
        <f t="shared" si="26"/>
        <v/>
      </c>
      <c r="U397" s="282"/>
    </row>
    <row r="398" spans="2:21" ht="24.75" customHeight="1">
      <c r="B398" s="176">
        <v>392</v>
      </c>
      <c r="C398" s="231"/>
      <c r="D398" s="290" t="str">
        <f t="shared" si="27"/>
        <v/>
      </c>
      <c r="E398" s="291">
        <f>IF(D398="",0,+COUNTIF('賃上げ前(２か月目)(様式3-７) '!$D$7:$D$1006,D398))</f>
        <v>0</v>
      </c>
      <c r="F398" s="205"/>
      <c r="G398" s="295" t="str">
        <f t="shared" si="28"/>
        <v/>
      </c>
      <c r="H398" s="202"/>
      <c r="I398" s="202"/>
      <c r="J398" s="203"/>
      <c r="K398" s="203"/>
      <c r="L398" s="203"/>
      <c r="M398" s="203"/>
      <c r="N398" s="203"/>
      <c r="O398" s="203"/>
      <c r="P398" s="203"/>
      <c r="Q398" s="203"/>
      <c r="R398" s="204"/>
      <c r="S398" s="298" t="str">
        <f t="shared" si="25"/>
        <v/>
      </c>
      <c r="T398" s="299" t="str">
        <f t="shared" si="26"/>
        <v/>
      </c>
      <c r="U398" s="282"/>
    </row>
    <row r="399" spans="2:21" ht="24.75" customHeight="1">
      <c r="B399" s="176">
        <v>393</v>
      </c>
      <c r="C399" s="231"/>
      <c r="D399" s="290" t="str">
        <f t="shared" si="27"/>
        <v/>
      </c>
      <c r="E399" s="291">
        <f>IF(D399="",0,+COUNTIF('賃上げ前(２か月目)(様式3-７) '!$D$7:$D$1006,D399))</f>
        <v>0</v>
      </c>
      <c r="F399" s="205"/>
      <c r="G399" s="295" t="str">
        <f t="shared" si="28"/>
        <v/>
      </c>
      <c r="H399" s="202"/>
      <c r="I399" s="202"/>
      <c r="J399" s="203"/>
      <c r="K399" s="203"/>
      <c r="L399" s="203"/>
      <c r="M399" s="203"/>
      <c r="N399" s="203"/>
      <c r="O399" s="203"/>
      <c r="P399" s="203"/>
      <c r="Q399" s="203"/>
      <c r="R399" s="204"/>
      <c r="S399" s="298" t="str">
        <f t="shared" si="25"/>
        <v/>
      </c>
      <c r="T399" s="299" t="str">
        <f t="shared" si="26"/>
        <v/>
      </c>
      <c r="U399" s="282"/>
    </row>
    <row r="400" spans="2:21" ht="24.75" customHeight="1">
      <c r="B400" s="176">
        <v>394</v>
      </c>
      <c r="C400" s="231"/>
      <c r="D400" s="290" t="str">
        <f t="shared" si="27"/>
        <v/>
      </c>
      <c r="E400" s="291">
        <f>IF(D400="",0,+COUNTIF('賃上げ前(２か月目)(様式3-７) '!$D$7:$D$1006,D400))</f>
        <v>0</v>
      </c>
      <c r="F400" s="205"/>
      <c r="G400" s="295" t="str">
        <f t="shared" si="28"/>
        <v/>
      </c>
      <c r="H400" s="202"/>
      <c r="I400" s="202"/>
      <c r="J400" s="203"/>
      <c r="K400" s="203"/>
      <c r="L400" s="203"/>
      <c r="M400" s="203"/>
      <c r="N400" s="203"/>
      <c r="O400" s="203"/>
      <c r="P400" s="203"/>
      <c r="Q400" s="203"/>
      <c r="R400" s="204"/>
      <c r="S400" s="298" t="str">
        <f t="shared" si="25"/>
        <v/>
      </c>
      <c r="T400" s="299" t="str">
        <f t="shared" si="26"/>
        <v/>
      </c>
      <c r="U400" s="282"/>
    </row>
    <row r="401" spans="2:21" ht="24.75" customHeight="1">
      <c r="B401" s="176">
        <v>395</v>
      </c>
      <c r="C401" s="231"/>
      <c r="D401" s="290" t="str">
        <f t="shared" si="27"/>
        <v/>
      </c>
      <c r="E401" s="291">
        <f>IF(D401="",0,+COUNTIF('賃上げ前(２か月目)(様式3-７) '!$D$7:$D$1006,D401))</f>
        <v>0</v>
      </c>
      <c r="F401" s="205"/>
      <c r="G401" s="295" t="str">
        <f t="shared" si="28"/>
        <v/>
      </c>
      <c r="H401" s="202"/>
      <c r="I401" s="202"/>
      <c r="J401" s="203"/>
      <c r="K401" s="203"/>
      <c r="L401" s="203"/>
      <c r="M401" s="203"/>
      <c r="N401" s="203"/>
      <c r="O401" s="203"/>
      <c r="P401" s="203"/>
      <c r="Q401" s="203"/>
      <c r="R401" s="204"/>
      <c r="S401" s="298" t="str">
        <f t="shared" si="25"/>
        <v/>
      </c>
      <c r="T401" s="299" t="str">
        <f t="shared" si="26"/>
        <v/>
      </c>
      <c r="U401" s="282"/>
    </row>
    <row r="402" spans="2:21" ht="24.75" customHeight="1">
      <c r="B402" s="176">
        <v>396</v>
      </c>
      <c r="C402" s="231"/>
      <c r="D402" s="290" t="str">
        <f t="shared" si="27"/>
        <v/>
      </c>
      <c r="E402" s="291">
        <f>IF(D402="",0,+COUNTIF('賃上げ前(２か月目)(様式3-７) '!$D$7:$D$1006,D402))</f>
        <v>0</v>
      </c>
      <c r="F402" s="205"/>
      <c r="G402" s="295" t="str">
        <f t="shared" si="28"/>
        <v/>
      </c>
      <c r="H402" s="202"/>
      <c r="I402" s="202"/>
      <c r="J402" s="203"/>
      <c r="K402" s="203"/>
      <c r="L402" s="203"/>
      <c r="M402" s="203"/>
      <c r="N402" s="203"/>
      <c r="O402" s="203"/>
      <c r="P402" s="203"/>
      <c r="Q402" s="203"/>
      <c r="R402" s="204"/>
      <c r="S402" s="298" t="str">
        <f t="shared" si="25"/>
        <v/>
      </c>
      <c r="T402" s="299" t="str">
        <f t="shared" si="26"/>
        <v/>
      </c>
      <c r="U402" s="282"/>
    </row>
    <row r="403" spans="2:21" ht="24.75" customHeight="1">
      <c r="B403" s="176">
        <v>397</v>
      </c>
      <c r="C403" s="231"/>
      <c r="D403" s="290" t="str">
        <f t="shared" si="27"/>
        <v/>
      </c>
      <c r="E403" s="291">
        <f>IF(D403="",0,+COUNTIF('賃上げ前(２か月目)(様式3-７) '!$D$7:$D$1006,D403))</f>
        <v>0</v>
      </c>
      <c r="F403" s="205"/>
      <c r="G403" s="295" t="str">
        <f t="shared" si="28"/>
        <v/>
      </c>
      <c r="H403" s="202"/>
      <c r="I403" s="202"/>
      <c r="J403" s="203"/>
      <c r="K403" s="203"/>
      <c r="L403" s="203"/>
      <c r="M403" s="203"/>
      <c r="N403" s="203"/>
      <c r="O403" s="203"/>
      <c r="P403" s="203"/>
      <c r="Q403" s="203"/>
      <c r="R403" s="204"/>
      <c r="S403" s="298" t="str">
        <f t="shared" si="25"/>
        <v/>
      </c>
      <c r="T403" s="299" t="str">
        <f t="shared" si="26"/>
        <v/>
      </c>
      <c r="U403" s="282"/>
    </row>
    <row r="404" spans="2:21" ht="24.75" customHeight="1">
      <c r="B404" s="176">
        <v>398</v>
      </c>
      <c r="C404" s="231"/>
      <c r="D404" s="290" t="str">
        <f t="shared" si="27"/>
        <v/>
      </c>
      <c r="E404" s="291">
        <f>IF(D404="",0,+COUNTIF('賃上げ前(２か月目)(様式3-７) '!$D$7:$D$1006,D404))</f>
        <v>0</v>
      </c>
      <c r="F404" s="205"/>
      <c r="G404" s="295" t="str">
        <f t="shared" si="28"/>
        <v/>
      </c>
      <c r="H404" s="202"/>
      <c r="I404" s="202"/>
      <c r="J404" s="203"/>
      <c r="K404" s="203"/>
      <c r="L404" s="203"/>
      <c r="M404" s="203"/>
      <c r="N404" s="203"/>
      <c r="O404" s="203"/>
      <c r="P404" s="203"/>
      <c r="Q404" s="203"/>
      <c r="R404" s="204"/>
      <c r="S404" s="298" t="str">
        <f t="shared" si="25"/>
        <v/>
      </c>
      <c r="T404" s="299" t="str">
        <f t="shared" si="26"/>
        <v/>
      </c>
      <c r="U404" s="282"/>
    </row>
    <row r="405" spans="2:21" ht="24.75" customHeight="1">
      <c r="B405" s="176">
        <v>399</v>
      </c>
      <c r="C405" s="231"/>
      <c r="D405" s="290" t="str">
        <f t="shared" si="27"/>
        <v/>
      </c>
      <c r="E405" s="291">
        <f>IF(D405="",0,+COUNTIF('賃上げ前(２か月目)(様式3-７) '!$D$7:$D$1006,D405))</f>
        <v>0</v>
      </c>
      <c r="F405" s="205"/>
      <c r="G405" s="295" t="str">
        <f t="shared" si="28"/>
        <v/>
      </c>
      <c r="H405" s="202"/>
      <c r="I405" s="202"/>
      <c r="J405" s="203"/>
      <c r="K405" s="203"/>
      <c r="L405" s="203"/>
      <c r="M405" s="203"/>
      <c r="N405" s="203"/>
      <c r="O405" s="203"/>
      <c r="P405" s="203"/>
      <c r="Q405" s="203"/>
      <c r="R405" s="204"/>
      <c r="S405" s="298" t="str">
        <f t="shared" si="25"/>
        <v/>
      </c>
      <c r="T405" s="299" t="str">
        <f t="shared" si="26"/>
        <v/>
      </c>
      <c r="U405" s="282"/>
    </row>
    <row r="406" spans="2:21" ht="24.75" customHeight="1">
      <c r="B406" s="176">
        <v>400</v>
      </c>
      <c r="C406" s="231"/>
      <c r="D406" s="290" t="str">
        <f t="shared" si="27"/>
        <v/>
      </c>
      <c r="E406" s="291">
        <f>IF(D406="",0,+COUNTIF('賃上げ前(２か月目)(様式3-７) '!$D$7:$D$1006,D406))</f>
        <v>0</v>
      </c>
      <c r="F406" s="205"/>
      <c r="G406" s="295" t="str">
        <f t="shared" si="28"/>
        <v/>
      </c>
      <c r="H406" s="202"/>
      <c r="I406" s="202"/>
      <c r="J406" s="203"/>
      <c r="K406" s="203"/>
      <c r="L406" s="203"/>
      <c r="M406" s="203"/>
      <c r="N406" s="203"/>
      <c r="O406" s="203"/>
      <c r="P406" s="203"/>
      <c r="Q406" s="203"/>
      <c r="R406" s="204"/>
      <c r="S406" s="298" t="str">
        <f t="shared" si="25"/>
        <v/>
      </c>
      <c r="T406" s="299" t="str">
        <f t="shared" si="26"/>
        <v/>
      </c>
      <c r="U406" s="282"/>
    </row>
    <row r="407" spans="2:21" ht="24.75" customHeight="1">
      <c r="B407" s="176">
        <v>401</v>
      </c>
      <c r="C407" s="231"/>
      <c r="D407" s="290" t="str">
        <f t="shared" si="27"/>
        <v/>
      </c>
      <c r="E407" s="291">
        <f>IF(D407="",0,+COUNTIF('賃上げ前(２か月目)(様式3-７) '!$D$7:$D$1006,D407))</f>
        <v>0</v>
      </c>
      <c r="F407" s="205"/>
      <c r="G407" s="295" t="str">
        <f t="shared" si="28"/>
        <v/>
      </c>
      <c r="H407" s="202"/>
      <c r="I407" s="202"/>
      <c r="J407" s="203"/>
      <c r="K407" s="203"/>
      <c r="L407" s="203"/>
      <c r="M407" s="203"/>
      <c r="N407" s="203"/>
      <c r="O407" s="203"/>
      <c r="P407" s="203"/>
      <c r="Q407" s="203"/>
      <c r="R407" s="204"/>
      <c r="S407" s="298" t="str">
        <f t="shared" si="25"/>
        <v/>
      </c>
      <c r="T407" s="299" t="str">
        <f t="shared" si="26"/>
        <v/>
      </c>
      <c r="U407" s="282"/>
    </row>
    <row r="408" spans="2:21" ht="24.75" customHeight="1">
      <c r="B408" s="176">
        <v>402</v>
      </c>
      <c r="C408" s="231"/>
      <c r="D408" s="290" t="str">
        <f t="shared" si="27"/>
        <v/>
      </c>
      <c r="E408" s="291">
        <f>IF(D408="",0,+COUNTIF('賃上げ前(２か月目)(様式3-７) '!$D$7:$D$1006,D408))</f>
        <v>0</v>
      </c>
      <c r="F408" s="205"/>
      <c r="G408" s="295" t="str">
        <f t="shared" si="28"/>
        <v/>
      </c>
      <c r="H408" s="202"/>
      <c r="I408" s="202"/>
      <c r="J408" s="203"/>
      <c r="K408" s="203"/>
      <c r="L408" s="203"/>
      <c r="M408" s="203"/>
      <c r="N408" s="203"/>
      <c r="O408" s="203"/>
      <c r="P408" s="203"/>
      <c r="Q408" s="203"/>
      <c r="R408" s="204"/>
      <c r="S408" s="298" t="str">
        <f t="shared" si="25"/>
        <v/>
      </c>
      <c r="T408" s="299" t="str">
        <f t="shared" si="26"/>
        <v/>
      </c>
      <c r="U408" s="282"/>
    </row>
    <row r="409" spans="2:21" ht="24.75" customHeight="1">
      <c r="B409" s="176">
        <v>403</v>
      </c>
      <c r="C409" s="231"/>
      <c r="D409" s="290" t="str">
        <f t="shared" si="27"/>
        <v/>
      </c>
      <c r="E409" s="291">
        <f>IF(D409="",0,+COUNTIF('賃上げ前(２か月目)(様式3-７) '!$D$7:$D$1006,D409))</f>
        <v>0</v>
      </c>
      <c r="F409" s="205"/>
      <c r="G409" s="295" t="str">
        <f t="shared" si="28"/>
        <v/>
      </c>
      <c r="H409" s="202"/>
      <c r="I409" s="202"/>
      <c r="J409" s="203"/>
      <c r="K409" s="203"/>
      <c r="L409" s="203"/>
      <c r="M409" s="203"/>
      <c r="N409" s="203"/>
      <c r="O409" s="203"/>
      <c r="P409" s="203"/>
      <c r="Q409" s="203"/>
      <c r="R409" s="204"/>
      <c r="S409" s="298" t="str">
        <f t="shared" si="25"/>
        <v/>
      </c>
      <c r="T409" s="299" t="str">
        <f t="shared" si="26"/>
        <v/>
      </c>
      <c r="U409" s="282"/>
    </row>
    <row r="410" spans="2:21" ht="24.75" customHeight="1">
      <c r="B410" s="176">
        <v>404</v>
      </c>
      <c r="C410" s="231"/>
      <c r="D410" s="290" t="str">
        <f t="shared" si="27"/>
        <v/>
      </c>
      <c r="E410" s="291">
        <f>IF(D410="",0,+COUNTIF('賃上げ前(２か月目)(様式3-７) '!$D$7:$D$1006,D410))</f>
        <v>0</v>
      </c>
      <c r="F410" s="205"/>
      <c r="G410" s="295" t="str">
        <f t="shared" si="28"/>
        <v/>
      </c>
      <c r="H410" s="202"/>
      <c r="I410" s="202"/>
      <c r="J410" s="203"/>
      <c r="K410" s="203"/>
      <c r="L410" s="203"/>
      <c r="M410" s="203"/>
      <c r="N410" s="203"/>
      <c r="O410" s="203"/>
      <c r="P410" s="203"/>
      <c r="Q410" s="203"/>
      <c r="R410" s="204"/>
      <c r="S410" s="298" t="str">
        <f t="shared" si="25"/>
        <v/>
      </c>
      <c r="T410" s="299" t="str">
        <f t="shared" si="26"/>
        <v/>
      </c>
      <c r="U410" s="282"/>
    </row>
    <row r="411" spans="2:21" ht="24.75" customHeight="1">
      <c r="B411" s="176">
        <v>405</v>
      </c>
      <c r="C411" s="231"/>
      <c r="D411" s="290" t="str">
        <f t="shared" si="27"/>
        <v/>
      </c>
      <c r="E411" s="291">
        <f>IF(D411="",0,+COUNTIF('賃上げ前(２か月目)(様式3-７) '!$D$7:$D$1006,D411))</f>
        <v>0</v>
      </c>
      <c r="F411" s="205"/>
      <c r="G411" s="295" t="str">
        <f t="shared" si="28"/>
        <v/>
      </c>
      <c r="H411" s="202"/>
      <c r="I411" s="202"/>
      <c r="J411" s="203"/>
      <c r="K411" s="203"/>
      <c r="L411" s="203"/>
      <c r="M411" s="203"/>
      <c r="N411" s="203"/>
      <c r="O411" s="203"/>
      <c r="P411" s="203"/>
      <c r="Q411" s="203"/>
      <c r="R411" s="204"/>
      <c r="S411" s="298" t="str">
        <f t="shared" si="25"/>
        <v/>
      </c>
      <c r="T411" s="299" t="str">
        <f t="shared" si="26"/>
        <v/>
      </c>
      <c r="U411" s="282"/>
    </row>
    <row r="412" spans="2:21" ht="24.75" customHeight="1">
      <c r="B412" s="176">
        <v>406</v>
      </c>
      <c r="C412" s="231"/>
      <c r="D412" s="290" t="str">
        <f t="shared" si="27"/>
        <v/>
      </c>
      <c r="E412" s="291">
        <f>IF(D412="",0,+COUNTIF('賃上げ前(２か月目)(様式3-７) '!$D$7:$D$1006,D412))</f>
        <v>0</v>
      </c>
      <c r="F412" s="205"/>
      <c r="G412" s="295" t="str">
        <f t="shared" si="28"/>
        <v/>
      </c>
      <c r="H412" s="202"/>
      <c r="I412" s="202"/>
      <c r="J412" s="203"/>
      <c r="K412" s="203"/>
      <c r="L412" s="203"/>
      <c r="M412" s="203"/>
      <c r="N412" s="203"/>
      <c r="O412" s="203"/>
      <c r="P412" s="203"/>
      <c r="Q412" s="203"/>
      <c r="R412" s="204"/>
      <c r="S412" s="298" t="str">
        <f t="shared" si="25"/>
        <v/>
      </c>
      <c r="T412" s="299" t="str">
        <f t="shared" si="26"/>
        <v/>
      </c>
      <c r="U412" s="282"/>
    </row>
    <row r="413" spans="2:21" ht="24.75" customHeight="1">
      <c r="B413" s="176">
        <v>407</v>
      </c>
      <c r="C413" s="231"/>
      <c r="D413" s="290" t="str">
        <f t="shared" si="27"/>
        <v/>
      </c>
      <c r="E413" s="291">
        <f>IF(D413="",0,+COUNTIF('賃上げ前(２か月目)(様式3-７) '!$D$7:$D$1006,D413))</f>
        <v>0</v>
      </c>
      <c r="F413" s="205"/>
      <c r="G413" s="295" t="str">
        <f t="shared" si="28"/>
        <v/>
      </c>
      <c r="H413" s="202"/>
      <c r="I413" s="202"/>
      <c r="J413" s="203"/>
      <c r="K413" s="203"/>
      <c r="L413" s="203"/>
      <c r="M413" s="203"/>
      <c r="N413" s="203"/>
      <c r="O413" s="203"/>
      <c r="P413" s="203"/>
      <c r="Q413" s="203"/>
      <c r="R413" s="204"/>
      <c r="S413" s="298" t="str">
        <f t="shared" si="25"/>
        <v/>
      </c>
      <c r="T413" s="299" t="str">
        <f t="shared" si="26"/>
        <v/>
      </c>
      <c r="U413" s="282"/>
    </row>
    <row r="414" spans="2:21" ht="24.75" customHeight="1">
      <c r="B414" s="176">
        <v>408</v>
      </c>
      <c r="C414" s="231"/>
      <c r="D414" s="290" t="str">
        <f t="shared" si="27"/>
        <v/>
      </c>
      <c r="E414" s="291">
        <f>IF(D414="",0,+COUNTIF('賃上げ前(２か月目)(様式3-７) '!$D$7:$D$1006,D414))</f>
        <v>0</v>
      </c>
      <c r="F414" s="205"/>
      <c r="G414" s="295" t="str">
        <f t="shared" si="28"/>
        <v/>
      </c>
      <c r="H414" s="202"/>
      <c r="I414" s="202"/>
      <c r="J414" s="203"/>
      <c r="K414" s="203"/>
      <c r="L414" s="203"/>
      <c r="M414" s="203"/>
      <c r="N414" s="203"/>
      <c r="O414" s="203"/>
      <c r="P414" s="203"/>
      <c r="Q414" s="203"/>
      <c r="R414" s="204"/>
      <c r="S414" s="298" t="str">
        <f t="shared" si="25"/>
        <v/>
      </c>
      <c r="T414" s="299" t="str">
        <f t="shared" si="26"/>
        <v/>
      </c>
      <c r="U414" s="282"/>
    </row>
    <row r="415" spans="2:21" ht="24.75" customHeight="1">
      <c r="B415" s="176">
        <v>409</v>
      </c>
      <c r="C415" s="231"/>
      <c r="D415" s="290" t="str">
        <f t="shared" si="27"/>
        <v/>
      </c>
      <c r="E415" s="291">
        <f>IF(D415="",0,+COUNTIF('賃上げ前(２か月目)(様式3-７) '!$D$7:$D$1006,D415))</f>
        <v>0</v>
      </c>
      <c r="F415" s="205"/>
      <c r="G415" s="295" t="str">
        <f t="shared" si="28"/>
        <v/>
      </c>
      <c r="H415" s="202"/>
      <c r="I415" s="202"/>
      <c r="J415" s="203"/>
      <c r="K415" s="203"/>
      <c r="L415" s="203"/>
      <c r="M415" s="203"/>
      <c r="N415" s="203"/>
      <c r="O415" s="203"/>
      <c r="P415" s="203"/>
      <c r="Q415" s="203"/>
      <c r="R415" s="204"/>
      <c r="S415" s="298" t="str">
        <f t="shared" si="25"/>
        <v/>
      </c>
      <c r="T415" s="299" t="str">
        <f t="shared" si="26"/>
        <v/>
      </c>
      <c r="U415" s="282"/>
    </row>
    <row r="416" spans="2:21" ht="24.75" customHeight="1">
      <c r="B416" s="176">
        <v>410</v>
      </c>
      <c r="C416" s="231"/>
      <c r="D416" s="290" t="str">
        <f t="shared" si="27"/>
        <v/>
      </c>
      <c r="E416" s="291">
        <f>IF(D416="",0,+COUNTIF('賃上げ前(２か月目)(様式3-７) '!$D$7:$D$1006,D416))</f>
        <v>0</v>
      </c>
      <c r="F416" s="205"/>
      <c r="G416" s="295" t="str">
        <f t="shared" si="28"/>
        <v/>
      </c>
      <c r="H416" s="202"/>
      <c r="I416" s="202"/>
      <c r="J416" s="203"/>
      <c r="K416" s="203"/>
      <c r="L416" s="203"/>
      <c r="M416" s="203"/>
      <c r="N416" s="203"/>
      <c r="O416" s="203"/>
      <c r="P416" s="203"/>
      <c r="Q416" s="203"/>
      <c r="R416" s="204"/>
      <c r="S416" s="298" t="str">
        <f t="shared" si="25"/>
        <v/>
      </c>
      <c r="T416" s="299" t="str">
        <f t="shared" si="26"/>
        <v/>
      </c>
      <c r="U416" s="282"/>
    </row>
    <row r="417" spans="2:21" ht="24.75" customHeight="1">
      <c r="B417" s="176">
        <v>411</v>
      </c>
      <c r="C417" s="231"/>
      <c r="D417" s="290" t="str">
        <f t="shared" si="27"/>
        <v/>
      </c>
      <c r="E417" s="291">
        <f>IF(D417="",0,+COUNTIF('賃上げ前(２か月目)(様式3-７) '!$D$7:$D$1006,D417))</f>
        <v>0</v>
      </c>
      <c r="F417" s="205"/>
      <c r="G417" s="295" t="str">
        <f t="shared" si="28"/>
        <v/>
      </c>
      <c r="H417" s="202"/>
      <c r="I417" s="202"/>
      <c r="J417" s="203"/>
      <c r="K417" s="203"/>
      <c r="L417" s="203"/>
      <c r="M417" s="203"/>
      <c r="N417" s="203"/>
      <c r="O417" s="203"/>
      <c r="P417" s="203"/>
      <c r="Q417" s="203"/>
      <c r="R417" s="204"/>
      <c r="S417" s="298" t="str">
        <f t="shared" si="25"/>
        <v/>
      </c>
      <c r="T417" s="299" t="str">
        <f t="shared" si="26"/>
        <v/>
      </c>
      <c r="U417" s="282"/>
    </row>
    <row r="418" spans="2:21" ht="24.75" customHeight="1">
      <c r="B418" s="176">
        <v>412</v>
      </c>
      <c r="C418" s="231"/>
      <c r="D418" s="290" t="str">
        <f t="shared" si="27"/>
        <v/>
      </c>
      <c r="E418" s="291">
        <f>IF(D418="",0,+COUNTIF('賃上げ前(２か月目)(様式3-７) '!$D$7:$D$1006,D418))</f>
        <v>0</v>
      </c>
      <c r="F418" s="205"/>
      <c r="G418" s="295" t="str">
        <f t="shared" si="28"/>
        <v/>
      </c>
      <c r="H418" s="202"/>
      <c r="I418" s="202"/>
      <c r="J418" s="203"/>
      <c r="K418" s="203"/>
      <c r="L418" s="203"/>
      <c r="M418" s="203"/>
      <c r="N418" s="203"/>
      <c r="O418" s="203"/>
      <c r="P418" s="203"/>
      <c r="Q418" s="203"/>
      <c r="R418" s="204"/>
      <c r="S418" s="298" t="str">
        <f t="shared" si="25"/>
        <v/>
      </c>
      <c r="T418" s="299" t="str">
        <f t="shared" si="26"/>
        <v/>
      </c>
      <c r="U418" s="282"/>
    </row>
    <row r="419" spans="2:21" ht="24.75" customHeight="1">
      <c r="B419" s="176">
        <v>413</v>
      </c>
      <c r="C419" s="231"/>
      <c r="D419" s="290" t="str">
        <f t="shared" si="27"/>
        <v/>
      </c>
      <c r="E419" s="291">
        <f>IF(D419="",0,+COUNTIF('賃上げ前(２か月目)(様式3-７) '!$D$7:$D$1006,D419))</f>
        <v>0</v>
      </c>
      <c r="F419" s="205"/>
      <c r="G419" s="295" t="str">
        <f t="shared" si="28"/>
        <v/>
      </c>
      <c r="H419" s="202"/>
      <c r="I419" s="202"/>
      <c r="J419" s="203"/>
      <c r="K419" s="203"/>
      <c r="L419" s="203"/>
      <c r="M419" s="203"/>
      <c r="N419" s="203"/>
      <c r="O419" s="203"/>
      <c r="P419" s="203"/>
      <c r="Q419" s="203"/>
      <c r="R419" s="204"/>
      <c r="S419" s="298" t="str">
        <f t="shared" si="25"/>
        <v/>
      </c>
      <c r="T419" s="299" t="str">
        <f t="shared" si="26"/>
        <v/>
      </c>
      <c r="U419" s="282"/>
    </row>
    <row r="420" spans="2:21" ht="24.75" customHeight="1">
      <c r="B420" s="176">
        <v>414</v>
      </c>
      <c r="C420" s="231"/>
      <c r="D420" s="290" t="str">
        <f t="shared" si="27"/>
        <v/>
      </c>
      <c r="E420" s="291">
        <f>IF(D420="",0,+COUNTIF('賃上げ前(２か月目)(様式3-７) '!$D$7:$D$1006,D420))</f>
        <v>0</v>
      </c>
      <c r="F420" s="205"/>
      <c r="G420" s="295" t="str">
        <f t="shared" si="28"/>
        <v/>
      </c>
      <c r="H420" s="202"/>
      <c r="I420" s="202"/>
      <c r="J420" s="203"/>
      <c r="K420" s="203"/>
      <c r="L420" s="203"/>
      <c r="M420" s="203"/>
      <c r="N420" s="203"/>
      <c r="O420" s="203"/>
      <c r="P420" s="203"/>
      <c r="Q420" s="203"/>
      <c r="R420" s="204"/>
      <c r="S420" s="298" t="str">
        <f t="shared" si="25"/>
        <v/>
      </c>
      <c r="T420" s="299" t="str">
        <f t="shared" si="26"/>
        <v/>
      </c>
      <c r="U420" s="282"/>
    </row>
    <row r="421" spans="2:21" ht="24.75" customHeight="1">
      <c r="B421" s="176">
        <v>415</v>
      </c>
      <c r="C421" s="231"/>
      <c r="D421" s="290" t="str">
        <f t="shared" si="27"/>
        <v/>
      </c>
      <c r="E421" s="291">
        <f>IF(D421="",0,+COUNTIF('賃上げ前(２か月目)(様式3-７) '!$D$7:$D$1006,D421))</f>
        <v>0</v>
      </c>
      <c r="F421" s="205"/>
      <c r="G421" s="295" t="str">
        <f t="shared" si="28"/>
        <v/>
      </c>
      <c r="H421" s="202"/>
      <c r="I421" s="202"/>
      <c r="J421" s="203"/>
      <c r="K421" s="203"/>
      <c r="L421" s="203"/>
      <c r="M421" s="203"/>
      <c r="N421" s="203"/>
      <c r="O421" s="203"/>
      <c r="P421" s="203"/>
      <c r="Q421" s="203"/>
      <c r="R421" s="204"/>
      <c r="S421" s="298" t="str">
        <f t="shared" si="25"/>
        <v/>
      </c>
      <c r="T421" s="299" t="str">
        <f t="shared" si="26"/>
        <v/>
      </c>
      <c r="U421" s="282"/>
    </row>
    <row r="422" spans="2:21" ht="24.75" customHeight="1">
      <c r="B422" s="176">
        <v>416</v>
      </c>
      <c r="C422" s="231"/>
      <c r="D422" s="290" t="str">
        <f t="shared" si="27"/>
        <v/>
      </c>
      <c r="E422" s="291">
        <f>IF(D422="",0,+COUNTIF('賃上げ前(２か月目)(様式3-７) '!$D$7:$D$1006,D422))</f>
        <v>0</v>
      </c>
      <c r="F422" s="205"/>
      <c r="G422" s="295" t="str">
        <f t="shared" si="28"/>
        <v/>
      </c>
      <c r="H422" s="202"/>
      <c r="I422" s="202"/>
      <c r="J422" s="203"/>
      <c r="K422" s="203"/>
      <c r="L422" s="203"/>
      <c r="M422" s="203"/>
      <c r="N422" s="203"/>
      <c r="O422" s="203"/>
      <c r="P422" s="203"/>
      <c r="Q422" s="203"/>
      <c r="R422" s="204"/>
      <c r="S422" s="298" t="str">
        <f t="shared" si="25"/>
        <v/>
      </c>
      <c r="T422" s="299" t="str">
        <f t="shared" si="26"/>
        <v/>
      </c>
      <c r="U422" s="282"/>
    </row>
    <row r="423" spans="2:21" ht="24.75" customHeight="1">
      <c r="B423" s="176">
        <v>417</v>
      </c>
      <c r="C423" s="231"/>
      <c r="D423" s="290" t="str">
        <f t="shared" si="27"/>
        <v/>
      </c>
      <c r="E423" s="291">
        <f>IF(D423="",0,+COUNTIF('賃上げ前(２か月目)(様式3-７) '!$D$7:$D$1006,D423))</f>
        <v>0</v>
      </c>
      <c r="F423" s="205"/>
      <c r="G423" s="295" t="str">
        <f t="shared" si="28"/>
        <v/>
      </c>
      <c r="H423" s="202"/>
      <c r="I423" s="202"/>
      <c r="J423" s="203"/>
      <c r="K423" s="203"/>
      <c r="L423" s="203"/>
      <c r="M423" s="203"/>
      <c r="N423" s="203"/>
      <c r="O423" s="203"/>
      <c r="P423" s="203"/>
      <c r="Q423" s="203"/>
      <c r="R423" s="204"/>
      <c r="S423" s="298" t="str">
        <f t="shared" si="25"/>
        <v/>
      </c>
      <c r="T423" s="299" t="str">
        <f t="shared" si="26"/>
        <v/>
      </c>
      <c r="U423" s="282"/>
    </row>
    <row r="424" spans="2:21" ht="24.75" customHeight="1">
      <c r="B424" s="176">
        <v>418</v>
      </c>
      <c r="C424" s="231"/>
      <c r="D424" s="290" t="str">
        <f t="shared" si="27"/>
        <v/>
      </c>
      <c r="E424" s="291">
        <f>IF(D424="",0,+COUNTIF('賃上げ前(２か月目)(様式3-７) '!$D$7:$D$1006,D424))</f>
        <v>0</v>
      </c>
      <c r="F424" s="205"/>
      <c r="G424" s="295" t="str">
        <f t="shared" si="28"/>
        <v/>
      </c>
      <c r="H424" s="202"/>
      <c r="I424" s="202"/>
      <c r="J424" s="203"/>
      <c r="K424" s="203"/>
      <c r="L424" s="203"/>
      <c r="M424" s="203"/>
      <c r="N424" s="203"/>
      <c r="O424" s="203"/>
      <c r="P424" s="203"/>
      <c r="Q424" s="203"/>
      <c r="R424" s="204"/>
      <c r="S424" s="298" t="str">
        <f t="shared" si="25"/>
        <v/>
      </c>
      <c r="T424" s="299" t="str">
        <f t="shared" si="26"/>
        <v/>
      </c>
      <c r="U424" s="282"/>
    </row>
    <row r="425" spans="2:21" ht="24.75" customHeight="1">
      <c r="B425" s="176">
        <v>419</v>
      </c>
      <c r="C425" s="231"/>
      <c r="D425" s="290" t="str">
        <f t="shared" si="27"/>
        <v/>
      </c>
      <c r="E425" s="291">
        <f>IF(D425="",0,+COUNTIF('賃上げ前(２か月目)(様式3-７) '!$D$7:$D$1006,D425))</f>
        <v>0</v>
      </c>
      <c r="F425" s="205"/>
      <c r="G425" s="295" t="str">
        <f t="shared" si="28"/>
        <v/>
      </c>
      <c r="H425" s="202"/>
      <c r="I425" s="202"/>
      <c r="J425" s="203"/>
      <c r="K425" s="203"/>
      <c r="L425" s="203"/>
      <c r="M425" s="203"/>
      <c r="N425" s="203"/>
      <c r="O425" s="203"/>
      <c r="P425" s="203"/>
      <c r="Q425" s="203"/>
      <c r="R425" s="204"/>
      <c r="S425" s="298" t="str">
        <f t="shared" si="25"/>
        <v/>
      </c>
      <c r="T425" s="299" t="str">
        <f t="shared" si="26"/>
        <v/>
      </c>
      <c r="U425" s="282"/>
    </row>
    <row r="426" spans="2:21" ht="24.75" customHeight="1">
      <c r="B426" s="176">
        <v>420</v>
      </c>
      <c r="C426" s="231"/>
      <c r="D426" s="290" t="str">
        <f t="shared" si="27"/>
        <v/>
      </c>
      <c r="E426" s="291">
        <f>IF(D426="",0,+COUNTIF('賃上げ前(２か月目)(様式3-７) '!$D$7:$D$1006,D426))</f>
        <v>0</v>
      </c>
      <c r="F426" s="205"/>
      <c r="G426" s="295" t="str">
        <f t="shared" si="28"/>
        <v/>
      </c>
      <c r="H426" s="202"/>
      <c r="I426" s="202"/>
      <c r="J426" s="203"/>
      <c r="K426" s="203"/>
      <c r="L426" s="203"/>
      <c r="M426" s="203"/>
      <c r="N426" s="203"/>
      <c r="O426" s="203"/>
      <c r="P426" s="203"/>
      <c r="Q426" s="203"/>
      <c r="R426" s="204"/>
      <c r="S426" s="298" t="str">
        <f t="shared" si="25"/>
        <v/>
      </c>
      <c r="T426" s="299" t="str">
        <f t="shared" si="26"/>
        <v/>
      </c>
      <c r="U426" s="282"/>
    </row>
    <row r="427" spans="2:21" ht="24.75" customHeight="1">
      <c r="B427" s="176">
        <v>421</v>
      </c>
      <c r="C427" s="231"/>
      <c r="D427" s="290" t="str">
        <f t="shared" si="27"/>
        <v/>
      </c>
      <c r="E427" s="291">
        <f>IF(D427="",0,+COUNTIF('賃上げ前(２か月目)(様式3-７) '!$D$7:$D$1006,D427))</f>
        <v>0</v>
      </c>
      <c r="F427" s="205"/>
      <c r="G427" s="295" t="str">
        <f t="shared" si="28"/>
        <v/>
      </c>
      <c r="H427" s="202"/>
      <c r="I427" s="202"/>
      <c r="J427" s="203"/>
      <c r="K427" s="203"/>
      <c r="L427" s="203"/>
      <c r="M427" s="203"/>
      <c r="N427" s="203"/>
      <c r="O427" s="203"/>
      <c r="P427" s="203"/>
      <c r="Q427" s="203"/>
      <c r="R427" s="204"/>
      <c r="S427" s="298" t="str">
        <f t="shared" si="25"/>
        <v/>
      </c>
      <c r="T427" s="299" t="str">
        <f t="shared" si="26"/>
        <v/>
      </c>
      <c r="U427" s="282"/>
    </row>
    <row r="428" spans="2:21" ht="24.75" customHeight="1">
      <c r="B428" s="176">
        <v>422</v>
      </c>
      <c r="C428" s="231"/>
      <c r="D428" s="290" t="str">
        <f t="shared" si="27"/>
        <v/>
      </c>
      <c r="E428" s="291">
        <f>IF(D428="",0,+COUNTIF('賃上げ前(２か月目)(様式3-７) '!$D$7:$D$1006,D428))</f>
        <v>0</v>
      </c>
      <c r="F428" s="205"/>
      <c r="G428" s="295" t="str">
        <f t="shared" si="28"/>
        <v/>
      </c>
      <c r="H428" s="202"/>
      <c r="I428" s="202"/>
      <c r="J428" s="203"/>
      <c r="K428" s="203"/>
      <c r="L428" s="203"/>
      <c r="M428" s="203"/>
      <c r="N428" s="203"/>
      <c r="O428" s="203"/>
      <c r="P428" s="203"/>
      <c r="Q428" s="203"/>
      <c r="R428" s="204"/>
      <c r="S428" s="298" t="str">
        <f t="shared" si="25"/>
        <v/>
      </c>
      <c r="T428" s="299" t="str">
        <f t="shared" si="26"/>
        <v/>
      </c>
      <c r="U428" s="282"/>
    </row>
    <row r="429" spans="2:21" ht="24.75" customHeight="1">
      <c r="B429" s="176">
        <v>423</v>
      </c>
      <c r="C429" s="231"/>
      <c r="D429" s="290" t="str">
        <f t="shared" si="27"/>
        <v/>
      </c>
      <c r="E429" s="291">
        <f>IF(D429="",0,+COUNTIF('賃上げ前(２か月目)(様式3-７) '!$D$7:$D$1006,D429))</f>
        <v>0</v>
      </c>
      <c r="F429" s="205"/>
      <c r="G429" s="295" t="str">
        <f t="shared" si="28"/>
        <v/>
      </c>
      <c r="H429" s="202"/>
      <c r="I429" s="202"/>
      <c r="J429" s="203"/>
      <c r="K429" s="203"/>
      <c r="L429" s="203"/>
      <c r="M429" s="203"/>
      <c r="N429" s="203"/>
      <c r="O429" s="203"/>
      <c r="P429" s="203"/>
      <c r="Q429" s="203"/>
      <c r="R429" s="204"/>
      <c r="S429" s="298" t="str">
        <f t="shared" si="25"/>
        <v/>
      </c>
      <c r="T429" s="299" t="str">
        <f t="shared" si="26"/>
        <v/>
      </c>
      <c r="U429" s="282"/>
    </row>
    <row r="430" spans="2:21" ht="24.75" customHeight="1">
      <c r="B430" s="176">
        <v>424</v>
      </c>
      <c r="C430" s="231"/>
      <c r="D430" s="290" t="str">
        <f t="shared" si="27"/>
        <v/>
      </c>
      <c r="E430" s="291">
        <f>IF(D430="",0,+COUNTIF('賃上げ前(２か月目)(様式3-７) '!$D$7:$D$1006,D430))</f>
        <v>0</v>
      </c>
      <c r="F430" s="205"/>
      <c r="G430" s="295" t="str">
        <f t="shared" si="28"/>
        <v/>
      </c>
      <c r="H430" s="202"/>
      <c r="I430" s="202"/>
      <c r="J430" s="203"/>
      <c r="K430" s="203"/>
      <c r="L430" s="203"/>
      <c r="M430" s="203"/>
      <c r="N430" s="203"/>
      <c r="O430" s="203"/>
      <c r="P430" s="203"/>
      <c r="Q430" s="203"/>
      <c r="R430" s="204"/>
      <c r="S430" s="298" t="str">
        <f t="shared" si="25"/>
        <v/>
      </c>
      <c r="T430" s="299" t="str">
        <f t="shared" si="26"/>
        <v/>
      </c>
      <c r="U430" s="282"/>
    </row>
    <row r="431" spans="2:21" ht="24.75" customHeight="1">
      <c r="B431" s="176">
        <v>425</v>
      </c>
      <c r="C431" s="231"/>
      <c r="D431" s="290" t="str">
        <f t="shared" si="27"/>
        <v/>
      </c>
      <c r="E431" s="291">
        <f>IF(D431="",0,+COUNTIF('賃上げ前(２か月目)(様式3-７) '!$D$7:$D$1006,D431))</f>
        <v>0</v>
      </c>
      <c r="F431" s="205"/>
      <c r="G431" s="295" t="str">
        <f t="shared" si="28"/>
        <v/>
      </c>
      <c r="H431" s="202"/>
      <c r="I431" s="202"/>
      <c r="J431" s="203"/>
      <c r="K431" s="203"/>
      <c r="L431" s="203"/>
      <c r="M431" s="203"/>
      <c r="N431" s="203"/>
      <c r="O431" s="203"/>
      <c r="P431" s="203"/>
      <c r="Q431" s="203"/>
      <c r="R431" s="204"/>
      <c r="S431" s="298" t="str">
        <f t="shared" si="25"/>
        <v/>
      </c>
      <c r="T431" s="299" t="str">
        <f t="shared" si="26"/>
        <v/>
      </c>
      <c r="U431" s="282"/>
    </row>
    <row r="432" spans="2:21" ht="24.75" customHeight="1">
      <c r="B432" s="176">
        <v>426</v>
      </c>
      <c r="C432" s="231"/>
      <c r="D432" s="290" t="str">
        <f t="shared" si="27"/>
        <v/>
      </c>
      <c r="E432" s="291">
        <f>IF(D432="",0,+COUNTIF('賃上げ前(２か月目)(様式3-７) '!$D$7:$D$1006,D432))</f>
        <v>0</v>
      </c>
      <c r="F432" s="205"/>
      <c r="G432" s="295" t="str">
        <f t="shared" si="28"/>
        <v/>
      </c>
      <c r="H432" s="202"/>
      <c r="I432" s="202"/>
      <c r="J432" s="203"/>
      <c r="K432" s="203"/>
      <c r="L432" s="203"/>
      <c r="M432" s="203"/>
      <c r="N432" s="203"/>
      <c r="O432" s="203"/>
      <c r="P432" s="203"/>
      <c r="Q432" s="203"/>
      <c r="R432" s="204"/>
      <c r="S432" s="298" t="str">
        <f t="shared" si="25"/>
        <v/>
      </c>
      <c r="T432" s="299" t="str">
        <f t="shared" si="26"/>
        <v/>
      </c>
      <c r="U432" s="282"/>
    </row>
    <row r="433" spans="2:21" ht="24.75" customHeight="1">
      <c r="B433" s="176">
        <v>427</v>
      </c>
      <c r="C433" s="231"/>
      <c r="D433" s="290" t="str">
        <f t="shared" si="27"/>
        <v/>
      </c>
      <c r="E433" s="291">
        <f>IF(D433="",0,+COUNTIF('賃上げ前(２か月目)(様式3-７) '!$D$7:$D$1006,D433))</f>
        <v>0</v>
      </c>
      <c r="F433" s="205"/>
      <c r="G433" s="295" t="str">
        <f t="shared" si="28"/>
        <v/>
      </c>
      <c r="H433" s="202"/>
      <c r="I433" s="202"/>
      <c r="J433" s="203"/>
      <c r="K433" s="203"/>
      <c r="L433" s="203"/>
      <c r="M433" s="203"/>
      <c r="N433" s="203"/>
      <c r="O433" s="203"/>
      <c r="P433" s="203"/>
      <c r="Q433" s="203"/>
      <c r="R433" s="204"/>
      <c r="S433" s="298" t="str">
        <f t="shared" si="25"/>
        <v/>
      </c>
      <c r="T433" s="299" t="str">
        <f t="shared" si="26"/>
        <v/>
      </c>
      <c r="U433" s="282"/>
    </row>
    <row r="434" spans="2:21" ht="24.75" customHeight="1">
      <c r="B434" s="176">
        <v>428</v>
      </c>
      <c r="C434" s="231"/>
      <c r="D434" s="290" t="str">
        <f t="shared" si="27"/>
        <v/>
      </c>
      <c r="E434" s="291">
        <f>IF(D434="",0,+COUNTIF('賃上げ前(２か月目)(様式3-７) '!$D$7:$D$1006,D434))</f>
        <v>0</v>
      </c>
      <c r="F434" s="205"/>
      <c r="G434" s="295" t="str">
        <f t="shared" si="28"/>
        <v/>
      </c>
      <c r="H434" s="202"/>
      <c r="I434" s="202"/>
      <c r="J434" s="203"/>
      <c r="K434" s="203"/>
      <c r="L434" s="203"/>
      <c r="M434" s="203"/>
      <c r="N434" s="203"/>
      <c r="O434" s="203"/>
      <c r="P434" s="203"/>
      <c r="Q434" s="203"/>
      <c r="R434" s="204"/>
      <c r="S434" s="298" t="str">
        <f t="shared" si="25"/>
        <v/>
      </c>
      <c r="T434" s="299" t="str">
        <f t="shared" si="26"/>
        <v/>
      </c>
      <c r="U434" s="282"/>
    </row>
    <row r="435" spans="2:21" ht="24.75" customHeight="1">
      <c r="B435" s="176">
        <v>429</v>
      </c>
      <c r="C435" s="231"/>
      <c r="D435" s="290" t="str">
        <f t="shared" si="27"/>
        <v/>
      </c>
      <c r="E435" s="291">
        <f>IF(D435="",0,+COUNTIF('賃上げ前(２か月目)(様式3-７) '!$D$7:$D$1006,D435))</f>
        <v>0</v>
      </c>
      <c r="F435" s="205"/>
      <c r="G435" s="295" t="str">
        <f t="shared" si="28"/>
        <v/>
      </c>
      <c r="H435" s="202"/>
      <c r="I435" s="202"/>
      <c r="J435" s="203"/>
      <c r="K435" s="203"/>
      <c r="L435" s="203"/>
      <c r="M435" s="203"/>
      <c r="N435" s="203"/>
      <c r="O435" s="203"/>
      <c r="P435" s="203"/>
      <c r="Q435" s="203"/>
      <c r="R435" s="204"/>
      <c r="S435" s="298" t="str">
        <f t="shared" si="25"/>
        <v/>
      </c>
      <c r="T435" s="299" t="str">
        <f t="shared" si="26"/>
        <v/>
      </c>
      <c r="U435" s="282"/>
    </row>
    <row r="436" spans="2:21" ht="24.75" customHeight="1">
      <c r="B436" s="176">
        <v>430</v>
      </c>
      <c r="C436" s="231"/>
      <c r="D436" s="290" t="str">
        <f t="shared" si="27"/>
        <v/>
      </c>
      <c r="E436" s="291">
        <f>IF(D436="",0,+COUNTIF('賃上げ前(２か月目)(様式3-７) '!$D$7:$D$1006,D436))</f>
        <v>0</v>
      </c>
      <c r="F436" s="205"/>
      <c r="G436" s="295" t="str">
        <f t="shared" si="28"/>
        <v/>
      </c>
      <c r="H436" s="202"/>
      <c r="I436" s="202"/>
      <c r="J436" s="203"/>
      <c r="K436" s="203"/>
      <c r="L436" s="203"/>
      <c r="M436" s="203"/>
      <c r="N436" s="203"/>
      <c r="O436" s="203"/>
      <c r="P436" s="203"/>
      <c r="Q436" s="203"/>
      <c r="R436" s="204"/>
      <c r="S436" s="298" t="str">
        <f t="shared" si="25"/>
        <v/>
      </c>
      <c r="T436" s="299" t="str">
        <f t="shared" si="26"/>
        <v/>
      </c>
      <c r="U436" s="282"/>
    </row>
    <row r="437" spans="2:21" ht="24.75" customHeight="1">
      <c r="B437" s="176">
        <v>431</v>
      </c>
      <c r="C437" s="231"/>
      <c r="D437" s="290" t="str">
        <f t="shared" si="27"/>
        <v/>
      </c>
      <c r="E437" s="291">
        <f>IF(D437="",0,+COUNTIF('賃上げ前(２か月目)(様式3-７) '!$D$7:$D$1006,D437))</f>
        <v>0</v>
      </c>
      <c r="F437" s="205"/>
      <c r="G437" s="295" t="str">
        <f t="shared" si="28"/>
        <v/>
      </c>
      <c r="H437" s="202"/>
      <c r="I437" s="202"/>
      <c r="J437" s="203"/>
      <c r="K437" s="203"/>
      <c r="L437" s="203"/>
      <c r="M437" s="203"/>
      <c r="N437" s="203"/>
      <c r="O437" s="203"/>
      <c r="P437" s="203"/>
      <c r="Q437" s="203"/>
      <c r="R437" s="204"/>
      <c r="S437" s="298" t="str">
        <f t="shared" si="25"/>
        <v/>
      </c>
      <c r="T437" s="299" t="str">
        <f t="shared" si="26"/>
        <v/>
      </c>
      <c r="U437" s="282"/>
    </row>
    <row r="438" spans="2:21" ht="24.75" customHeight="1">
      <c r="B438" s="176">
        <v>432</v>
      </c>
      <c r="C438" s="231"/>
      <c r="D438" s="290" t="str">
        <f t="shared" si="27"/>
        <v/>
      </c>
      <c r="E438" s="291">
        <f>IF(D438="",0,+COUNTIF('賃上げ前(２か月目)(様式3-７) '!$D$7:$D$1006,D438))</f>
        <v>0</v>
      </c>
      <c r="F438" s="205"/>
      <c r="G438" s="295" t="str">
        <f t="shared" si="28"/>
        <v/>
      </c>
      <c r="H438" s="202"/>
      <c r="I438" s="202"/>
      <c r="J438" s="203"/>
      <c r="K438" s="203"/>
      <c r="L438" s="203"/>
      <c r="M438" s="203"/>
      <c r="N438" s="203"/>
      <c r="O438" s="203"/>
      <c r="P438" s="203"/>
      <c r="Q438" s="203"/>
      <c r="R438" s="204"/>
      <c r="S438" s="298" t="str">
        <f t="shared" si="25"/>
        <v/>
      </c>
      <c r="T438" s="299" t="str">
        <f t="shared" si="26"/>
        <v/>
      </c>
      <c r="U438" s="282"/>
    </row>
    <row r="439" spans="2:21" ht="24.75" customHeight="1">
      <c r="B439" s="176">
        <v>433</v>
      </c>
      <c r="C439" s="231"/>
      <c r="D439" s="290" t="str">
        <f t="shared" si="27"/>
        <v/>
      </c>
      <c r="E439" s="291">
        <f>IF(D439="",0,+COUNTIF('賃上げ前(２か月目)(様式3-７) '!$D$7:$D$1006,D439))</f>
        <v>0</v>
      </c>
      <c r="F439" s="205"/>
      <c r="G439" s="295" t="str">
        <f t="shared" si="28"/>
        <v/>
      </c>
      <c r="H439" s="202"/>
      <c r="I439" s="202"/>
      <c r="J439" s="203"/>
      <c r="K439" s="203"/>
      <c r="L439" s="203"/>
      <c r="M439" s="203"/>
      <c r="N439" s="203"/>
      <c r="O439" s="203"/>
      <c r="P439" s="203"/>
      <c r="Q439" s="203"/>
      <c r="R439" s="204"/>
      <c r="S439" s="298" t="str">
        <f t="shared" si="25"/>
        <v/>
      </c>
      <c r="T439" s="299" t="str">
        <f t="shared" si="26"/>
        <v/>
      </c>
      <c r="U439" s="282"/>
    </row>
    <row r="440" spans="2:21" ht="24.75" customHeight="1">
      <c r="B440" s="176">
        <v>434</v>
      </c>
      <c r="C440" s="231"/>
      <c r="D440" s="290" t="str">
        <f t="shared" si="27"/>
        <v/>
      </c>
      <c r="E440" s="291">
        <f>IF(D440="",0,+COUNTIF('賃上げ前(２か月目)(様式3-７) '!$D$7:$D$1006,D440))</f>
        <v>0</v>
      </c>
      <c r="F440" s="205"/>
      <c r="G440" s="295" t="str">
        <f t="shared" si="28"/>
        <v/>
      </c>
      <c r="H440" s="202"/>
      <c r="I440" s="202"/>
      <c r="J440" s="203"/>
      <c r="K440" s="203"/>
      <c r="L440" s="203"/>
      <c r="M440" s="203"/>
      <c r="N440" s="203"/>
      <c r="O440" s="203"/>
      <c r="P440" s="203"/>
      <c r="Q440" s="203"/>
      <c r="R440" s="204"/>
      <c r="S440" s="298" t="str">
        <f t="shared" si="25"/>
        <v/>
      </c>
      <c r="T440" s="299" t="str">
        <f t="shared" si="26"/>
        <v/>
      </c>
      <c r="U440" s="282"/>
    </row>
    <row r="441" spans="2:21" ht="24.75" customHeight="1">
      <c r="B441" s="176">
        <v>435</v>
      </c>
      <c r="C441" s="231"/>
      <c r="D441" s="290" t="str">
        <f t="shared" si="27"/>
        <v/>
      </c>
      <c r="E441" s="291">
        <f>IF(D441="",0,+COUNTIF('賃上げ前(２か月目)(様式3-７) '!$D$7:$D$1006,D441))</f>
        <v>0</v>
      </c>
      <c r="F441" s="205"/>
      <c r="G441" s="295" t="str">
        <f t="shared" si="28"/>
        <v/>
      </c>
      <c r="H441" s="202"/>
      <c r="I441" s="202"/>
      <c r="J441" s="203"/>
      <c r="K441" s="203"/>
      <c r="L441" s="203"/>
      <c r="M441" s="203"/>
      <c r="N441" s="203"/>
      <c r="O441" s="203"/>
      <c r="P441" s="203"/>
      <c r="Q441" s="203"/>
      <c r="R441" s="204"/>
      <c r="S441" s="298" t="str">
        <f t="shared" si="25"/>
        <v/>
      </c>
      <c r="T441" s="299" t="str">
        <f t="shared" si="26"/>
        <v/>
      </c>
      <c r="U441" s="282"/>
    </row>
    <row r="442" spans="2:21" ht="24.75" customHeight="1">
      <c r="B442" s="176">
        <v>436</v>
      </c>
      <c r="C442" s="231"/>
      <c r="D442" s="290" t="str">
        <f t="shared" si="27"/>
        <v/>
      </c>
      <c r="E442" s="291">
        <f>IF(D442="",0,+COUNTIF('賃上げ前(２か月目)(様式3-７) '!$D$7:$D$1006,D442))</f>
        <v>0</v>
      </c>
      <c r="F442" s="205"/>
      <c r="G442" s="295" t="str">
        <f t="shared" si="28"/>
        <v/>
      </c>
      <c r="H442" s="202"/>
      <c r="I442" s="202"/>
      <c r="J442" s="203"/>
      <c r="K442" s="203"/>
      <c r="L442" s="203"/>
      <c r="M442" s="203"/>
      <c r="N442" s="203"/>
      <c r="O442" s="203"/>
      <c r="P442" s="203"/>
      <c r="Q442" s="203"/>
      <c r="R442" s="204"/>
      <c r="S442" s="298" t="str">
        <f t="shared" si="25"/>
        <v/>
      </c>
      <c r="T442" s="299" t="str">
        <f t="shared" si="26"/>
        <v/>
      </c>
      <c r="U442" s="282"/>
    </row>
    <row r="443" spans="2:21" ht="24.75" customHeight="1">
      <c r="B443" s="176">
        <v>437</v>
      </c>
      <c r="C443" s="231"/>
      <c r="D443" s="290" t="str">
        <f t="shared" si="27"/>
        <v/>
      </c>
      <c r="E443" s="291">
        <f>IF(D443="",0,+COUNTIF('賃上げ前(２か月目)(様式3-７) '!$D$7:$D$1006,D443))</f>
        <v>0</v>
      </c>
      <c r="F443" s="205"/>
      <c r="G443" s="295" t="str">
        <f t="shared" si="28"/>
        <v/>
      </c>
      <c r="H443" s="202"/>
      <c r="I443" s="202"/>
      <c r="J443" s="203"/>
      <c r="K443" s="203"/>
      <c r="L443" s="203"/>
      <c r="M443" s="203"/>
      <c r="N443" s="203"/>
      <c r="O443" s="203"/>
      <c r="P443" s="203"/>
      <c r="Q443" s="203"/>
      <c r="R443" s="204"/>
      <c r="S443" s="298" t="str">
        <f t="shared" si="25"/>
        <v/>
      </c>
      <c r="T443" s="299" t="str">
        <f t="shared" si="26"/>
        <v/>
      </c>
      <c r="U443" s="282"/>
    </row>
    <row r="444" spans="2:21" ht="24.75" customHeight="1">
      <c r="B444" s="176">
        <v>438</v>
      </c>
      <c r="C444" s="231"/>
      <c r="D444" s="290" t="str">
        <f t="shared" si="27"/>
        <v/>
      </c>
      <c r="E444" s="291">
        <f>IF(D444="",0,+COUNTIF('賃上げ前(２か月目)(様式3-７) '!$D$7:$D$1006,D444))</f>
        <v>0</v>
      </c>
      <c r="F444" s="205"/>
      <c r="G444" s="295" t="str">
        <f t="shared" si="28"/>
        <v/>
      </c>
      <c r="H444" s="202"/>
      <c r="I444" s="202"/>
      <c r="J444" s="203"/>
      <c r="K444" s="203"/>
      <c r="L444" s="203"/>
      <c r="M444" s="203"/>
      <c r="N444" s="203"/>
      <c r="O444" s="203"/>
      <c r="P444" s="203"/>
      <c r="Q444" s="203"/>
      <c r="R444" s="204"/>
      <c r="S444" s="298" t="str">
        <f t="shared" si="25"/>
        <v/>
      </c>
      <c r="T444" s="299" t="str">
        <f t="shared" si="26"/>
        <v/>
      </c>
      <c r="U444" s="282"/>
    </row>
    <row r="445" spans="2:21" ht="24.75" customHeight="1">
      <c r="B445" s="176">
        <v>439</v>
      </c>
      <c r="C445" s="231"/>
      <c r="D445" s="290" t="str">
        <f t="shared" si="27"/>
        <v/>
      </c>
      <c r="E445" s="291">
        <f>IF(D445="",0,+COUNTIF('賃上げ前(２か月目)(様式3-７) '!$D$7:$D$1006,D445))</f>
        <v>0</v>
      </c>
      <c r="F445" s="205"/>
      <c r="G445" s="295" t="str">
        <f t="shared" si="28"/>
        <v/>
      </c>
      <c r="H445" s="202"/>
      <c r="I445" s="202"/>
      <c r="J445" s="203"/>
      <c r="K445" s="203"/>
      <c r="L445" s="203"/>
      <c r="M445" s="203"/>
      <c r="N445" s="203"/>
      <c r="O445" s="203"/>
      <c r="P445" s="203"/>
      <c r="Q445" s="203"/>
      <c r="R445" s="204"/>
      <c r="S445" s="298" t="str">
        <f t="shared" si="25"/>
        <v/>
      </c>
      <c r="T445" s="299" t="str">
        <f t="shared" si="26"/>
        <v/>
      </c>
      <c r="U445" s="282"/>
    </row>
    <row r="446" spans="2:21" ht="24.75" customHeight="1">
      <c r="B446" s="176">
        <v>440</v>
      </c>
      <c r="C446" s="231"/>
      <c r="D446" s="290" t="str">
        <f t="shared" si="27"/>
        <v/>
      </c>
      <c r="E446" s="291">
        <f>IF(D446="",0,+COUNTIF('賃上げ前(２か月目)(様式3-７) '!$D$7:$D$1006,D446))</f>
        <v>0</v>
      </c>
      <c r="F446" s="205"/>
      <c r="G446" s="295" t="str">
        <f t="shared" si="28"/>
        <v/>
      </c>
      <c r="H446" s="202"/>
      <c r="I446" s="202"/>
      <c r="J446" s="203"/>
      <c r="K446" s="203"/>
      <c r="L446" s="203"/>
      <c r="M446" s="203"/>
      <c r="N446" s="203"/>
      <c r="O446" s="203"/>
      <c r="P446" s="203"/>
      <c r="Q446" s="203"/>
      <c r="R446" s="204"/>
      <c r="S446" s="298" t="str">
        <f t="shared" si="25"/>
        <v/>
      </c>
      <c r="T446" s="299" t="str">
        <f t="shared" si="26"/>
        <v/>
      </c>
      <c r="U446" s="282"/>
    </row>
    <row r="447" spans="2:21" ht="24.75" customHeight="1">
      <c r="B447" s="176">
        <v>441</v>
      </c>
      <c r="C447" s="231"/>
      <c r="D447" s="290" t="str">
        <f t="shared" si="27"/>
        <v/>
      </c>
      <c r="E447" s="291">
        <f>IF(D447="",0,+COUNTIF('賃上げ前(２か月目)(様式3-７) '!$D$7:$D$1006,D447))</f>
        <v>0</v>
      </c>
      <c r="F447" s="205"/>
      <c r="G447" s="295" t="str">
        <f t="shared" si="28"/>
        <v/>
      </c>
      <c r="H447" s="202"/>
      <c r="I447" s="202"/>
      <c r="J447" s="203"/>
      <c r="K447" s="203"/>
      <c r="L447" s="203"/>
      <c r="M447" s="203"/>
      <c r="N447" s="203"/>
      <c r="O447" s="203"/>
      <c r="P447" s="203"/>
      <c r="Q447" s="203"/>
      <c r="R447" s="204"/>
      <c r="S447" s="298" t="str">
        <f t="shared" si="25"/>
        <v/>
      </c>
      <c r="T447" s="299" t="str">
        <f t="shared" si="26"/>
        <v/>
      </c>
      <c r="U447" s="282"/>
    </row>
    <row r="448" spans="2:21" ht="24.75" customHeight="1">
      <c r="B448" s="176">
        <v>442</v>
      </c>
      <c r="C448" s="231"/>
      <c r="D448" s="290" t="str">
        <f t="shared" si="27"/>
        <v/>
      </c>
      <c r="E448" s="291">
        <f>IF(D448="",0,+COUNTIF('賃上げ前(２か月目)(様式3-７) '!$D$7:$D$1006,D448))</f>
        <v>0</v>
      </c>
      <c r="F448" s="205"/>
      <c r="G448" s="295" t="str">
        <f t="shared" si="28"/>
        <v/>
      </c>
      <c r="H448" s="202"/>
      <c r="I448" s="202"/>
      <c r="J448" s="203"/>
      <c r="K448" s="203"/>
      <c r="L448" s="203"/>
      <c r="M448" s="203"/>
      <c r="N448" s="203"/>
      <c r="O448" s="203"/>
      <c r="P448" s="203"/>
      <c r="Q448" s="203"/>
      <c r="R448" s="204"/>
      <c r="S448" s="298" t="str">
        <f t="shared" si="25"/>
        <v/>
      </c>
      <c r="T448" s="299" t="str">
        <f t="shared" si="26"/>
        <v/>
      </c>
      <c r="U448" s="282"/>
    </row>
    <row r="449" spans="2:21" ht="24.75" customHeight="1">
      <c r="B449" s="176">
        <v>443</v>
      </c>
      <c r="C449" s="231"/>
      <c r="D449" s="290" t="str">
        <f t="shared" si="27"/>
        <v/>
      </c>
      <c r="E449" s="291">
        <f>IF(D449="",0,+COUNTIF('賃上げ前(２か月目)(様式3-７) '!$D$7:$D$1006,D449))</f>
        <v>0</v>
      </c>
      <c r="F449" s="205"/>
      <c r="G449" s="295" t="str">
        <f t="shared" si="28"/>
        <v/>
      </c>
      <c r="H449" s="202"/>
      <c r="I449" s="202"/>
      <c r="J449" s="203"/>
      <c r="K449" s="203"/>
      <c r="L449" s="203"/>
      <c r="M449" s="203"/>
      <c r="N449" s="203"/>
      <c r="O449" s="203"/>
      <c r="P449" s="203"/>
      <c r="Q449" s="203"/>
      <c r="R449" s="204"/>
      <c r="S449" s="298" t="str">
        <f t="shared" si="25"/>
        <v/>
      </c>
      <c r="T449" s="299" t="str">
        <f t="shared" si="26"/>
        <v/>
      </c>
      <c r="U449" s="282"/>
    </row>
    <row r="450" spans="2:21" ht="24.75" customHeight="1">
      <c r="B450" s="176">
        <v>444</v>
      </c>
      <c r="C450" s="231"/>
      <c r="D450" s="290" t="str">
        <f t="shared" si="27"/>
        <v/>
      </c>
      <c r="E450" s="291">
        <f>IF(D450="",0,+COUNTIF('賃上げ前(２か月目)(様式3-７) '!$D$7:$D$1006,D450))</f>
        <v>0</v>
      </c>
      <c r="F450" s="205"/>
      <c r="G450" s="295" t="str">
        <f t="shared" si="28"/>
        <v/>
      </c>
      <c r="H450" s="202"/>
      <c r="I450" s="202"/>
      <c r="J450" s="203"/>
      <c r="K450" s="203"/>
      <c r="L450" s="203"/>
      <c r="M450" s="203"/>
      <c r="N450" s="203"/>
      <c r="O450" s="203"/>
      <c r="P450" s="203"/>
      <c r="Q450" s="203"/>
      <c r="R450" s="204"/>
      <c r="S450" s="298" t="str">
        <f t="shared" si="25"/>
        <v/>
      </c>
      <c r="T450" s="299" t="str">
        <f t="shared" si="26"/>
        <v/>
      </c>
      <c r="U450" s="282"/>
    </row>
    <row r="451" spans="2:21" ht="24.75" customHeight="1">
      <c r="B451" s="176">
        <v>445</v>
      </c>
      <c r="C451" s="231"/>
      <c r="D451" s="290" t="str">
        <f t="shared" si="27"/>
        <v/>
      </c>
      <c r="E451" s="291">
        <f>IF(D451="",0,+COUNTIF('賃上げ前(２か月目)(様式3-７) '!$D$7:$D$1006,D451))</f>
        <v>0</v>
      </c>
      <c r="F451" s="205"/>
      <c r="G451" s="295" t="str">
        <f t="shared" si="28"/>
        <v/>
      </c>
      <c r="H451" s="202"/>
      <c r="I451" s="202"/>
      <c r="J451" s="203"/>
      <c r="K451" s="203"/>
      <c r="L451" s="203"/>
      <c r="M451" s="203"/>
      <c r="N451" s="203"/>
      <c r="O451" s="203"/>
      <c r="P451" s="203"/>
      <c r="Q451" s="203"/>
      <c r="R451" s="204"/>
      <c r="S451" s="298" t="str">
        <f t="shared" si="25"/>
        <v/>
      </c>
      <c r="T451" s="299" t="str">
        <f t="shared" si="26"/>
        <v/>
      </c>
      <c r="U451" s="282"/>
    </row>
    <row r="452" spans="2:21" ht="24.75" customHeight="1">
      <c r="B452" s="176">
        <v>446</v>
      </c>
      <c r="C452" s="231"/>
      <c r="D452" s="290" t="str">
        <f t="shared" si="27"/>
        <v/>
      </c>
      <c r="E452" s="291">
        <f>IF(D452="",0,+COUNTIF('賃上げ前(２か月目)(様式3-７) '!$D$7:$D$1006,D452))</f>
        <v>0</v>
      </c>
      <c r="F452" s="205"/>
      <c r="G452" s="295" t="str">
        <f t="shared" si="28"/>
        <v/>
      </c>
      <c r="H452" s="202"/>
      <c r="I452" s="202"/>
      <c r="J452" s="203"/>
      <c r="K452" s="203"/>
      <c r="L452" s="203"/>
      <c r="M452" s="203"/>
      <c r="N452" s="203"/>
      <c r="O452" s="203"/>
      <c r="P452" s="203"/>
      <c r="Q452" s="203"/>
      <c r="R452" s="204"/>
      <c r="S452" s="298" t="str">
        <f t="shared" si="25"/>
        <v/>
      </c>
      <c r="T452" s="299" t="str">
        <f t="shared" si="26"/>
        <v/>
      </c>
      <c r="U452" s="282"/>
    </row>
    <row r="453" spans="2:21" ht="24.75" customHeight="1">
      <c r="B453" s="176">
        <v>447</v>
      </c>
      <c r="C453" s="231"/>
      <c r="D453" s="290" t="str">
        <f t="shared" si="27"/>
        <v/>
      </c>
      <c r="E453" s="291">
        <f>IF(D453="",0,+COUNTIF('賃上げ前(２か月目)(様式3-７) '!$D$7:$D$1006,D453))</f>
        <v>0</v>
      </c>
      <c r="F453" s="205"/>
      <c r="G453" s="295" t="str">
        <f t="shared" si="28"/>
        <v/>
      </c>
      <c r="H453" s="202"/>
      <c r="I453" s="202"/>
      <c r="J453" s="203"/>
      <c r="K453" s="203"/>
      <c r="L453" s="203"/>
      <c r="M453" s="203"/>
      <c r="N453" s="203"/>
      <c r="O453" s="203"/>
      <c r="P453" s="203"/>
      <c r="Q453" s="203"/>
      <c r="R453" s="204"/>
      <c r="S453" s="298" t="str">
        <f t="shared" si="25"/>
        <v/>
      </c>
      <c r="T453" s="299" t="str">
        <f t="shared" si="26"/>
        <v/>
      </c>
      <c r="U453" s="282"/>
    </row>
    <row r="454" spans="2:21" ht="24.75" customHeight="1">
      <c r="B454" s="176">
        <v>448</v>
      </c>
      <c r="C454" s="231"/>
      <c r="D454" s="290" t="str">
        <f t="shared" si="27"/>
        <v/>
      </c>
      <c r="E454" s="291">
        <f>IF(D454="",0,+COUNTIF('賃上げ前(２か月目)(様式3-７) '!$D$7:$D$1006,D454))</f>
        <v>0</v>
      </c>
      <c r="F454" s="205"/>
      <c r="G454" s="295" t="str">
        <f t="shared" si="28"/>
        <v/>
      </c>
      <c r="H454" s="202"/>
      <c r="I454" s="202"/>
      <c r="J454" s="203"/>
      <c r="K454" s="203"/>
      <c r="L454" s="203"/>
      <c r="M454" s="203"/>
      <c r="N454" s="203"/>
      <c r="O454" s="203"/>
      <c r="P454" s="203"/>
      <c r="Q454" s="203"/>
      <c r="R454" s="204"/>
      <c r="S454" s="298" t="str">
        <f t="shared" si="25"/>
        <v/>
      </c>
      <c r="T454" s="299" t="str">
        <f t="shared" si="26"/>
        <v/>
      </c>
      <c r="U454" s="282"/>
    </row>
    <row r="455" spans="2:21" ht="24.75" customHeight="1">
      <c r="B455" s="176">
        <v>449</v>
      </c>
      <c r="C455" s="231"/>
      <c r="D455" s="290" t="str">
        <f t="shared" si="27"/>
        <v/>
      </c>
      <c r="E455" s="291">
        <f>IF(D455="",0,+COUNTIF('賃上げ前(２か月目)(様式3-７) '!$D$7:$D$1006,D455))</f>
        <v>0</v>
      </c>
      <c r="F455" s="205"/>
      <c r="G455" s="295" t="str">
        <f t="shared" si="28"/>
        <v/>
      </c>
      <c r="H455" s="202"/>
      <c r="I455" s="202"/>
      <c r="J455" s="203"/>
      <c r="K455" s="203"/>
      <c r="L455" s="203"/>
      <c r="M455" s="203"/>
      <c r="N455" s="203"/>
      <c r="O455" s="203"/>
      <c r="P455" s="203"/>
      <c r="Q455" s="203"/>
      <c r="R455" s="204"/>
      <c r="S455" s="298" t="str">
        <f t="shared" si="25"/>
        <v/>
      </c>
      <c r="T455" s="299" t="str">
        <f t="shared" si="26"/>
        <v/>
      </c>
      <c r="U455" s="282"/>
    </row>
    <row r="456" spans="2:21" ht="24.75" customHeight="1">
      <c r="B456" s="176">
        <v>450</v>
      </c>
      <c r="C456" s="231"/>
      <c r="D456" s="290" t="str">
        <f t="shared" si="27"/>
        <v/>
      </c>
      <c r="E456" s="291">
        <f>IF(D456="",0,+COUNTIF('賃上げ前(２か月目)(様式3-７) '!$D$7:$D$1006,D456))</f>
        <v>0</v>
      </c>
      <c r="F456" s="205"/>
      <c r="G456" s="295" t="str">
        <f t="shared" si="28"/>
        <v/>
      </c>
      <c r="H456" s="202"/>
      <c r="I456" s="202"/>
      <c r="J456" s="203"/>
      <c r="K456" s="203"/>
      <c r="L456" s="203"/>
      <c r="M456" s="203"/>
      <c r="N456" s="203"/>
      <c r="O456" s="203"/>
      <c r="P456" s="203"/>
      <c r="Q456" s="203"/>
      <c r="R456" s="204"/>
      <c r="S456" s="298" t="str">
        <f t="shared" ref="S456:S519" si="29">IF(C456="","",+SUM(H456:R456))</f>
        <v/>
      </c>
      <c r="T456" s="299" t="str">
        <f t="shared" ref="T456:T519" si="30">IF(C456="","",+IF(G456="対象",H456,0))</f>
        <v/>
      </c>
      <c r="U456" s="282"/>
    </row>
    <row r="457" spans="2:21" ht="24.75" customHeight="1">
      <c r="B457" s="176">
        <v>451</v>
      </c>
      <c r="C457" s="231"/>
      <c r="D457" s="290" t="str">
        <f t="shared" ref="D457:D520" si="31">SUBSTITUTE(SUBSTITUTE(C457,"　","")," ","")</f>
        <v/>
      </c>
      <c r="E457" s="291">
        <f>IF(D457="",0,+COUNTIF('賃上げ前(２か月目)(様式3-７) '!$D$7:$D$1006,D457))</f>
        <v>0</v>
      </c>
      <c r="F457" s="205"/>
      <c r="G457" s="295" t="str">
        <f t="shared" ref="G457:G520" si="32">IF(C457="","",+IF(OR(E457&lt;1,F457=""),"除外","対象"))</f>
        <v/>
      </c>
      <c r="H457" s="202"/>
      <c r="I457" s="202"/>
      <c r="J457" s="203"/>
      <c r="K457" s="203"/>
      <c r="L457" s="203"/>
      <c r="M457" s="203"/>
      <c r="N457" s="203"/>
      <c r="O457" s="203"/>
      <c r="P457" s="203"/>
      <c r="Q457" s="203"/>
      <c r="R457" s="204"/>
      <c r="S457" s="298" t="str">
        <f t="shared" si="29"/>
        <v/>
      </c>
      <c r="T457" s="299" t="str">
        <f t="shared" si="30"/>
        <v/>
      </c>
      <c r="U457" s="282"/>
    </row>
    <row r="458" spans="2:21" ht="24.75" customHeight="1">
      <c r="B458" s="176">
        <v>452</v>
      </c>
      <c r="C458" s="231"/>
      <c r="D458" s="290" t="str">
        <f t="shared" si="31"/>
        <v/>
      </c>
      <c r="E458" s="291">
        <f>IF(D458="",0,+COUNTIF('賃上げ前(２か月目)(様式3-７) '!$D$7:$D$1006,D458))</f>
        <v>0</v>
      </c>
      <c r="F458" s="205"/>
      <c r="G458" s="295" t="str">
        <f t="shared" si="32"/>
        <v/>
      </c>
      <c r="H458" s="202"/>
      <c r="I458" s="202"/>
      <c r="J458" s="203"/>
      <c r="K458" s="203"/>
      <c r="L458" s="203"/>
      <c r="M458" s="203"/>
      <c r="N458" s="203"/>
      <c r="O458" s="203"/>
      <c r="P458" s="203"/>
      <c r="Q458" s="203"/>
      <c r="R458" s="204"/>
      <c r="S458" s="298" t="str">
        <f t="shared" si="29"/>
        <v/>
      </c>
      <c r="T458" s="299" t="str">
        <f t="shared" si="30"/>
        <v/>
      </c>
      <c r="U458" s="282"/>
    </row>
    <row r="459" spans="2:21" ht="24.75" customHeight="1">
      <c r="B459" s="176">
        <v>453</v>
      </c>
      <c r="C459" s="231"/>
      <c r="D459" s="290" t="str">
        <f t="shared" si="31"/>
        <v/>
      </c>
      <c r="E459" s="291">
        <f>IF(D459="",0,+COUNTIF('賃上げ前(２か月目)(様式3-７) '!$D$7:$D$1006,D459))</f>
        <v>0</v>
      </c>
      <c r="F459" s="205"/>
      <c r="G459" s="295" t="str">
        <f t="shared" si="32"/>
        <v/>
      </c>
      <c r="H459" s="202"/>
      <c r="I459" s="202"/>
      <c r="J459" s="203"/>
      <c r="K459" s="203"/>
      <c r="L459" s="203"/>
      <c r="M459" s="203"/>
      <c r="N459" s="203"/>
      <c r="O459" s="203"/>
      <c r="P459" s="203"/>
      <c r="Q459" s="203"/>
      <c r="R459" s="204"/>
      <c r="S459" s="298" t="str">
        <f t="shared" si="29"/>
        <v/>
      </c>
      <c r="T459" s="299" t="str">
        <f t="shared" si="30"/>
        <v/>
      </c>
      <c r="U459" s="282"/>
    </row>
    <row r="460" spans="2:21" ht="24.75" customHeight="1">
      <c r="B460" s="176">
        <v>454</v>
      </c>
      <c r="C460" s="231"/>
      <c r="D460" s="290" t="str">
        <f t="shared" si="31"/>
        <v/>
      </c>
      <c r="E460" s="291">
        <f>IF(D460="",0,+COUNTIF('賃上げ前(２か月目)(様式3-７) '!$D$7:$D$1006,D460))</f>
        <v>0</v>
      </c>
      <c r="F460" s="205"/>
      <c r="G460" s="295" t="str">
        <f t="shared" si="32"/>
        <v/>
      </c>
      <c r="H460" s="202"/>
      <c r="I460" s="202"/>
      <c r="J460" s="203"/>
      <c r="K460" s="203"/>
      <c r="L460" s="203"/>
      <c r="M460" s="203"/>
      <c r="N460" s="203"/>
      <c r="O460" s="203"/>
      <c r="P460" s="203"/>
      <c r="Q460" s="203"/>
      <c r="R460" s="204"/>
      <c r="S460" s="298" t="str">
        <f t="shared" si="29"/>
        <v/>
      </c>
      <c r="T460" s="299" t="str">
        <f t="shared" si="30"/>
        <v/>
      </c>
      <c r="U460" s="282"/>
    </row>
    <row r="461" spans="2:21" ht="24.75" customHeight="1">
      <c r="B461" s="176">
        <v>455</v>
      </c>
      <c r="C461" s="231"/>
      <c r="D461" s="290" t="str">
        <f t="shared" si="31"/>
        <v/>
      </c>
      <c r="E461" s="291">
        <f>IF(D461="",0,+COUNTIF('賃上げ前(２か月目)(様式3-７) '!$D$7:$D$1006,D461))</f>
        <v>0</v>
      </c>
      <c r="F461" s="205"/>
      <c r="G461" s="295" t="str">
        <f t="shared" si="32"/>
        <v/>
      </c>
      <c r="H461" s="202"/>
      <c r="I461" s="202"/>
      <c r="J461" s="203"/>
      <c r="K461" s="203"/>
      <c r="L461" s="203"/>
      <c r="M461" s="203"/>
      <c r="N461" s="203"/>
      <c r="O461" s="203"/>
      <c r="P461" s="203"/>
      <c r="Q461" s="203"/>
      <c r="R461" s="204"/>
      <c r="S461" s="298" t="str">
        <f t="shared" si="29"/>
        <v/>
      </c>
      <c r="T461" s="299" t="str">
        <f t="shared" si="30"/>
        <v/>
      </c>
      <c r="U461" s="282"/>
    </row>
    <row r="462" spans="2:21" ht="24.75" customHeight="1">
      <c r="B462" s="176">
        <v>456</v>
      </c>
      <c r="C462" s="231"/>
      <c r="D462" s="290" t="str">
        <f t="shared" si="31"/>
        <v/>
      </c>
      <c r="E462" s="291">
        <f>IF(D462="",0,+COUNTIF('賃上げ前(２か月目)(様式3-７) '!$D$7:$D$1006,D462))</f>
        <v>0</v>
      </c>
      <c r="F462" s="205"/>
      <c r="G462" s="295" t="str">
        <f t="shared" si="32"/>
        <v/>
      </c>
      <c r="H462" s="202"/>
      <c r="I462" s="202"/>
      <c r="J462" s="203"/>
      <c r="K462" s="203"/>
      <c r="L462" s="203"/>
      <c r="M462" s="203"/>
      <c r="N462" s="203"/>
      <c r="O462" s="203"/>
      <c r="P462" s="203"/>
      <c r="Q462" s="203"/>
      <c r="R462" s="204"/>
      <c r="S462" s="298" t="str">
        <f t="shared" si="29"/>
        <v/>
      </c>
      <c r="T462" s="299" t="str">
        <f t="shared" si="30"/>
        <v/>
      </c>
      <c r="U462" s="282"/>
    </row>
    <row r="463" spans="2:21" ht="24.75" customHeight="1">
      <c r="B463" s="176">
        <v>457</v>
      </c>
      <c r="C463" s="231"/>
      <c r="D463" s="290" t="str">
        <f t="shared" si="31"/>
        <v/>
      </c>
      <c r="E463" s="291">
        <f>IF(D463="",0,+COUNTIF('賃上げ前(２か月目)(様式3-７) '!$D$7:$D$1006,D463))</f>
        <v>0</v>
      </c>
      <c r="F463" s="205"/>
      <c r="G463" s="295" t="str">
        <f t="shared" si="32"/>
        <v/>
      </c>
      <c r="H463" s="202"/>
      <c r="I463" s="202"/>
      <c r="J463" s="203"/>
      <c r="K463" s="203"/>
      <c r="L463" s="203"/>
      <c r="M463" s="203"/>
      <c r="N463" s="203"/>
      <c r="O463" s="203"/>
      <c r="P463" s="203"/>
      <c r="Q463" s="203"/>
      <c r="R463" s="204"/>
      <c r="S463" s="298" t="str">
        <f t="shared" si="29"/>
        <v/>
      </c>
      <c r="T463" s="299" t="str">
        <f t="shared" si="30"/>
        <v/>
      </c>
      <c r="U463" s="282"/>
    </row>
    <row r="464" spans="2:21" ht="24.75" customHeight="1">
      <c r="B464" s="176">
        <v>458</v>
      </c>
      <c r="C464" s="231"/>
      <c r="D464" s="290" t="str">
        <f t="shared" si="31"/>
        <v/>
      </c>
      <c r="E464" s="291">
        <f>IF(D464="",0,+COUNTIF('賃上げ前(２か月目)(様式3-７) '!$D$7:$D$1006,D464))</f>
        <v>0</v>
      </c>
      <c r="F464" s="205"/>
      <c r="G464" s="295" t="str">
        <f t="shared" si="32"/>
        <v/>
      </c>
      <c r="H464" s="202"/>
      <c r="I464" s="202"/>
      <c r="J464" s="203"/>
      <c r="K464" s="203"/>
      <c r="L464" s="203"/>
      <c r="M464" s="203"/>
      <c r="N464" s="203"/>
      <c r="O464" s="203"/>
      <c r="P464" s="203"/>
      <c r="Q464" s="203"/>
      <c r="R464" s="204"/>
      <c r="S464" s="298" t="str">
        <f t="shared" si="29"/>
        <v/>
      </c>
      <c r="T464" s="299" t="str">
        <f t="shared" si="30"/>
        <v/>
      </c>
      <c r="U464" s="282"/>
    </row>
    <row r="465" spans="2:21" ht="24.75" customHeight="1">
      <c r="B465" s="176">
        <v>459</v>
      </c>
      <c r="C465" s="231"/>
      <c r="D465" s="290" t="str">
        <f t="shared" si="31"/>
        <v/>
      </c>
      <c r="E465" s="291">
        <f>IF(D465="",0,+COUNTIF('賃上げ前(２か月目)(様式3-７) '!$D$7:$D$1006,D465))</f>
        <v>0</v>
      </c>
      <c r="F465" s="205"/>
      <c r="G465" s="295" t="str">
        <f t="shared" si="32"/>
        <v/>
      </c>
      <c r="H465" s="202"/>
      <c r="I465" s="202"/>
      <c r="J465" s="203"/>
      <c r="K465" s="203"/>
      <c r="L465" s="203"/>
      <c r="M465" s="203"/>
      <c r="N465" s="203"/>
      <c r="O465" s="203"/>
      <c r="P465" s="203"/>
      <c r="Q465" s="203"/>
      <c r="R465" s="204"/>
      <c r="S465" s="298" t="str">
        <f t="shared" si="29"/>
        <v/>
      </c>
      <c r="T465" s="299" t="str">
        <f t="shared" si="30"/>
        <v/>
      </c>
      <c r="U465" s="282"/>
    </row>
    <row r="466" spans="2:21" ht="24.75" customHeight="1">
      <c r="B466" s="176">
        <v>460</v>
      </c>
      <c r="C466" s="231"/>
      <c r="D466" s="290" t="str">
        <f t="shared" si="31"/>
        <v/>
      </c>
      <c r="E466" s="291">
        <f>IF(D466="",0,+COUNTIF('賃上げ前(２か月目)(様式3-７) '!$D$7:$D$1006,D466))</f>
        <v>0</v>
      </c>
      <c r="F466" s="205"/>
      <c r="G466" s="295" t="str">
        <f t="shared" si="32"/>
        <v/>
      </c>
      <c r="H466" s="202"/>
      <c r="I466" s="202"/>
      <c r="J466" s="203"/>
      <c r="K466" s="203"/>
      <c r="L466" s="203"/>
      <c r="M466" s="203"/>
      <c r="N466" s="203"/>
      <c r="O466" s="203"/>
      <c r="P466" s="203"/>
      <c r="Q466" s="203"/>
      <c r="R466" s="204"/>
      <c r="S466" s="298" t="str">
        <f t="shared" si="29"/>
        <v/>
      </c>
      <c r="T466" s="299" t="str">
        <f t="shared" si="30"/>
        <v/>
      </c>
      <c r="U466" s="282"/>
    </row>
    <row r="467" spans="2:21" ht="24.75" customHeight="1">
      <c r="B467" s="176">
        <v>461</v>
      </c>
      <c r="C467" s="231"/>
      <c r="D467" s="290" t="str">
        <f t="shared" si="31"/>
        <v/>
      </c>
      <c r="E467" s="291">
        <f>IF(D467="",0,+COUNTIF('賃上げ前(２か月目)(様式3-７) '!$D$7:$D$1006,D467))</f>
        <v>0</v>
      </c>
      <c r="F467" s="205"/>
      <c r="G467" s="295" t="str">
        <f t="shared" si="32"/>
        <v/>
      </c>
      <c r="H467" s="202"/>
      <c r="I467" s="202"/>
      <c r="J467" s="203"/>
      <c r="K467" s="203"/>
      <c r="L467" s="203"/>
      <c r="M467" s="203"/>
      <c r="N467" s="203"/>
      <c r="O467" s="203"/>
      <c r="P467" s="203"/>
      <c r="Q467" s="203"/>
      <c r="R467" s="204"/>
      <c r="S467" s="298" t="str">
        <f t="shared" si="29"/>
        <v/>
      </c>
      <c r="T467" s="299" t="str">
        <f t="shared" si="30"/>
        <v/>
      </c>
      <c r="U467" s="282"/>
    </row>
    <row r="468" spans="2:21" ht="24.75" customHeight="1">
      <c r="B468" s="176">
        <v>462</v>
      </c>
      <c r="C468" s="231"/>
      <c r="D468" s="290" t="str">
        <f t="shared" si="31"/>
        <v/>
      </c>
      <c r="E468" s="291">
        <f>IF(D468="",0,+COUNTIF('賃上げ前(２か月目)(様式3-７) '!$D$7:$D$1006,D468))</f>
        <v>0</v>
      </c>
      <c r="F468" s="205"/>
      <c r="G468" s="295" t="str">
        <f t="shared" si="32"/>
        <v/>
      </c>
      <c r="H468" s="202"/>
      <c r="I468" s="202"/>
      <c r="J468" s="203"/>
      <c r="K468" s="203"/>
      <c r="L468" s="203"/>
      <c r="M468" s="203"/>
      <c r="N468" s="203"/>
      <c r="O468" s="203"/>
      <c r="P468" s="203"/>
      <c r="Q468" s="203"/>
      <c r="R468" s="204"/>
      <c r="S468" s="298" t="str">
        <f t="shared" si="29"/>
        <v/>
      </c>
      <c r="T468" s="299" t="str">
        <f t="shared" si="30"/>
        <v/>
      </c>
      <c r="U468" s="282"/>
    </row>
    <row r="469" spans="2:21" ht="24.75" customHeight="1">
      <c r="B469" s="176">
        <v>463</v>
      </c>
      <c r="C469" s="231"/>
      <c r="D469" s="290" t="str">
        <f t="shared" si="31"/>
        <v/>
      </c>
      <c r="E469" s="291">
        <f>IF(D469="",0,+COUNTIF('賃上げ前(２か月目)(様式3-７) '!$D$7:$D$1006,D469))</f>
        <v>0</v>
      </c>
      <c r="F469" s="205"/>
      <c r="G469" s="295" t="str">
        <f t="shared" si="32"/>
        <v/>
      </c>
      <c r="H469" s="202"/>
      <c r="I469" s="202"/>
      <c r="J469" s="203"/>
      <c r="K469" s="203"/>
      <c r="L469" s="203"/>
      <c r="M469" s="203"/>
      <c r="N469" s="203"/>
      <c r="O469" s="203"/>
      <c r="P469" s="203"/>
      <c r="Q469" s="203"/>
      <c r="R469" s="204"/>
      <c r="S469" s="298" t="str">
        <f t="shared" si="29"/>
        <v/>
      </c>
      <c r="T469" s="299" t="str">
        <f t="shared" si="30"/>
        <v/>
      </c>
      <c r="U469" s="282"/>
    </row>
    <row r="470" spans="2:21" ht="24.75" customHeight="1">
      <c r="B470" s="176">
        <v>464</v>
      </c>
      <c r="C470" s="231"/>
      <c r="D470" s="290" t="str">
        <f t="shared" si="31"/>
        <v/>
      </c>
      <c r="E470" s="291">
        <f>IF(D470="",0,+COUNTIF('賃上げ前(２か月目)(様式3-７) '!$D$7:$D$1006,D470))</f>
        <v>0</v>
      </c>
      <c r="F470" s="205"/>
      <c r="G470" s="295" t="str">
        <f t="shared" si="32"/>
        <v/>
      </c>
      <c r="H470" s="202"/>
      <c r="I470" s="202"/>
      <c r="J470" s="203"/>
      <c r="K470" s="203"/>
      <c r="L470" s="203"/>
      <c r="M470" s="203"/>
      <c r="N470" s="203"/>
      <c r="O470" s="203"/>
      <c r="P470" s="203"/>
      <c r="Q470" s="203"/>
      <c r="R470" s="204"/>
      <c r="S470" s="298" t="str">
        <f t="shared" si="29"/>
        <v/>
      </c>
      <c r="T470" s="299" t="str">
        <f t="shared" si="30"/>
        <v/>
      </c>
      <c r="U470" s="282"/>
    </row>
    <row r="471" spans="2:21" ht="24.75" customHeight="1">
      <c r="B471" s="176">
        <v>465</v>
      </c>
      <c r="C471" s="231"/>
      <c r="D471" s="290" t="str">
        <f t="shared" si="31"/>
        <v/>
      </c>
      <c r="E471" s="291">
        <f>IF(D471="",0,+COUNTIF('賃上げ前(２か月目)(様式3-７) '!$D$7:$D$1006,D471))</f>
        <v>0</v>
      </c>
      <c r="F471" s="205"/>
      <c r="G471" s="295" t="str">
        <f t="shared" si="32"/>
        <v/>
      </c>
      <c r="H471" s="202"/>
      <c r="I471" s="202"/>
      <c r="J471" s="203"/>
      <c r="K471" s="203"/>
      <c r="L471" s="203"/>
      <c r="M471" s="203"/>
      <c r="N471" s="203"/>
      <c r="O471" s="203"/>
      <c r="P471" s="203"/>
      <c r="Q471" s="203"/>
      <c r="R471" s="204"/>
      <c r="S471" s="298" t="str">
        <f t="shared" si="29"/>
        <v/>
      </c>
      <c r="T471" s="299" t="str">
        <f t="shared" si="30"/>
        <v/>
      </c>
      <c r="U471" s="282"/>
    </row>
    <row r="472" spans="2:21" ht="24.75" customHeight="1">
      <c r="B472" s="176">
        <v>466</v>
      </c>
      <c r="C472" s="231"/>
      <c r="D472" s="290" t="str">
        <f t="shared" si="31"/>
        <v/>
      </c>
      <c r="E472" s="291">
        <f>IF(D472="",0,+COUNTIF('賃上げ前(２か月目)(様式3-７) '!$D$7:$D$1006,D472))</f>
        <v>0</v>
      </c>
      <c r="F472" s="205"/>
      <c r="G472" s="295" t="str">
        <f t="shared" si="32"/>
        <v/>
      </c>
      <c r="H472" s="202"/>
      <c r="I472" s="202"/>
      <c r="J472" s="203"/>
      <c r="K472" s="203"/>
      <c r="L472" s="203"/>
      <c r="M472" s="203"/>
      <c r="N472" s="203"/>
      <c r="O472" s="203"/>
      <c r="P472" s="203"/>
      <c r="Q472" s="203"/>
      <c r="R472" s="204"/>
      <c r="S472" s="298" t="str">
        <f t="shared" si="29"/>
        <v/>
      </c>
      <c r="T472" s="299" t="str">
        <f t="shared" si="30"/>
        <v/>
      </c>
      <c r="U472" s="282"/>
    </row>
    <row r="473" spans="2:21" ht="24.75" customHeight="1">
      <c r="B473" s="176">
        <v>467</v>
      </c>
      <c r="C473" s="231"/>
      <c r="D473" s="290" t="str">
        <f t="shared" si="31"/>
        <v/>
      </c>
      <c r="E473" s="291">
        <f>IF(D473="",0,+COUNTIF('賃上げ前(２か月目)(様式3-７) '!$D$7:$D$1006,D473))</f>
        <v>0</v>
      </c>
      <c r="F473" s="205"/>
      <c r="G473" s="295" t="str">
        <f t="shared" si="32"/>
        <v/>
      </c>
      <c r="H473" s="202"/>
      <c r="I473" s="202"/>
      <c r="J473" s="203"/>
      <c r="K473" s="203"/>
      <c r="L473" s="203"/>
      <c r="M473" s="203"/>
      <c r="N473" s="203"/>
      <c r="O473" s="203"/>
      <c r="P473" s="203"/>
      <c r="Q473" s="203"/>
      <c r="R473" s="204"/>
      <c r="S473" s="298" t="str">
        <f t="shared" si="29"/>
        <v/>
      </c>
      <c r="T473" s="299" t="str">
        <f t="shared" si="30"/>
        <v/>
      </c>
      <c r="U473" s="282"/>
    </row>
    <row r="474" spans="2:21" ht="24.75" customHeight="1">
      <c r="B474" s="176">
        <v>468</v>
      </c>
      <c r="C474" s="231"/>
      <c r="D474" s="290" t="str">
        <f t="shared" si="31"/>
        <v/>
      </c>
      <c r="E474" s="291">
        <f>IF(D474="",0,+COUNTIF('賃上げ前(２か月目)(様式3-７) '!$D$7:$D$1006,D474))</f>
        <v>0</v>
      </c>
      <c r="F474" s="205"/>
      <c r="G474" s="295" t="str">
        <f t="shared" si="32"/>
        <v/>
      </c>
      <c r="H474" s="202"/>
      <c r="I474" s="202"/>
      <c r="J474" s="203"/>
      <c r="K474" s="203"/>
      <c r="L474" s="203"/>
      <c r="M474" s="203"/>
      <c r="N474" s="203"/>
      <c r="O474" s="203"/>
      <c r="P474" s="203"/>
      <c r="Q474" s="203"/>
      <c r="R474" s="204"/>
      <c r="S474" s="298" t="str">
        <f t="shared" si="29"/>
        <v/>
      </c>
      <c r="T474" s="299" t="str">
        <f t="shared" si="30"/>
        <v/>
      </c>
      <c r="U474" s="282"/>
    </row>
    <row r="475" spans="2:21" ht="24.75" customHeight="1">
      <c r="B475" s="176">
        <v>469</v>
      </c>
      <c r="C475" s="231"/>
      <c r="D475" s="290" t="str">
        <f t="shared" si="31"/>
        <v/>
      </c>
      <c r="E475" s="291">
        <f>IF(D475="",0,+COUNTIF('賃上げ前(２か月目)(様式3-７) '!$D$7:$D$1006,D475))</f>
        <v>0</v>
      </c>
      <c r="F475" s="205"/>
      <c r="G475" s="295" t="str">
        <f t="shared" si="32"/>
        <v/>
      </c>
      <c r="H475" s="202"/>
      <c r="I475" s="202"/>
      <c r="J475" s="203"/>
      <c r="K475" s="203"/>
      <c r="L475" s="203"/>
      <c r="M475" s="203"/>
      <c r="N475" s="203"/>
      <c r="O475" s="203"/>
      <c r="P475" s="203"/>
      <c r="Q475" s="203"/>
      <c r="R475" s="204"/>
      <c r="S475" s="298" t="str">
        <f t="shared" si="29"/>
        <v/>
      </c>
      <c r="T475" s="299" t="str">
        <f t="shared" si="30"/>
        <v/>
      </c>
      <c r="U475" s="282"/>
    </row>
    <row r="476" spans="2:21" ht="24.75" customHeight="1">
      <c r="B476" s="176">
        <v>470</v>
      </c>
      <c r="C476" s="231"/>
      <c r="D476" s="290" t="str">
        <f t="shared" si="31"/>
        <v/>
      </c>
      <c r="E476" s="291">
        <f>IF(D476="",0,+COUNTIF('賃上げ前(２か月目)(様式3-７) '!$D$7:$D$1006,D476))</f>
        <v>0</v>
      </c>
      <c r="F476" s="205"/>
      <c r="G476" s="295" t="str">
        <f t="shared" si="32"/>
        <v/>
      </c>
      <c r="H476" s="202"/>
      <c r="I476" s="202"/>
      <c r="J476" s="203"/>
      <c r="K476" s="203"/>
      <c r="L476" s="203"/>
      <c r="M476" s="203"/>
      <c r="N476" s="203"/>
      <c r="O476" s="203"/>
      <c r="P476" s="203"/>
      <c r="Q476" s="203"/>
      <c r="R476" s="204"/>
      <c r="S476" s="298" t="str">
        <f t="shared" si="29"/>
        <v/>
      </c>
      <c r="T476" s="299" t="str">
        <f t="shared" si="30"/>
        <v/>
      </c>
      <c r="U476" s="282"/>
    </row>
    <row r="477" spans="2:21" ht="24.75" customHeight="1">
      <c r="B477" s="176">
        <v>471</v>
      </c>
      <c r="C477" s="231"/>
      <c r="D477" s="290" t="str">
        <f t="shared" si="31"/>
        <v/>
      </c>
      <c r="E477" s="291">
        <f>IF(D477="",0,+COUNTIF('賃上げ前(２か月目)(様式3-７) '!$D$7:$D$1006,D477))</f>
        <v>0</v>
      </c>
      <c r="F477" s="205"/>
      <c r="G477" s="295" t="str">
        <f t="shared" si="32"/>
        <v/>
      </c>
      <c r="H477" s="202"/>
      <c r="I477" s="202"/>
      <c r="J477" s="203"/>
      <c r="K477" s="203"/>
      <c r="L477" s="203"/>
      <c r="M477" s="203"/>
      <c r="N477" s="203"/>
      <c r="O477" s="203"/>
      <c r="P477" s="203"/>
      <c r="Q477" s="203"/>
      <c r="R477" s="204"/>
      <c r="S477" s="298" t="str">
        <f t="shared" si="29"/>
        <v/>
      </c>
      <c r="T477" s="299" t="str">
        <f t="shared" si="30"/>
        <v/>
      </c>
      <c r="U477" s="282"/>
    </row>
    <row r="478" spans="2:21" ht="24.75" customHeight="1">
      <c r="B478" s="176">
        <v>472</v>
      </c>
      <c r="C478" s="231"/>
      <c r="D478" s="290" t="str">
        <f t="shared" si="31"/>
        <v/>
      </c>
      <c r="E478" s="291">
        <f>IF(D478="",0,+COUNTIF('賃上げ前(２か月目)(様式3-７) '!$D$7:$D$1006,D478))</f>
        <v>0</v>
      </c>
      <c r="F478" s="205"/>
      <c r="G478" s="295" t="str">
        <f t="shared" si="32"/>
        <v/>
      </c>
      <c r="H478" s="202"/>
      <c r="I478" s="202"/>
      <c r="J478" s="203"/>
      <c r="K478" s="203"/>
      <c r="L478" s="203"/>
      <c r="M478" s="203"/>
      <c r="N478" s="203"/>
      <c r="O478" s="203"/>
      <c r="P478" s="203"/>
      <c r="Q478" s="203"/>
      <c r="R478" s="204"/>
      <c r="S478" s="298" t="str">
        <f t="shared" si="29"/>
        <v/>
      </c>
      <c r="T478" s="299" t="str">
        <f t="shared" si="30"/>
        <v/>
      </c>
      <c r="U478" s="282"/>
    </row>
    <row r="479" spans="2:21" ht="24.75" customHeight="1">
      <c r="B479" s="176">
        <v>473</v>
      </c>
      <c r="C479" s="231"/>
      <c r="D479" s="290" t="str">
        <f t="shared" si="31"/>
        <v/>
      </c>
      <c r="E479" s="291">
        <f>IF(D479="",0,+COUNTIF('賃上げ前(２か月目)(様式3-７) '!$D$7:$D$1006,D479))</f>
        <v>0</v>
      </c>
      <c r="F479" s="205"/>
      <c r="G479" s="295" t="str">
        <f t="shared" si="32"/>
        <v/>
      </c>
      <c r="H479" s="202"/>
      <c r="I479" s="202"/>
      <c r="J479" s="203"/>
      <c r="K479" s="203"/>
      <c r="L479" s="203"/>
      <c r="M479" s="203"/>
      <c r="N479" s="203"/>
      <c r="O479" s="203"/>
      <c r="P479" s="203"/>
      <c r="Q479" s="203"/>
      <c r="R479" s="204"/>
      <c r="S479" s="298" t="str">
        <f t="shared" si="29"/>
        <v/>
      </c>
      <c r="T479" s="299" t="str">
        <f t="shared" si="30"/>
        <v/>
      </c>
      <c r="U479" s="282"/>
    </row>
    <row r="480" spans="2:21" ht="24.75" customHeight="1">
      <c r="B480" s="176">
        <v>474</v>
      </c>
      <c r="C480" s="231"/>
      <c r="D480" s="290" t="str">
        <f t="shared" si="31"/>
        <v/>
      </c>
      <c r="E480" s="291">
        <f>IF(D480="",0,+COUNTIF('賃上げ前(２か月目)(様式3-７) '!$D$7:$D$1006,D480))</f>
        <v>0</v>
      </c>
      <c r="F480" s="205"/>
      <c r="G480" s="295" t="str">
        <f t="shared" si="32"/>
        <v/>
      </c>
      <c r="H480" s="202"/>
      <c r="I480" s="202"/>
      <c r="J480" s="203"/>
      <c r="K480" s="203"/>
      <c r="L480" s="203"/>
      <c r="M480" s="203"/>
      <c r="N480" s="203"/>
      <c r="O480" s="203"/>
      <c r="P480" s="203"/>
      <c r="Q480" s="203"/>
      <c r="R480" s="204"/>
      <c r="S480" s="298" t="str">
        <f t="shared" si="29"/>
        <v/>
      </c>
      <c r="T480" s="299" t="str">
        <f t="shared" si="30"/>
        <v/>
      </c>
      <c r="U480" s="282"/>
    </row>
    <row r="481" spans="2:21" ht="24.75" customHeight="1">
      <c r="B481" s="176">
        <v>475</v>
      </c>
      <c r="C481" s="231"/>
      <c r="D481" s="290" t="str">
        <f t="shared" si="31"/>
        <v/>
      </c>
      <c r="E481" s="291">
        <f>IF(D481="",0,+COUNTIF('賃上げ前(２か月目)(様式3-７) '!$D$7:$D$1006,D481))</f>
        <v>0</v>
      </c>
      <c r="F481" s="205"/>
      <c r="G481" s="295" t="str">
        <f t="shared" si="32"/>
        <v/>
      </c>
      <c r="H481" s="202"/>
      <c r="I481" s="202"/>
      <c r="J481" s="203"/>
      <c r="K481" s="203"/>
      <c r="L481" s="203"/>
      <c r="M481" s="203"/>
      <c r="N481" s="203"/>
      <c r="O481" s="203"/>
      <c r="P481" s="203"/>
      <c r="Q481" s="203"/>
      <c r="R481" s="204"/>
      <c r="S481" s="298" t="str">
        <f t="shared" si="29"/>
        <v/>
      </c>
      <c r="T481" s="299" t="str">
        <f t="shared" si="30"/>
        <v/>
      </c>
      <c r="U481" s="282"/>
    </row>
    <row r="482" spans="2:21" ht="24.75" customHeight="1">
      <c r="B482" s="176">
        <v>476</v>
      </c>
      <c r="C482" s="231"/>
      <c r="D482" s="290" t="str">
        <f t="shared" si="31"/>
        <v/>
      </c>
      <c r="E482" s="291">
        <f>IF(D482="",0,+COUNTIF('賃上げ前(２か月目)(様式3-７) '!$D$7:$D$1006,D482))</f>
        <v>0</v>
      </c>
      <c r="F482" s="205"/>
      <c r="G482" s="295" t="str">
        <f t="shared" si="32"/>
        <v/>
      </c>
      <c r="H482" s="202"/>
      <c r="I482" s="202"/>
      <c r="J482" s="203"/>
      <c r="K482" s="203"/>
      <c r="L482" s="203"/>
      <c r="M482" s="203"/>
      <c r="N482" s="203"/>
      <c r="O482" s="203"/>
      <c r="P482" s="203"/>
      <c r="Q482" s="203"/>
      <c r="R482" s="204"/>
      <c r="S482" s="298" t="str">
        <f t="shared" si="29"/>
        <v/>
      </c>
      <c r="T482" s="299" t="str">
        <f t="shared" si="30"/>
        <v/>
      </c>
      <c r="U482" s="282"/>
    </row>
    <row r="483" spans="2:21" ht="24.75" customHeight="1">
      <c r="B483" s="176">
        <v>477</v>
      </c>
      <c r="C483" s="231"/>
      <c r="D483" s="290" t="str">
        <f t="shared" si="31"/>
        <v/>
      </c>
      <c r="E483" s="291">
        <f>IF(D483="",0,+COUNTIF('賃上げ前(２か月目)(様式3-７) '!$D$7:$D$1006,D483))</f>
        <v>0</v>
      </c>
      <c r="F483" s="205"/>
      <c r="G483" s="295" t="str">
        <f t="shared" si="32"/>
        <v/>
      </c>
      <c r="H483" s="202"/>
      <c r="I483" s="202"/>
      <c r="J483" s="203"/>
      <c r="K483" s="203"/>
      <c r="L483" s="203"/>
      <c r="M483" s="203"/>
      <c r="N483" s="203"/>
      <c r="O483" s="203"/>
      <c r="P483" s="203"/>
      <c r="Q483" s="203"/>
      <c r="R483" s="204"/>
      <c r="S483" s="298" t="str">
        <f t="shared" si="29"/>
        <v/>
      </c>
      <c r="T483" s="299" t="str">
        <f t="shared" si="30"/>
        <v/>
      </c>
      <c r="U483" s="282"/>
    </row>
    <row r="484" spans="2:21" ht="24.75" customHeight="1">
      <c r="B484" s="176">
        <v>478</v>
      </c>
      <c r="C484" s="231"/>
      <c r="D484" s="290" t="str">
        <f t="shared" si="31"/>
        <v/>
      </c>
      <c r="E484" s="291">
        <f>IF(D484="",0,+COUNTIF('賃上げ前(２か月目)(様式3-７) '!$D$7:$D$1006,D484))</f>
        <v>0</v>
      </c>
      <c r="F484" s="205"/>
      <c r="G484" s="295" t="str">
        <f t="shared" si="32"/>
        <v/>
      </c>
      <c r="H484" s="202"/>
      <c r="I484" s="202"/>
      <c r="J484" s="203"/>
      <c r="K484" s="203"/>
      <c r="L484" s="203"/>
      <c r="M484" s="203"/>
      <c r="N484" s="203"/>
      <c r="O484" s="203"/>
      <c r="P484" s="203"/>
      <c r="Q484" s="203"/>
      <c r="R484" s="204"/>
      <c r="S484" s="298" t="str">
        <f t="shared" si="29"/>
        <v/>
      </c>
      <c r="T484" s="299" t="str">
        <f t="shared" si="30"/>
        <v/>
      </c>
      <c r="U484" s="282"/>
    </row>
    <row r="485" spans="2:21" ht="24.75" customHeight="1">
      <c r="B485" s="176">
        <v>479</v>
      </c>
      <c r="C485" s="231"/>
      <c r="D485" s="290" t="str">
        <f t="shared" si="31"/>
        <v/>
      </c>
      <c r="E485" s="291">
        <f>IF(D485="",0,+COUNTIF('賃上げ前(２か月目)(様式3-７) '!$D$7:$D$1006,D485))</f>
        <v>0</v>
      </c>
      <c r="F485" s="205"/>
      <c r="G485" s="295" t="str">
        <f t="shared" si="32"/>
        <v/>
      </c>
      <c r="H485" s="202"/>
      <c r="I485" s="202"/>
      <c r="J485" s="203"/>
      <c r="K485" s="203"/>
      <c r="L485" s="203"/>
      <c r="M485" s="203"/>
      <c r="N485" s="203"/>
      <c r="O485" s="203"/>
      <c r="P485" s="203"/>
      <c r="Q485" s="203"/>
      <c r="R485" s="204"/>
      <c r="S485" s="298" t="str">
        <f t="shared" si="29"/>
        <v/>
      </c>
      <c r="T485" s="299" t="str">
        <f t="shared" si="30"/>
        <v/>
      </c>
      <c r="U485" s="282"/>
    </row>
    <row r="486" spans="2:21" ht="24.75" customHeight="1">
      <c r="B486" s="176">
        <v>480</v>
      </c>
      <c r="C486" s="231"/>
      <c r="D486" s="290" t="str">
        <f t="shared" si="31"/>
        <v/>
      </c>
      <c r="E486" s="291">
        <f>IF(D486="",0,+COUNTIF('賃上げ前(２か月目)(様式3-７) '!$D$7:$D$1006,D486))</f>
        <v>0</v>
      </c>
      <c r="F486" s="205"/>
      <c r="G486" s="295" t="str">
        <f t="shared" si="32"/>
        <v/>
      </c>
      <c r="H486" s="202"/>
      <c r="I486" s="202"/>
      <c r="J486" s="203"/>
      <c r="K486" s="203"/>
      <c r="L486" s="203"/>
      <c r="M486" s="203"/>
      <c r="N486" s="203"/>
      <c r="O486" s="203"/>
      <c r="P486" s="203"/>
      <c r="Q486" s="203"/>
      <c r="R486" s="204"/>
      <c r="S486" s="298" t="str">
        <f t="shared" si="29"/>
        <v/>
      </c>
      <c r="T486" s="299" t="str">
        <f t="shared" si="30"/>
        <v/>
      </c>
      <c r="U486" s="282"/>
    </row>
    <row r="487" spans="2:21" ht="24.75" customHeight="1">
      <c r="B487" s="176">
        <v>481</v>
      </c>
      <c r="C487" s="231"/>
      <c r="D487" s="290" t="str">
        <f t="shared" si="31"/>
        <v/>
      </c>
      <c r="E487" s="291">
        <f>IF(D487="",0,+COUNTIF('賃上げ前(２か月目)(様式3-７) '!$D$7:$D$1006,D487))</f>
        <v>0</v>
      </c>
      <c r="F487" s="205"/>
      <c r="G487" s="295" t="str">
        <f t="shared" si="32"/>
        <v/>
      </c>
      <c r="H487" s="202"/>
      <c r="I487" s="202"/>
      <c r="J487" s="203"/>
      <c r="K487" s="203"/>
      <c r="L487" s="203"/>
      <c r="M487" s="203"/>
      <c r="N487" s="203"/>
      <c r="O487" s="203"/>
      <c r="P487" s="203"/>
      <c r="Q487" s="203"/>
      <c r="R487" s="204"/>
      <c r="S487" s="298" t="str">
        <f t="shared" si="29"/>
        <v/>
      </c>
      <c r="T487" s="299" t="str">
        <f t="shared" si="30"/>
        <v/>
      </c>
      <c r="U487" s="282"/>
    </row>
    <row r="488" spans="2:21" ht="24.75" customHeight="1">
      <c r="B488" s="176">
        <v>482</v>
      </c>
      <c r="C488" s="231"/>
      <c r="D488" s="290" t="str">
        <f t="shared" si="31"/>
        <v/>
      </c>
      <c r="E488" s="291">
        <f>IF(D488="",0,+COUNTIF('賃上げ前(２か月目)(様式3-７) '!$D$7:$D$1006,D488))</f>
        <v>0</v>
      </c>
      <c r="F488" s="205"/>
      <c r="G488" s="295" t="str">
        <f t="shared" si="32"/>
        <v/>
      </c>
      <c r="H488" s="202"/>
      <c r="I488" s="202"/>
      <c r="J488" s="203"/>
      <c r="K488" s="203"/>
      <c r="L488" s="203"/>
      <c r="M488" s="203"/>
      <c r="N488" s="203"/>
      <c r="O488" s="203"/>
      <c r="P488" s="203"/>
      <c r="Q488" s="203"/>
      <c r="R488" s="204"/>
      <c r="S488" s="298" t="str">
        <f t="shared" si="29"/>
        <v/>
      </c>
      <c r="T488" s="299" t="str">
        <f t="shared" si="30"/>
        <v/>
      </c>
      <c r="U488" s="282"/>
    </row>
    <row r="489" spans="2:21" ht="24.75" customHeight="1">
      <c r="B489" s="176">
        <v>483</v>
      </c>
      <c r="C489" s="231"/>
      <c r="D489" s="290" t="str">
        <f t="shared" si="31"/>
        <v/>
      </c>
      <c r="E489" s="291">
        <f>IF(D489="",0,+COUNTIF('賃上げ前(２か月目)(様式3-７) '!$D$7:$D$1006,D489))</f>
        <v>0</v>
      </c>
      <c r="F489" s="205"/>
      <c r="G489" s="295" t="str">
        <f t="shared" si="32"/>
        <v/>
      </c>
      <c r="H489" s="202"/>
      <c r="I489" s="202"/>
      <c r="J489" s="203"/>
      <c r="K489" s="203"/>
      <c r="L489" s="203"/>
      <c r="M489" s="203"/>
      <c r="N489" s="203"/>
      <c r="O489" s="203"/>
      <c r="P489" s="203"/>
      <c r="Q489" s="203"/>
      <c r="R489" s="204"/>
      <c r="S489" s="298" t="str">
        <f t="shared" si="29"/>
        <v/>
      </c>
      <c r="T489" s="299" t="str">
        <f t="shared" si="30"/>
        <v/>
      </c>
      <c r="U489" s="282"/>
    </row>
    <row r="490" spans="2:21" ht="24.75" customHeight="1">
      <c r="B490" s="176">
        <v>484</v>
      </c>
      <c r="C490" s="231"/>
      <c r="D490" s="290" t="str">
        <f t="shared" si="31"/>
        <v/>
      </c>
      <c r="E490" s="291">
        <f>IF(D490="",0,+COUNTIF('賃上げ前(２か月目)(様式3-７) '!$D$7:$D$1006,D490))</f>
        <v>0</v>
      </c>
      <c r="F490" s="205"/>
      <c r="G490" s="295" t="str">
        <f t="shared" si="32"/>
        <v/>
      </c>
      <c r="H490" s="202"/>
      <c r="I490" s="202"/>
      <c r="J490" s="203"/>
      <c r="K490" s="203"/>
      <c r="L490" s="203"/>
      <c r="M490" s="203"/>
      <c r="N490" s="203"/>
      <c r="O490" s="203"/>
      <c r="P490" s="203"/>
      <c r="Q490" s="203"/>
      <c r="R490" s="204"/>
      <c r="S490" s="298" t="str">
        <f t="shared" si="29"/>
        <v/>
      </c>
      <c r="T490" s="299" t="str">
        <f t="shared" si="30"/>
        <v/>
      </c>
      <c r="U490" s="282"/>
    </row>
    <row r="491" spans="2:21" ht="24.75" customHeight="1">
      <c r="B491" s="176">
        <v>485</v>
      </c>
      <c r="C491" s="231"/>
      <c r="D491" s="290" t="str">
        <f t="shared" si="31"/>
        <v/>
      </c>
      <c r="E491" s="291">
        <f>IF(D491="",0,+COUNTIF('賃上げ前(２か月目)(様式3-７) '!$D$7:$D$1006,D491))</f>
        <v>0</v>
      </c>
      <c r="F491" s="205"/>
      <c r="G491" s="295" t="str">
        <f t="shared" si="32"/>
        <v/>
      </c>
      <c r="H491" s="202"/>
      <c r="I491" s="202"/>
      <c r="J491" s="203"/>
      <c r="K491" s="203"/>
      <c r="L491" s="203"/>
      <c r="M491" s="203"/>
      <c r="N491" s="203"/>
      <c r="O491" s="203"/>
      <c r="P491" s="203"/>
      <c r="Q491" s="203"/>
      <c r="R491" s="204"/>
      <c r="S491" s="298" t="str">
        <f t="shared" si="29"/>
        <v/>
      </c>
      <c r="T491" s="299" t="str">
        <f t="shared" si="30"/>
        <v/>
      </c>
      <c r="U491" s="282"/>
    </row>
    <row r="492" spans="2:21" ht="24.75" customHeight="1">
      <c r="B492" s="176">
        <v>486</v>
      </c>
      <c r="C492" s="231"/>
      <c r="D492" s="290" t="str">
        <f t="shared" si="31"/>
        <v/>
      </c>
      <c r="E492" s="291">
        <f>IF(D492="",0,+COUNTIF('賃上げ前(２か月目)(様式3-７) '!$D$7:$D$1006,D492))</f>
        <v>0</v>
      </c>
      <c r="F492" s="205"/>
      <c r="G492" s="295" t="str">
        <f t="shared" si="32"/>
        <v/>
      </c>
      <c r="H492" s="202"/>
      <c r="I492" s="202"/>
      <c r="J492" s="203"/>
      <c r="K492" s="203"/>
      <c r="L492" s="203"/>
      <c r="M492" s="203"/>
      <c r="N492" s="203"/>
      <c r="O492" s="203"/>
      <c r="P492" s="203"/>
      <c r="Q492" s="203"/>
      <c r="R492" s="204"/>
      <c r="S492" s="298" t="str">
        <f t="shared" si="29"/>
        <v/>
      </c>
      <c r="T492" s="299" t="str">
        <f t="shared" si="30"/>
        <v/>
      </c>
      <c r="U492" s="282"/>
    </row>
    <row r="493" spans="2:21" ht="24.75" customHeight="1">
      <c r="B493" s="176">
        <v>487</v>
      </c>
      <c r="C493" s="231"/>
      <c r="D493" s="290" t="str">
        <f t="shared" si="31"/>
        <v/>
      </c>
      <c r="E493" s="291">
        <f>IF(D493="",0,+COUNTIF('賃上げ前(２か月目)(様式3-７) '!$D$7:$D$1006,D493))</f>
        <v>0</v>
      </c>
      <c r="F493" s="205"/>
      <c r="G493" s="295" t="str">
        <f t="shared" si="32"/>
        <v/>
      </c>
      <c r="H493" s="202"/>
      <c r="I493" s="202"/>
      <c r="J493" s="203"/>
      <c r="K493" s="203"/>
      <c r="L493" s="203"/>
      <c r="M493" s="203"/>
      <c r="N493" s="203"/>
      <c r="O493" s="203"/>
      <c r="P493" s="203"/>
      <c r="Q493" s="203"/>
      <c r="R493" s="204"/>
      <c r="S493" s="298" t="str">
        <f t="shared" si="29"/>
        <v/>
      </c>
      <c r="T493" s="299" t="str">
        <f t="shared" si="30"/>
        <v/>
      </c>
      <c r="U493" s="282"/>
    </row>
    <row r="494" spans="2:21" ht="24.75" customHeight="1">
      <c r="B494" s="176">
        <v>488</v>
      </c>
      <c r="C494" s="231"/>
      <c r="D494" s="290" t="str">
        <f t="shared" si="31"/>
        <v/>
      </c>
      <c r="E494" s="291">
        <f>IF(D494="",0,+COUNTIF('賃上げ前(２か月目)(様式3-７) '!$D$7:$D$1006,D494))</f>
        <v>0</v>
      </c>
      <c r="F494" s="205"/>
      <c r="G494" s="295" t="str">
        <f t="shared" si="32"/>
        <v/>
      </c>
      <c r="H494" s="202"/>
      <c r="I494" s="202"/>
      <c r="J494" s="203"/>
      <c r="K494" s="203"/>
      <c r="L494" s="203"/>
      <c r="M494" s="203"/>
      <c r="N494" s="203"/>
      <c r="O494" s="203"/>
      <c r="P494" s="203"/>
      <c r="Q494" s="203"/>
      <c r="R494" s="204"/>
      <c r="S494" s="298" t="str">
        <f t="shared" si="29"/>
        <v/>
      </c>
      <c r="T494" s="299" t="str">
        <f t="shared" si="30"/>
        <v/>
      </c>
      <c r="U494" s="282"/>
    </row>
    <row r="495" spans="2:21" ht="24.75" customHeight="1">
      <c r="B495" s="176">
        <v>489</v>
      </c>
      <c r="C495" s="231"/>
      <c r="D495" s="290" t="str">
        <f t="shared" si="31"/>
        <v/>
      </c>
      <c r="E495" s="291">
        <f>IF(D495="",0,+COUNTIF('賃上げ前(２か月目)(様式3-７) '!$D$7:$D$1006,D495))</f>
        <v>0</v>
      </c>
      <c r="F495" s="205"/>
      <c r="G495" s="295" t="str">
        <f t="shared" si="32"/>
        <v/>
      </c>
      <c r="H495" s="202"/>
      <c r="I495" s="202"/>
      <c r="J495" s="203"/>
      <c r="K495" s="203"/>
      <c r="L495" s="203"/>
      <c r="M495" s="203"/>
      <c r="N495" s="203"/>
      <c r="O495" s="203"/>
      <c r="P495" s="203"/>
      <c r="Q495" s="203"/>
      <c r="R495" s="204"/>
      <c r="S495" s="298" t="str">
        <f t="shared" si="29"/>
        <v/>
      </c>
      <c r="T495" s="299" t="str">
        <f t="shared" si="30"/>
        <v/>
      </c>
      <c r="U495" s="282"/>
    </row>
    <row r="496" spans="2:21" ht="24.75" customHeight="1">
      <c r="B496" s="176">
        <v>490</v>
      </c>
      <c r="C496" s="231"/>
      <c r="D496" s="290" t="str">
        <f t="shared" si="31"/>
        <v/>
      </c>
      <c r="E496" s="291">
        <f>IF(D496="",0,+COUNTIF('賃上げ前(２か月目)(様式3-７) '!$D$7:$D$1006,D496))</f>
        <v>0</v>
      </c>
      <c r="F496" s="205"/>
      <c r="G496" s="295" t="str">
        <f t="shared" si="32"/>
        <v/>
      </c>
      <c r="H496" s="202"/>
      <c r="I496" s="202"/>
      <c r="J496" s="203"/>
      <c r="K496" s="203"/>
      <c r="L496" s="203"/>
      <c r="M496" s="203"/>
      <c r="N496" s="203"/>
      <c r="O496" s="203"/>
      <c r="P496" s="203"/>
      <c r="Q496" s="203"/>
      <c r="R496" s="204"/>
      <c r="S496" s="298" t="str">
        <f t="shared" si="29"/>
        <v/>
      </c>
      <c r="T496" s="299" t="str">
        <f t="shared" si="30"/>
        <v/>
      </c>
      <c r="U496" s="282"/>
    </row>
    <row r="497" spans="2:21" ht="24.75" customHeight="1">
      <c r="B497" s="176">
        <v>491</v>
      </c>
      <c r="C497" s="231"/>
      <c r="D497" s="290" t="str">
        <f t="shared" si="31"/>
        <v/>
      </c>
      <c r="E497" s="291">
        <f>IF(D497="",0,+COUNTIF('賃上げ前(２か月目)(様式3-７) '!$D$7:$D$1006,D497))</f>
        <v>0</v>
      </c>
      <c r="F497" s="205"/>
      <c r="G497" s="295" t="str">
        <f t="shared" si="32"/>
        <v/>
      </c>
      <c r="H497" s="202"/>
      <c r="I497" s="202"/>
      <c r="J497" s="203"/>
      <c r="K497" s="203"/>
      <c r="L497" s="203"/>
      <c r="M497" s="203"/>
      <c r="N497" s="203"/>
      <c r="O497" s="203"/>
      <c r="P497" s="203"/>
      <c r="Q497" s="203"/>
      <c r="R497" s="204"/>
      <c r="S497" s="298" t="str">
        <f t="shared" si="29"/>
        <v/>
      </c>
      <c r="T497" s="299" t="str">
        <f t="shared" si="30"/>
        <v/>
      </c>
      <c r="U497" s="282"/>
    </row>
    <row r="498" spans="2:21" ht="24.75" customHeight="1">
      <c r="B498" s="176">
        <v>492</v>
      </c>
      <c r="C498" s="231"/>
      <c r="D498" s="290" t="str">
        <f t="shared" si="31"/>
        <v/>
      </c>
      <c r="E498" s="291">
        <f>IF(D498="",0,+COUNTIF('賃上げ前(２か月目)(様式3-７) '!$D$7:$D$1006,D498))</f>
        <v>0</v>
      </c>
      <c r="F498" s="205"/>
      <c r="G498" s="295" t="str">
        <f t="shared" si="32"/>
        <v/>
      </c>
      <c r="H498" s="202"/>
      <c r="I498" s="202"/>
      <c r="J498" s="203"/>
      <c r="K498" s="203"/>
      <c r="L498" s="203"/>
      <c r="M498" s="203"/>
      <c r="N498" s="203"/>
      <c r="O498" s="203"/>
      <c r="P498" s="203"/>
      <c r="Q498" s="203"/>
      <c r="R498" s="204"/>
      <c r="S498" s="298" t="str">
        <f t="shared" si="29"/>
        <v/>
      </c>
      <c r="T498" s="299" t="str">
        <f t="shared" si="30"/>
        <v/>
      </c>
      <c r="U498" s="282"/>
    </row>
    <row r="499" spans="2:21" ht="24.75" customHeight="1">
      <c r="B499" s="176">
        <v>493</v>
      </c>
      <c r="C499" s="231"/>
      <c r="D499" s="290" t="str">
        <f t="shared" si="31"/>
        <v/>
      </c>
      <c r="E499" s="291">
        <f>IF(D499="",0,+COUNTIF('賃上げ前(２か月目)(様式3-７) '!$D$7:$D$1006,D499))</f>
        <v>0</v>
      </c>
      <c r="F499" s="205"/>
      <c r="G499" s="295" t="str">
        <f t="shared" si="32"/>
        <v/>
      </c>
      <c r="H499" s="202"/>
      <c r="I499" s="202"/>
      <c r="J499" s="203"/>
      <c r="K499" s="203"/>
      <c r="L499" s="203"/>
      <c r="M499" s="203"/>
      <c r="N499" s="203"/>
      <c r="O499" s="203"/>
      <c r="P499" s="203"/>
      <c r="Q499" s="203"/>
      <c r="R499" s="204"/>
      <c r="S499" s="298" t="str">
        <f t="shared" si="29"/>
        <v/>
      </c>
      <c r="T499" s="299" t="str">
        <f t="shared" si="30"/>
        <v/>
      </c>
      <c r="U499" s="282"/>
    </row>
    <row r="500" spans="2:21" ht="24.75" customHeight="1">
      <c r="B500" s="176">
        <v>494</v>
      </c>
      <c r="C500" s="231"/>
      <c r="D500" s="290" t="str">
        <f t="shared" si="31"/>
        <v/>
      </c>
      <c r="E500" s="291">
        <f>IF(D500="",0,+COUNTIF('賃上げ前(２か月目)(様式3-７) '!$D$7:$D$1006,D500))</f>
        <v>0</v>
      </c>
      <c r="F500" s="205"/>
      <c r="G500" s="295" t="str">
        <f t="shared" si="32"/>
        <v/>
      </c>
      <c r="H500" s="202"/>
      <c r="I500" s="202"/>
      <c r="J500" s="203"/>
      <c r="K500" s="203"/>
      <c r="L500" s="203"/>
      <c r="M500" s="203"/>
      <c r="N500" s="203"/>
      <c r="O500" s="203"/>
      <c r="P500" s="203"/>
      <c r="Q500" s="203"/>
      <c r="R500" s="204"/>
      <c r="S500" s="298" t="str">
        <f t="shared" si="29"/>
        <v/>
      </c>
      <c r="T500" s="299" t="str">
        <f t="shared" si="30"/>
        <v/>
      </c>
      <c r="U500" s="282"/>
    </row>
    <row r="501" spans="2:21" ht="24.75" customHeight="1">
      <c r="B501" s="176">
        <v>495</v>
      </c>
      <c r="C501" s="231"/>
      <c r="D501" s="290" t="str">
        <f t="shared" si="31"/>
        <v/>
      </c>
      <c r="E501" s="291">
        <f>IF(D501="",0,+COUNTIF('賃上げ前(２か月目)(様式3-７) '!$D$7:$D$1006,D501))</f>
        <v>0</v>
      </c>
      <c r="F501" s="205"/>
      <c r="G501" s="295" t="str">
        <f t="shared" si="32"/>
        <v/>
      </c>
      <c r="H501" s="202"/>
      <c r="I501" s="202"/>
      <c r="J501" s="203"/>
      <c r="K501" s="203"/>
      <c r="L501" s="203"/>
      <c r="M501" s="203"/>
      <c r="N501" s="203"/>
      <c r="O501" s="203"/>
      <c r="P501" s="203"/>
      <c r="Q501" s="203"/>
      <c r="R501" s="204"/>
      <c r="S501" s="298" t="str">
        <f t="shared" si="29"/>
        <v/>
      </c>
      <c r="T501" s="299" t="str">
        <f t="shared" si="30"/>
        <v/>
      </c>
      <c r="U501" s="282"/>
    </row>
    <row r="502" spans="2:21" ht="24.75" customHeight="1">
      <c r="B502" s="176">
        <v>496</v>
      </c>
      <c r="C502" s="231"/>
      <c r="D502" s="290" t="str">
        <f t="shared" si="31"/>
        <v/>
      </c>
      <c r="E502" s="291">
        <f>IF(D502="",0,+COUNTIF('賃上げ前(２か月目)(様式3-７) '!$D$7:$D$1006,D502))</f>
        <v>0</v>
      </c>
      <c r="F502" s="205"/>
      <c r="G502" s="295" t="str">
        <f t="shared" si="32"/>
        <v/>
      </c>
      <c r="H502" s="202"/>
      <c r="I502" s="202"/>
      <c r="J502" s="203"/>
      <c r="K502" s="203"/>
      <c r="L502" s="203"/>
      <c r="M502" s="203"/>
      <c r="N502" s="203"/>
      <c r="O502" s="203"/>
      <c r="P502" s="203"/>
      <c r="Q502" s="203"/>
      <c r="R502" s="204"/>
      <c r="S502" s="298" t="str">
        <f t="shared" si="29"/>
        <v/>
      </c>
      <c r="T502" s="299" t="str">
        <f t="shared" si="30"/>
        <v/>
      </c>
      <c r="U502" s="282"/>
    </row>
    <row r="503" spans="2:21" ht="24.75" customHeight="1">
      <c r="B503" s="176">
        <v>497</v>
      </c>
      <c r="C503" s="231"/>
      <c r="D503" s="290" t="str">
        <f t="shared" si="31"/>
        <v/>
      </c>
      <c r="E503" s="291">
        <f>IF(D503="",0,+COUNTIF('賃上げ前(２か月目)(様式3-７) '!$D$7:$D$1006,D503))</f>
        <v>0</v>
      </c>
      <c r="F503" s="205"/>
      <c r="G503" s="295" t="str">
        <f t="shared" si="32"/>
        <v/>
      </c>
      <c r="H503" s="202"/>
      <c r="I503" s="202"/>
      <c r="J503" s="203"/>
      <c r="K503" s="203"/>
      <c r="L503" s="203"/>
      <c r="M503" s="203"/>
      <c r="N503" s="203"/>
      <c r="O503" s="203"/>
      <c r="P503" s="203"/>
      <c r="Q503" s="203"/>
      <c r="R503" s="204"/>
      <c r="S503" s="298" t="str">
        <f t="shared" si="29"/>
        <v/>
      </c>
      <c r="T503" s="299" t="str">
        <f t="shared" si="30"/>
        <v/>
      </c>
      <c r="U503" s="282"/>
    </row>
    <row r="504" spans="2:21" ht="24.75" customHeight="1">
      <c r="B504" s="176">
        <v>498</v>
      </c>
      <c r="C504" s="231"/>
      <c r="D504" s="290" t="str">
        <f t="shared" si="31"/>
        <v/>
      </c>
      <c r="E504" s="291">
        <f>IF(D504="",0,+COUNTIF('賃上げ前(２か月目)(様式3-７) '!$D$7:$D$1006,D504))</f>
        <v>0</v>
      </c>
      <c r="F504" s="205"/>
      <c r="G504" s="295" t="str">
        <f t="shared" si="32"/>
        <v/>
      </c>
      <c r="H504" s="202"/>
      <c r="I504" s="202"/>
      <c r="J504" s="203"/>
      <c r="K504" s="203"/>
      <c r="L504" s="203"/>
      <c r="M504" s="203"/>
      <c r="N504" s="203"/>
      <c r="O504" s="203"/>
      <c r="P504" s="203"/>
      <c r="Q504" s="203"/>
      <c r="R504" s="204"/>
      <c r="S504" s="298" t="str">
        <f t="shared" si="29"/>
        <v/>
      </c>
      <c r="T504" s="299" t="str">
        <f t="shared" si="30"/>
        <v/>
      </c>
      <c r="U504" s="282"/>
    </row>
    <row r="505" spans="2:21" ht="24.75" customHeight="1">
      <c r="B505" s="176">
        <v>499</v>
      </c>
      <c r="C505" s="231"/>
      <c r="D505" s="290" t="str">
        <f t="shared" si="31"/>
        <v/>
      </c>
      <c r="E505" s="291">
        <f>IF(D505="",0,+COUNTIF('賃上げ前(２か月目)(様式3-７) '!$D$7:$D$1006,D505))</f>
        <v>0</v>
      </c>
      <c r="F505" s="205"/>
      <c r="G505" s="295" t="str">
        <f t="shared" si="32"/>
        <v/>
      </c>
      <c r="H505" s="202"/>
      <c r="I505" s="202"/>
      <c r="J505" s="203"/>
      <c r="K505" s="203"/>
      <c r="L505" s="203"/>
      <c r="M505" s="203"/>
      <c r="N505" s="203"/>
      <c r="O505" s="203"/>
      <c r="P505" s="203"/>
      <c r="Q505" s="203"/>
      <c r="R505" s="204"/>
      <c r="S505" s="298" t="str">
        <f t="shared" si="29"/>
        <v/>
      </c>
      <c r="T505" s="299" t="str">
        <f t="shared" si="30"/>
        <v/>
      </c>
      <c r="U505" s="282"/>
    </row>
    <row r="506" spans="2:21" ht="24.75" customHeight="1">
      <c r="B506" s="176">
        <v>500</v>
      </c>
      <c r="C506" s="231"/>
      <c r="D506" s="290" t="str">
        <f t="shared" si="31"/>
        <v/>
      </c>
      <c r="E506" s="291">
        <f>IF(D506="",0,+COUNTIF('賃上げ前(２か月目)(様式3-７) '!$D$7:$D$1006,D506))</f>
        <v>0</v>
      </c>
      <c r="F506" s="205"/>
      <c r="G506" s="295" t="str">
        <f t="shared" si="32"/>
        <v/>
      </c>
      <c r="H506" s="202"/>
      <c r="I506" s="202"/>
      <c r="J506" s="203"/>
      <c r="K506" s="203"/>
      <c r="L506" s="203"/>
      <c r="M506" s="203"/>
      <c r="N506" s="203"/>
      <c r="O506" s="203"/>
      <c r="P506" s="203"/>
      <c r="Q506" s="203"/>
      <c r="R506" s="204"/>
      <c r="S506" s="298" t="str">
        <f t="shared" si="29"/>
        <v/>
      </c>
      <c r="T506" s="299" t="str">
        <f t="shared" si="30"/>
        <v/>
      </c>
      <c r="U506" s="282"/>
    </row>
    <row r="507" spans="2:21" ht="24.75" customHeight="1">
      <c r="B507" s="176">
        <v>501</v>
      </c>
      <c r="C507" s="231"/>
      <c r="D507" s="290" t="str">
        <f t="shared" si="31"/>
        <v/>
      </c>
      <c r="E507" s="291">
        <f>IF(D507="",0,+COUNTIF('賃上げ前(２か月目)(様式3-７) '!$D$7:$D$1006,D507))</f>
        <v>0</v>
      </c>
      <c r="F507" s="205"/>
      <c r="G507" s="295" t="str">
        <f t="shared" si="32"/>
        <v/>
      </c>
      <c r="H507" s="202"/>
      <c r="I507" s="202"/>
      <c r="J507" s="203"/>
      <c r="K507" s="203"/>
      <c r="L507" s="203"/>
      <c r="M507" s="203"/>
      <c r="N507" s="203"/>
      <c r="O507" s="203"/>
      <c r="P507" s="203"/>
      <c r="Q507" s="203"/>
      <c r="R507" s="204"/>
      <c r="S507" s="298" t="str">
        <f t="shared" si="29"/>
        <v/>
      </c>
      <c r="T507" s="299" t="str">
        <f t="shared" si="30"/>
        <v/>
      </c>
      <c r="U507" s="282"/>
    </row>
    <row r="508" spans="2:21" ht="24.75" customHeight="1">
      <c r="B508" s="176">
        <v>502</v>
      </c>
      <c r="C508" s="231"/>
      <c r="D508" s="290" t="str">
        <f t="shared" si="31"/>
        <v/>
      </c>
      <c r="E508" s="291">
        <f>IF(D508="",0,+COUNTIF('賃上げ前(２か月目)(様式3-７) '!$D$7:$D$1006,D508))</f>
        <v>0</v>
      </c>
      <c r="F508" s="205"/>
      <c r="G508" s="295" t="str">
        <f t="shared" si="32"/>
        <v/>
      </c>
      <c r="H508" s="202"/>
      <c r="I508" s="202"/>
      <c r="J508" s="203"/>
      <c r="K508" s="203"/>
      <c r="L508" s="203"/>
      <c r="M508" s="203"/>
      <c r="N508" s="203"/>
      <c r="O508" s="203"/>
      <c r="P508" s="203"/>
      <c r="Q508" s="203"/>
      <c r="R508" s="204"/>
      <c r="S508" s="298" t="str">
        <f t="shared" si="29"/>
        <v/>
      </c>
      <c r="T508" s="299" t="str">
        <f t="shared" si="30"/>
        <v/>
      </c>
      <c r="U508" s="282"/>
    </row>
    <row r="509" spans="2:21" ht="24.75" customHeight="1">
      <c r="B509" s="176">
        <v>503</v>
      </c>
      <c r="C509" s="231"/>
      <c r="D509" s="290" t="str">
        <f t="shared" si="31"/>
        <v/>
      </c>
      <c r="E509" s="291">
        <f>IF(D509="",0,+COUNTIF('賃上げ前(２か月目)(様式3-７) '!$D$7:$D$1006,D509))</f>
        <v>0</v>
      </c>
      <c r="F509" s="205"/>
      <c r="G509" s="295" t="str">
        <f t="shared" si="32"/>
        <v/>
      </c>
      <c r="H509" s="202"/>
      <c r="I509" s="202"/>
      <c r="J509" s="203"/>
      <c r="K509" s="203"/>
      <c r="L509" s="203"/>
      <c r="M509" s="203"/>
      <c r="N509" s="203"/>
      <c r="O509" s="203"/>
      <c r="P509" s="203"/>
      <c r="Q509" s="203"/>
      <c r="R509" s="204"/>
      <c r="S509" s="298" t="str">
        <f t="shared" si="29"/>
        <v/>
      </c>
      <c r="T509" s="299" t="str">
        <f t="shared" si="30"/>
        <v/>
      </c>
      <c r="U509" s="282"/>
    </row>
    <row r="510" spans="2:21" ht="24.75" customHeight="1">
      <c r="B510" s="176">
        <v>504</v>
      </c>
      <c r="C510" s="231"/>
      <c r="D510" s="290" t="str">
        <f t="shared" si="31"/>
        <v/>
      </c>
      <c r="E510" s="291">
        <f>IF(D510="",0,+COUNTIF('賃上げ前(２か月目)(様式3-７) '!$D$7:$D$1006,D510))</f>
        <v>0</v>
      </c>
      <c r="F510" s="205"/>
      <c r="G510" s="295" t="str">
        <f t="shared" si="32"/>
        <v/>
      </c>
      <c r="H510" s="202"/>
      <c r="I510" s="202"/>
      <c r="J510" s="203"/>
      <c r="K510" s="203"/>
      <c r="L510" s="203"/>
      <c r="M510" s="203"/>
      <c r="N510" s="203"/>
      <c r="O510" s="203"/>
      <c r="P510" s="203"/>
      <c r="Q510" s="203"/>
      <c r="R510" s="204"/>
      <c r="S510" s="298" t="str">
        <f t="shared" si="29"/>
        <v/>
      </c>
      <c r="T510" s="299" t="str">
        <f t="shared" si="30"/>
        <v/>
      </c>
      <c r="U510" s="282"/>
    </row>
    <row r="511" spans="2:21" ht="24.75" customHeight="1">
      <c r="B511" s="176">
        <v>505</v>
      </c>
      <c r="C511" s="231"/>
      <c r="D511" s="290" t="str">
        <f t="shared" si="31"/>
        <v/>
      </c>
      <c r="E511" s="291">
        <f>IF(D511="",0,+COUNTIF('賃上げ前(２か月目)(様式3-７) '!$D$7:$D$1006,D511))</f>
        <v>0</v>
      </c>
      <c r="F511" s="205"/>
      <c r="G511" s="295" t="str">
        <f t="shared" si="32"/>
        <v/>
      </c>
      <c r="H511" s="202"/>
      <c r="I511" s="202"/>
      <c r="J511" s="203"/>
      <c r="K511" s="203"/>
      <c r="L511" s="203"/>
      <c r="M511" s="203"/>
      <c r="N511" s="203"/>
      <c r="O511" s="203"/>
      <c r="P511" s="203"/>
      <c r="Q511" s="203"/>
      <c r="R511" s="204"/>
      <c r="S511" s="298" t="str">
        <f t="shared" si="29"/>
        <v/>
      </c>
      <c r="T511" s="299" t="str">
        <f t="shared" si="30"/>
        <v/>
      </c>
      <c r="U511" s="282"/>
    </row>
    <row r="512" spans="2:21" ht="24.75" customHeight="1">
      <c r="B512" s="176">
        <v>506</v>
      </c>
      <c r="C512" s="231"/>
      <c r="D512" s="290" t="str">
        <f t="shared" si="31"/>
        <v/>
      </c>
      <c r="E512" s="291">
        <f>IF(D512="",0,+COUNTIF('賃上げ前(２か月目)(様式3-７) '!$D$7:$D$1006,D512))</f>
        <v>0</v>
      </c>
      <c r="F512" s="205"/>
      <c r="G512" s="295" t="str">
        <f t="shared" si="32"/>
        <v/>
      </c>
      <c r="H512" s="202"/>
      <c r="I512" s="202"/>
      <c r="J512" s="203"/>
      <c r="K512" s="203"/>
      <c r="L512" s="203"/>
      <c r="M512" s="203"/>
      <c r="N512" s="203"/>
      <c r="O512" s="203"/>
      <c r="P512" s="203"/>
      <c r="Q512" s="203"/>
      <c r="R512" s="204"/>
      <c r="S512" s="298" t="str">
        <f t="shared" si="29"/>
        <v/>
      </c>
      <c r="T512" s="299" t="str">
        <f t="shared" si="30"/>
        <v/>
      </c>
      <c r="U512" s="282"/>
    </row>
    <row r="513" spans="2:21" ht="24.75" customHeight="1">
      <c r="B513" s="176">
        <v>507</v>
      </c>
      <c r="C513" s="231"/>
      <c r="D513" s="290" t="str">
        <f t="shared" si="31"/>
        <v/>
      </c>
      <c r="E513" s="291">
        <f>IF(D513="",0,+COUNTIF('賃上げ前(２か月目)(様式3-７) '!$D$7:$D$1006,D513))</f>
        <v>0</v>
      </c>
      <c r="F513" s="205"/>
      <c r="G513" s="295" t="str">
        <f t="shared" si="32"/>
        <v/>
      </c>
      <c r="H513" s="202"/>
      <c r="I513" s="202"/>
      <c r="J513" s="203"/>
      <c r="K513" s="203"/>
      <c r="L513" s="203"/>
      <c r="M513" s="203"/>
      <c r="N513" s="203"/>
      <c r="O513" s="203"/>
      <c r="P513" s="203"/>
      <c r="Q513" s="203"/>
      <c r="R513" s="204"/>
      <c r="S513" s="298" t="str">
        <f t="shared" si="29"/>
        <v/>
      </c>
      <c r="T513" s="299" t="str">
        <f t="shared" si="30"/>
        <v/>
      </c>
      <c r="U513" s="282"/>
    </row>
    <row r="514" spans="2:21" ht="24.75" customHeight="1">
      <c r="B514" s="176">
        <v>508</v>
      </c>
      <c r="C514" s="231"/>
      <c r="D514" s="290" t="str">
        <f t="shared" si="31"/>
        <v/>
      </c>
      <c r="E514" s="291">
        <f>IF(D514="",0,+COUNTIF('賃上げ前(２か月目)(様式3-７) '!$D$7:$D$1006,D514))</f>
        <v>0</v>
      </c>
      <c r="F514" s="205"/>
      <c r="G514" s="295" t="str">
        <f t="shared" si="32"/>
        <v/>
      </c>
      <c r="H514" s="202"/>
      <c r="I514" s="202"/>
      <c r="J514" s="203"/>
      <c r="K514" s="203"/>
      <c r="L514" s="203"/>
      <c r="M514" s="203"/>
      <c r="N514" s="203"/>
      <c r="O514" s="203"/>
      <c r="P514" s="203"/>
      <c r="Q514" s="203"/>
      <c r="R514" s="204"/>
      <c r="S514" s="298" t="str">
        <f t="shared" si="29"/>
        <v/>
      </c>
      <c r="T514" s="299" t="str">
        <f t="shared" si="30"/>
        <v/>
      </c>
      <c r="U514" s="282"/>
    </row>
    <row r="515" spans="2:21" ht="24.75" customHeight="1">
      <c r="B515" s="176">
        <v>509</v>
      </c>
      <c r="C515" s="231"/>
      <c r="D515" s="290" t="str">
        <f t="shared" si="31"/>
        <v/>
      </c>
      <c r="E515" s="291">
        <f>IF(D515="",0,+COUNTIF('賃上げ前(２か月目)(様式3-７) '!$D$7:$D$1006,D515))</f>
        <v>0</v>
      </c>
      <c r="F515" s="205"/>
      <c r="G515" s="295" t="str">
        <f t="shared" si="32"/>
        <v/>
      </c>
      <c r="H515" s="202"/>
      <c r="I515" s="202"/>
      <c r="J515" s="203"/>
      <c r="K515" s="203"/>
      <c r="L515" s="203"/>
      <c r="M515" s="203"/>
      <c r="N515" s="203"/>
      <c r="O515" s="203"/>
      <c r="P515" s="203"/>
      <c r="Q515" s="203"/>
      <c r="R515" s="204"/>
      <c r="S515" s="298" t="str">
        <f t="shared" si="29"/>
        <v/>
      </c>
      <c r="T515" s="299" t="str">
        <f t="shared" si="30"/>
        <v/>
      </c>
      <c r="U515" s="282"/>
    </row>
    <row r="516" spans="2:21" ht="24.75" customHeight="1">
      <c r="B516" s="176">
        <v>510</v>
      </c>
      <c r="C516" s="231"/>
      <c r="D516" s="290" t="str">
        <f t="shared" si="31"/>
        <v/>
      </c>
      <c r="E516" s="291">
        <f>IF(D516="",0,+COUNTIF('賃上げ前(２か月目)(様式3-７) '!$D$7:$D$1006,D516))</f>
        <v>0</v>
      </c>
      <c r="F516" s="205"/>
      <c r="G516" s="295" t="str">
        <f t="shared" si="32"/>
        <v/>
      </c>
      <c r="H516" s="202"/>
      <c r="I516" s="202"/>
      <c r="J516" s="203"/>
      <c r="K516" s="203"/>
      <c r="L516" s="203"/>
      <c r="M516" s="203"/>
      <c r="N516" s="203"/>
      <c r="O516" s="203"/>
      <c r="P516" s="203"/>
      <c r="Q516" s="203"/>
      <c r="R516" s="204"/>
      <c r="S516" s="298" t="str">
        <f t="shared" si="29"/>
        <v/>
      </c>
      <c r="T516" s="299" t="str">
        <f t="shared" si="30"/>
        <v/>
      </c>
      <c r="U516" s="282"/>
    </row>
    <row r="517" spans="2:21" ht="24.75" customHeight="1">
      <c r="B517" s="176">
        <v>511</v>
      </c>
      <c r="C517" s="231"/>
      <c r="D517" s="290" t="str">
        <f t="shared" si="31"/>
        <v/>
      </c>
      <c r="E517" s="291">
        <f>IF(D517="",0,+COUNTIF('賃上げ前(２か月目)(様式3-７) '!$D$7:$D$1006,D517))</f>
        <v>0</v>
      </c>
      <c r="F517" s="205"/>
      <c r="G517" s="295" t="str">
        <f t="shared" si="32"/>
        <v/>
      </c>
      <c r="H517" s="202"/>
      <c r="I517" s="202"/>
      <c r="J517" s="203"/>
      <c r="K517" s="203"/>
      <c r="L517" s="203"/>
      <c r="M517" s="203"/>
      <c r="N517" s="203"/>
      <c r="O517" s="203"/>
      <c r="P517" s="203"/>
      <c r="Q517" s="203"/>
      <c r="R517" s="204"/>
      <c r="S517" s="298" t="str">
        <f t="shared" si="29"/>
        <v/>
      </c>
      <c r="T517" s="299" t="str">
        <f t="shared" si="30"/>
        <v/>
      </c>
      <c r="U517" s="282"/>
    </row>
    <row r="518" spans="2:21" ht="24.75" customHeight="1">
      <c r="B518" s="176">
        <v>512</v>
      </c>
      <c r="C518" s="231"/>
      <c r="D518" s="290" t="str">
        <f t="shared" si="31"/>
        <v/>
      </c>
      <c r="E518" s="291">
        <f>IF(D518="",0,+COUNTIF('賃上げ前(２か月目)(様式3-７) '!$D$7:$D$1006,D518))</f>
        <v>0</v>
      </c>
      <c r="F518" s="205"/>
      <c r="G518" s="295" t="str">
        <f t="shared" si="32"/>
        <v/>
      </c>
      <c r="H518" s="202"/>
      <c r="I518" s="202"/>
      <c r="J518" s="203"/>
      <c r="K518" s="203"/>
      <c r="L518" s="203"/>
      <c r="M518" s="203"/>
      <c r="N518" s="203"/>
      <c r="O518" s="203"/>
      <c r="P518" s="203"/>
      <c r="Q518" s="203"/>
      <c r="R518" s="204"/>
      <c r="S518" s="298" t="str">
        <f t="shared" si="29"/>
        <v/>
      </c>
      <c r="T518" s="299" t="str">
        <f t="shared" si="30"/>
        <v/>
      </c>
      <c r="U518" s="282"/>
    </row>
    <row r="519" spans="2:21" ht="24.75" customHeight="1">
      <c r="B519" s="176">
        <v>513</v>
      </c>
      <c r="C519" s="231"/>
      <c r="D519" s="290" t="str">
        <f t="shared" si="31"/>
        <v/>
      </c>
      <c r="E519" s="291">
        <f>IF(D519="",0,+COUNTIF('賃上げ前(２か月目)(様式3-７) '!$D$7:$D$1006,D519))</f>
        <v>0</v>
      </c>
      <c r="F519" s="205"/>
      <c r="G519" s="295" t="str">
        <f t="shared" si="32"/>
        <v/>
      </c>
      <c r="H519" s="202"/>
      <c r="I519" s="202"/>
      <c r="J519" s="203"/>
      <c r="K519" s="203"/>
      <c r="L519" s="203"/>
      <c r="M519" s="203"/>
      <c r="N519" s="203"/>
      <c r="O519" s="203"/>
      <c r="P519" s="203"/>
      <c r="Q519" s="203"/>
      <c r="R519" s="204"/>
      <c r="S519" s="298" t="str">
        <f t="shared" si="29"/>
        <v/>
      </c>
      <c r="T519" s="299" t="str">
        <f t="shared" si="30"/>
        <v/>
      </c>
      <c r="U519" s="282"/>
    </row>
    <row r="520" spans="2:21" ht="24.75" customHeight="1">
      <c r="B520" s="176">
        <v>514</v>
      </c>
      <c r="C520" s="231"/>
      <c r="D520" s="290" t="str">
        <f t="shared" si="31"/>
        <v/>
      </c>
      <c r="E520" s="291">
        <f>IF(D520="",0,+COUNTIF('賃上げ前(２か月目)(様式3-７) '!$D$7:$D$1006,D520))</f>
        <v>0</v>
      </c>
      <c r="F520" s="205"/>
      <c r="G520" s="295" t="str">
        <f t="shared" si="32"/>
        <v/>
      </c>
      <c r="H520" s="202"/>
      <c r="I520" s="202"/>
      <c r="J520" s="203"/>
      <c r="K520" s="203"/>
      <c r="L520" s="203"/>
      <c r="M520" s="203"/>
      <c r="N520" s="203"/>
      <c r="O520" s="203"/>
      <c r="P520" s="203"/>
      <c r="Q520" s="203"/>
      <c r="R520" s="204"/>
      <c r="S520" s="298" t="str">
        <f t="shared" ref="S520:S583" si="33">IF(C520="","",+SUM(H520:R520))</f>
        <v/>
      </c>
      <c r="T520" s="299" t="str">
        <f t="shared" ref="T520:T583" si="34">IF(C520="","",+IF(G520="対象",H520,0))</f>
        <v/>
      </c>
      <c r="U520" s="282"/>
    </row>
    <row r="521" spans="2:21" ht="24.75" customHeight="1">
      <c r="B521" s="176">
        <v>515</v>
      </c>
      <c r="C521" s="231"/>
      <c r="D521" s="290" t="str">
        <f t="shared" ref="D521:D584" si="35">SUBSTITUTE(SUBSTITUTE(C521,"　","")," ","")</f>
        <v/>
      </c>
      <c r="E521" s="291">
        <f>IF(D521="",0,+COUNTIF('賃上げ前(２か月目)(様式3-７) '!$D$7:$D$1006,D521))</f>
        <v>0</v>
      </c>
      <c r="F521" s="205"/>
      <c r="G521" s="295" t="str">
        <f t="shared" ref="G521:G584" si="36">IF(C521="","",+IF(OR(E521&lt;1,F521=""),"除外","対象"))</f>
        <v/>
      </c>
      <c r="H521" s="202"/>
      <c r="I521" s="202"/>
      <c r="J521" s="203"/>
      <c r="K521" s="203"/>
      <c r="L521" s="203"/>
      <c r="M521" s="203"/>
      <c r="N521" s="203"/>
      <c r="O521" s="203"/>
      <c r="P521" s="203"/>
      <c r="Q521" s="203"/>
      <c r="R521" s="204"/>
      <c r="S521" s="298" t="str">
        <f t="shared" si="33"/>
        <v/>
      </c>
      <c r="T521" s="299" t="str">
        <f t="shared" si="34"/>
        <v/>
      </c>
      <c r="U521" s="282"/>
    </row>
    <row r="522" spans="2:21" ht="24.75" customHeight="1">
      <c r="B522" s="176">
        <v>516</v>
      </c>
      <c r="C522" s="231"/>
      <c r="D522" s="290" t="str">
        <f t="shared" si="35"/>
        <v/>
      </c>
      <c r="E522" s="291">
        <f>IF(D522="",0,+COUNTIF('賃上げ前(２か月目)(様式3-７) '!$D$7:$D$1006,D522))</f>
        <v>0</v>
      </c>
      <c r="F522" s="205"/>
      <c r="G522" s="295" t="str">
        <f t="shared" si="36"/>
        <v/>
      </c>
      <c r="H522" s="202"/>
      <c r="I522" s="202"/>
      <c r="J522" s="203"/>
      <c r="K522" s="203"/>
      <c r="L522" s="203"/>
      <c r="M522" s="203"/>
      <c r="N522" s="203"/>
      <c r="O522" s="203"/>
      <c r="P522" s="203"/>
      <c r="Q522" s="203"/>
      <c r="R522" s="204"/>
      <c r="S522" s="298" t="str">
        <f t="shared" si="33"/>
        <v/>
      </c>
      <c r="T522" s="299" t="str">
        <f t="shared" si="34"/>
        <v/>
      </c>
      <c r="U522" s="282"/>
    </row>
    <row r="523" spans="2:21" ht="24.75" customHeight="1">
      <c r="B523" s="176">
        <v>517</v>
      </c>
      <c r="C523" s="231"/>
      <c r="D523" s="290" t="str">
        <f t="shared" si="35"/>
        <v/>
      </c>
      <c r="E523" s="291">
        <f>IF(D523="",0,+COUNTIF('賃上げ前(２か月目)(様式3-７) '!$D$7:$D$1006,D523))</f>
        <v>0</v>
      </c>
      <c r="F523" s="205"/>
      <c r="G523" s="295" t="str">
        <f t="shared" si="36"/>
        <v/>
      </c>
      <c r="H523" s="202"/>
      <c r="I523" s="202"/>
      <c r="J523" s="203"/>
      <c r="K523" s="203"/>
      <c r="L523" s="203"/>
      <c r="M523" s="203"/>
      <c r="N523" s="203"/>
      <c r="O523" s="203"/>
      <c r="P523" s="203"/>
      <c r="Q523" s="203"/>
      <c r="R523" s="204"/>
      <c r="S523" s="298" t="str">
        <f t="shared" si="33"/>
        <v/>
      </c>
      <c r="T523" s="299" t="str">
        <f t="shared" si="34"/>
        <v/>
      </c>
      <c r="U523" s="282"/>
    </row>
    <row r="524" spans="2:21" ht="24.75" customHeight="1">
      <c r="B524" s="176">
        <v>518</v>
      </c>
      <c r="C524" s="231"/>
      <c r="D524" s="290" t="str">
        <f t="shared" si="35"/>
        <v/>
      </c>
      <c r="E524" s="291">
        <f>IF(D524="",0,+COUNTIF('賃上げ前(２か月目)(様式3-７) '!$D$7:$D$1006,D524))</f>
        <v>0</v>
      </c>
      <c r="F524" s="205"/>
      <c r="G524" s="295" t="str">
        <f t="shared" si="36"/>
        <v/>
      </c>
      <c r="H524" s="202"/>
      <c r="I524" s="202"/>
      <c r="J524" s="203"/>
      <c r="K524" s="203"/>
      <c r="L524" s="203"/>
      <c r="M524" s="203"/>
      <c r="N524" s="203"/>
      <c r="O524" s="203"/>
      <c r="P524" s="203"/>
      <c r="Q524" s="203"/>
      <c r="R524" s="204"/>
      <c r="S524" s="298" t="str">
        <f t="shared" si="33"/>
        <v/>
      </c>
      <c r="T524" s="299" t="str">
        <f t="shared" si="34"/>
        <v/>
      </c>
      <c r="U524" s="282"/>
    </row>
    <row r="525" spans="2:21" ht="24.75" customHeight="1">
      <c r="B525" s="176">
        <v>519</v>
      </c>
      <c r="C525" s="231"/>
      <c r="D525" s="290" t="str">
        <f t="shared" si="35"/>
        <v/>
      </c>
      <c r="E525" s="291">
        <f>IF(D525="",0,+COUNTIF('賃上げ前(２か月目)(様式3-７) '!$D$7:$D$1006,D525))</f>
        <v>0</v>
      </c>
      <c r="F525" s="205"/>
      <c r="G525" s="295" t="str">
        <f t="shared" si="36"/>
        <v/>
      </c>
      <c r="H525" s="202"/>
      <c r="I525" s="202"/>
      <c r="J525" s="203"/>
      <c r="K525" s="203"/>
      <c r="L525" s="203"/>
      <c r="M525" s="203"/>
      <c r="N525" s="203"/>
      <c r="O525" s="203"/>
      <c r="P525" s="203"/>
      <c r="Q525" s="203"/>
      <c r="R525" s="204"/>
      <c r="S525" s="298" t="str">
        <f t="shared" si="33"/>
        <v/>
      </c>
      <c r="T525" s="299" t="str">
        <f t="shared" si="34"/>
        <v/>
      </c>
      <c r="U525" s="282"/>
    </row>
    <row r="526" spans="2:21" ht="24.75" customHeight="1">
      <c r="B526" s="176">
        <v>520</v>
      </c>
      <c r="C526" s="231"/>
      <c r="D526" s="290" t="str">
        <f t="shared" si="35"/>
        <v/>
      </c>
      <c r="E526" s="291">
        <f>IF(D526="",0,+COUNTIF('賃上げ前(２か月目)(様式3-７) '!$D$7:$D$1006,D526))</f>
        <v>0</v>
      </c>
      <c r="F526" s="205"/>
      <c r="G526" s="295" t="str">
        <f t="shared" si="36"/>
        <v/>
      </c>
      <c r="H526" s="202"/>
      <c r="I526" s="202"/>
      <c r="J526" s="203"/>
      <c r="K526" s="203"/>
      <c r="L526" s="203"/>
      <c r="M526" s="203"/>
      <c r="N526" s="203"/>
      <c r="O526" s="203"/>
      <c r="P526" s="203"/>
      <c r="Q526" s="203"/>
      <c r="R526" s="204"/>
      <c r="S526" s="298" t="str">
        <f t="shared" si="33"/>
        <v/>
      </c>
      <c r="T526" s="299" t="str">
        <f t="shared" si="34"/>
        <v/>
      </c>
      <c r="U526" s="282"/>
    </row>
    <row r="527" spans="2:21" ht="24.75" customHeight="1">
      <c r="B527" s="176">
        <v>521</v>
      </c>
      <c r="C527" s="231"/>
      <c r="D527" s="290" t="str">
        <f t="shared" si="35"/>
        <v/>
      </c>
      <c r="E527" s="291">
        <f>IF(D527="",0,+COUNTIF('賃上げ前(２か月目)(様式3-７) '!$D$7:$D$1006,D527))</f>
        <v>0</v>
      </c>
      <c r="F527" s="205"/>
      <c r="G527" s="295" t="str">
        <f t="shared" si="36"/>
        <v/>
      </c>
      <c r="H527" s="202"/>
      <c r="I527" s="202"/>
      <c r="J527" s="203"/>
      <c r="K527" s="203"/>
      <c r="L527" s="203"/>
      <c r="M527" s="203"/>
      <c r="N527" s="203"/>
      <c r="O527" s="203"/>
      <c r="P527" s="203"/>
      <c r="Q527" s="203"/>
      <c r="R527" s="204"/>
      <c r="S527" s="298" t="str">
        <f t="shared" si="33"/>
        <v/>
      </c>
      <c r="T527" s="299" t="str">
        <f t="shared" si="34"/>
        <v/>
      </c>
      <c r="U527" s="282"/>
    </row>
    <row r="528" spans="2:21" ht="24.75" customHeight="1">
      <c r="B528" s="176">
        <v>522</v>
      </c>
      <c r="C528" s="231"/>
      <c r="D528" s="290" t="str">
        <f t="shared" si="35"/>
        <v/>
      </c>
      <c r="E528" s="291">
        <f>IF(D528="",0,+COUNTIF('賃上げ前(２か月目)(様式3-７) '!$D$7:$D$1006,D528))</f>
        <v>0</v>
      </c>
      <c r="F528" s="205"/>
      <c r="G528" s="295" t="str">
        <f t="shared" si="36"/>
        <v/>
      </c>
      <c r="H528" s="202"/>
      <c r="I528" s="202"/>
      <c r="J528" s="203"/>
      <c r="K528" s="203"/>
      <c r="L528" s="203"/>
      <c r="M528" s="203"/>
      <c r="N528" s="203"/>
      <c r="O528" s="203"/>
      <c r="P528" s="203"/>
      <c r="Q528" s="203"/>
      <c r="R528" s="204"/>
      <c r="S528" s="298" t="str">
        <f t="shared" si="33"/>
        <v/>
      </c>
      <c r="T528" s="299" t="str">
        <f t="shared" si="34"/>
        <v/>
      </c>
      <c r="U528" s="282"/>
    </row>
    <row r="529" spans="2:21" ht="24.75" customHeight="1">
      <c r="B529" s="176">
        <v>523</v>
      </c>
      <c r="C529" s="231"/>
      <c r="D529" s="290" t="str">
        <f t="shared" si="35"/>
        <v/>
      </c>
      <c r="E529" s="291">
        <f>IF(D529="",0,+COUNTIF('賃上げ前(２か月目)(様式3-７) '!$D$7:$D$1006,D529))</f>
        <v>0</v>
      </c>
      <c r="F529" s="205"/>
      <c r="G529" s="295" t="str">
        <f t="shared" si="36"/>
        <v/>
      </c>
      <c r="H529" s="202"/>
      <c r="I529" s="202"/>
      <c r="J529" s="203"/>
      <c r="K529" s="203"/>
      <c r="L529" s="203"/>
      <c r="M529" s="203"/>
      <c r="N529" s="203"/>
      <c r="O529" s="203"/>
      <c r="P529" s="203"/>
      <c r="Q529" s="203"/>
      <c r="R529" s="204"/>
      <c r="S529" s="298" t="str">
        <f t="shared" si="33"/>
        <v/>
      </c>
      <c r="T529" s="299" t="str">
        <f t="shared" si="34"/>
        <v/>
      </c>
      <c r="U529" s="282"/>
    </row>
    <row r="530" spans="2:21" ht="24.75" customHeight="1">
      <c r="B530" s="176">
        <v>524</v>
      </c>
      <c r="C530" s="231"/>
      <c r="D530" s="290" t="str">
        <f t="shared" si="35"/>
        <v/>
      </c>
      <c r="E530" s="291">
        <f>IF(D530="",0,+COUNTIF('賃上げ前(２か月目)(様式3-７) '!$D$7:$D$1006,D530))</f>
        <v>0</v>
      </c>
      <c r="F530" s="205"/>
      <c r="G530" s="295" t="str">
        <f t="shared" si="36"/>
        <v/>
      </c>
      <c r="H530" s="202"/>
      <c r="I530" s="202"/>
      <c r="J530" s="203"/>
      <c r="K530" s="203"/>
      <c r="L530" s="203"/>
      <c r="M530" s="203"/>
      <c r="N530" s="203"/>
      <c r="O530" s="203"/>
      <c r="P530" s="203"/>
      <c r="Q530" s="203"/>
      <c r="R530" s="204"/>
      <c r="S530" s="298" t="str">
        <f t="shared" si="33"/>
        <v/>
      </c>
      <c r="T530" s="299" t="str">
        <f t="shared" si="34"/>
        <v/>
      </c>
      <c r="U530" s="282"/>
    </row>
    <row r="531" spans="2:21" ht="24.75" customHeight="1">
      <c r="B531" s="176">
        <v>525</v>
      </c>
      <c r="C531" s="231"/>
      <c r="D531" s="290" t="str">
        <f t="shared" si="35"/>
        <v/>
      </c>
      <c r="E531" s="291">
        <f>IF(D531="",0,+COUNTIF('賃上げ前(２か月目)(様式3-７) '!$D$7:$D$1006,D531))</f>
        <v>0</v>
      </c>
      <c r="F531" s="205"/>
      <c r="G531" s="295" t="str">
        <f t="shared" si="36"/>
        <v/>
      </c>
      <c r="H531" s="202"/>
      <c r="I531" s="202"/>
      <c r="J531" s="203"/>
      <c r="K531" s="203"/>
      <c r="L531" s="203"/>
      <c r="M531" s="203"/>
      <c r="N531" s="203"/>
      <c r="O531" s="203"/>
      <c r="P531" s="203"/>
      <c r="Q531" s="203"/>
      <c r="R531" s="204"/>
      <c r="S531" s="298" t="str">
        <f t="shared" si="33"/>
        <v/>
      </c>
      <c r="T531" s="299" t="str">
        <f t="shared" si="34"/>
        <v/>
      </c>
      <c r="U531" s="282"/>
    </row>
    <row r="532" spans="2:21" ht="24.75" customHeight="1">
      <c r="B532" s="176">
        <v>526</v>
      </c>
      <c r="C532" s="231"/>
      <c r="D532" s="290" t="str">
        <f t="shared" si="35"/>
        <v/>
      </c>
      <c r="E532" s="291">
        <f>IF(D532="",0,+COUNTIF('賃上げ前(２か月目)(様式3-７) '!$D$7:$D$1006,D532))</f>
        <v>0</v>
      </c>
      <c r="F532" s="205"/>
      <c r="G532" s="295" t="str">
        <f t="shared" si="36"/>
        <v/>
      </c>
      <c r="H532" s="202"/>
      <c r="I532" s="202"/>
      <c r="J532" s="203"/>
      <c r="K532" s="203"/>
      <c r="L532" s="203"/>
      <c r="M532" s="203"/>
      <c r="N532" s="203"/>
      <c r="O532" s="203"/>
      <c r="P532" s="203"/>
      <c r="Q532" s="203"/>
      <c r="R532" s="204"/>
      <c r="S532" s="298" t="str">
        <f t="shared" si="33"/>
        <v/>
      </c>
      <c r="T532" s="299" t="str">
        <f t="shared" si="34"/>
        <v/>
      </c>
      <c r="U532" s="282"/>
    </row>
    <row r="533" spans="2:21" ht="24.75" customHeight="1">
      <c r="B533" s="176">
        <v>527</v>
      </c>
      <c r="C533" s="231"/>
      <c r="D533" s="290" t="str">
        <f t="shared" si="35"/>
        <v/>
      </c>
      <c r="E533" s="291">
        <f>IF(D533="",0,+COUNTIF('賃上げ前(２か月目)(様式3-７) '!$D$7:$D$1006,D533))</f>
        <v>0</v>
      </c>
      <c r="F533" s="205"/>
      <c r="G533" s="295" t="str">
        <f t="shared" si="36"/>
        <v/>
      </c>
      <c r="H533" s="202"/>
      <c r="I533" s="202"/>
      <c r="J533" s="203"/>
      <c r="K533" s="203"/>
      <c r="L533" s="203"/>
      <c r="M533" s="203"/>
      <c r="N533" s="203"/>
      <c r="O533" s="203"/>
      <c r="P533" s="203"/>
      <c r="Q533" s="203"/>
      <c r="R533" s="204"/>
      <c r="S533" s="298" t="str">
        <f t="shared" si="33"/>
        <v/>
      </c>
      <c r="T533" s="299" t="str">
        <f t="shared" si="34"/>
        <v/>
      </c>
      <c r="U533" s="282"/>
    </row>
    <row r="534" spans="2:21" ht="24.75" customHeight="1">
      <c r="B534" s="176">
        <v>528</v>
      </c>
      <c r="C534" s="231"/>
      <c r="D534" s="290" t="str">
        <f t="shared" si="35"/>
        <v/>
      </c>
      <c r="E534" s="291">
        <f>IF(D534="",0,+COUNTIF('賃上げ前(２か月目)(様式3-７) '!$D$7:$D$1006,D534))</f>
        <v>0</v>
      </c>
      <c r="F534" s="205"/>
      <c r="G534" s="295" t="str">
        <f t="shared" si="36"/>
        <v/>
      </c>
      <c r="H534" s="202"/>
      <c r="I534" s="202"/>
      <c r="J534" s="203"/>
      <c r="K534" s="203"/>
      <c r="L534" s="203"/>
      <c r="M534" s="203"/>
      <c r="N534" s="203"/>
      <c r="O534" s="203"/>
      <c r="P534" s="203"/>
      <c r="Q534" s="203"/>
      <c r="R534" s="204"/>
      <c r="S534" s="298" t="str">
        <f t="shared" si="33"/>
        <v/>
      </c>
      <c r="T534" s="299" t="str">
        <f t="shared" si="34"/>
        <v/>
      </c>
      <c r="U534" s="282"/>
    </row>
    <row r="535" spans="2:21" ht="24.75" customHeight="1">
      <c r="B535" s="176">
        <v>529</v>
      </c>
      <c r="C535" s="231"/>
      <c r="D535" s="290" t="str">
        <f t="shared" si="35"/>
        <v/>
      </c>
      <c r="E535" s="291">
        <f>IF(D535="",0,+COUNTIF('賃上げ前(２か月目)(様式3-７) '!$D$7:$D$1006,D535))</f>
        <v>0</v>
      </c>
      <c r="F535" s="205"/>
      <c r="G535" s="295" t="str">
        <f t="shared" si="36"/>
        <v/>
      </c>
      <c r="H535" s="202"/>
      <c r="I535" s="202"/>
      <c r="J535" s="203"/>
      <c r="K535" s="203"/>
      <c r="L535" s="203"/>
      <c r="M535" s="203"/>
      <c r="N535" s="203"/>
      <c r="O535" s="203"/>
      <c r="P535" s="203"/>
      <c r="Q535" s="203"/>
      <c r="R535" s="204"/>
      <c r="S535" s="298" t="str">
        <f t="shared" si="33"/>
        <v/>
      </c>
      <c r="T535" s="299" t="str">
        <f t="shared" si="34"/>
        <v/>
      </c>
      <c r="U535" s="282"/>
    </row>
    <row r="536" spans="2:21" ht="24.75" customHeight="1">
      <c r="B536" s="176">
        <v>530</v>
      </c>
      <c r="C536" s="231"/>
      <c r="D536" s="290" t="str">
        <f t="shared" si="35"/>
        <v/>
      </c>
      <c r="E536" s="291">
        <f>IF(D536="",0,+COUNTIF('賃上げ前(２か月目)(様式3-７) '!$D$7:$D$1006,D536))</f>
        <v>0</v>
      </c>
      <c r="F536" s="205"/>
      <c r="G536" s="295" t="str">
        <f t="shared" si="36"/>
        <v/>
      </c>
      <c r="H536" s="202"/>
      <c r="I536" s="202"/>
      <c r="J536" s="203"/>
      <c r="K536" s="203"/>
      <c r="L536" s="203"/>
      <c r="M536" s="203"/>
      <c r="N536" s="203"/>
      <c r="O536" s="203"/>
      <c r="P536" s="203"/>
      <c r="Q536" s="203"/>
      <c r="R536" s="204"/>
      <c r="S536" s="298" t="str">
        <f t="shared" si="33"/>
        <v/>
      </c>
      <c r="T536" s="299" t="str">
        <f t="shared" si="34"/>
        <v/>
      </c>
      <c r="U536" s="282"/>
    </row>
    <row r="537" spans="2:21" ht="24.75" customHeight="1">
      <c r="B537" s="176">
        <v>531</v>
      </c>
      <c r="C537" s="231"/>
      <c r="D537" s="290" t="str">
        <f t="shared" si="35"/>
        <v/>
      </c>
      <c r="E537" s="291">
        <f>IF(D537="",0,+COUNTIF('賃上げ前(２か月目)(様式3-７) '!$D$7:$D$1006,D537))</f>
        <v>0</v>
      </c>
      <c r="F537" s="205"/>
      <c r="G537" s="295" t="str">
        <f t="shared" si="36"/>
        <v/>
      </c>
      <c r="H537" s="202"/>
      <c r="I537" s="202"/>
      <c r="J537" s="203"/>
      <c r="K537" s="203"/>
      <c r="L537" s="203"/>
      <c r="M537" s="203"/>
      <c r="N537" s="203"/>
      <c r="O537" s="203"/>
      <c r="P537" s="203"/>
      <c r="Q537" s="203"/>
      <c r="R537" s="204"/>
      <c r="S537" s="298" t="str">
        <f t="shared" si="33"/>
        <v/>
      </c>
      <c r="T537" s="299" t="str">
        <f t="shared" si="34"/>
        <v/>
      </c>
      <c r="U537" s="282"/>
    </row>
    <row r="538" spans="2:21" ht="24.75" customHeight="1">
      <c r="B538" s="176">
        <v>532</v>
      </c>
      <c r="C538" s="231"/>
      <c r="D538" s="290" t="str">
        <f t="shared" si="35"/>
        <v/>
      </c>
      <c r="E538" s="291">
        <f>IF(D538="",0,+COUNTIF('賃上げ前(２か月目)(様式3-７) '!$D$7:$D$1006,D538))</f>
        <v>0</v>
      </c>
      <c r="F538" s="205"/>
      <c r="G538" s="295" t="str">
        <f t="shared" si="36"/>
        <v/>
      </c>
      <c r="H538" s="202"/>
      <c r="I538" s="202"/>
      <c r="J538" s="203"/>
      <c r="K538" s="203"/>
      <c r="L538" s="203"/>
      <c r="M538" s="203"/>
      <c r="N538" s="203"/>
      <c r="O538" s="203"/>
      <c r="P538" s="203"/>
      <c r="Q538" s="203"/>
      <c r="R538" s="204"/>
      <c r="S538" s="298" t="str">
        <f t="shared" si="33"/>
        <v/>
      </c>
      <c r="T538" s="299" t="str">
        <f t="shared" si="34"/>
        <v/>
      </c>
      <c r="U538" s="282"/>
    </row>
    <row r="539" spans="2:21" ht="24.75" customHeight="1">
      <c r="B539" s="176">
        <v>533</v>
      </c>
      <c r="C539" s="231"/>
      <c r="D539" s="290" t="str">
        <f t="shared" si="35"/>
        <v/>
      </c>
      <c r="E539" s="291">
        <f>IF(D539="",0,+COUNTIF('賃上げ前(２か月目)(様式3-７) '!$D$7:$D$1006,D539))</f>
        <v>0</v>
      </c>
      <c r="F539" s="205"/>
      <c r="G539" s="295" t="str">
        <f t="shared" si="36"/>
        <v/>
      </c>
      <c r="H539" s="202"/>
      <c r="I539" s="202"/>
      <c r="J539" s="203"/>
      <c r="K539" s="203"/>
      <c r="L539" s="203"/>
      <c r="M539" s="203"/>
      <c r="N539" s="203"/>
      <c r="O539" s="203"/>
      <c r="P539" s="203"/>
      <c r="Q539" s="203"/>
      <c r="R539" s="204"/>
      <c r="S539" s="298" t="str">
        <f t="shared" si="33"/>
        <v/>
      </c>
      <c r="T539" s="299" t="str">
        <f t="shared" si="34"/>
        <v/>
      </c>
      <c r="U539" s="282"/>
    </row>
    <row r="540" spans="2:21" ht="24.75" customHeight="1">
      <c r="B540" s="176">
        <v>534</v>
      </c>
      <c r="C540" s="231"/>
      <c r="D540" s="290" t="str">
        <f t="shared" si="35"/>
        <v/>
      </c>
      <c r="E540" s="291">
        <f>IF(D540="",0,+COUNTIF('賃上げ前(２か月目)(様式3-７) '!$D$7:$D$1006,D540))</f>
        <v>0</v>
      </c>
      <c r="F540" s="205"/>
      <c r="G540" s="295" t="str">
        <f t="shared" si="36"/>
        <v/>
      </c>
      <c r="H540" s="202"/>
      <c r="I540" s="202"/>
      <c r="J540" s="203"/>
      <c r="K540" s="203"/>
      <c r="L540" s="203"/>
      <c r="M540" s="203"/>
      <c r="N540" s="203"/>
      <c r="O540" s="203"/>
      <c r="P540" s="203"/>
      <c r="Q540" s="203"/>
      <c r="R540" s="204"/>
      <c r="S540" s="298" t="str">
        <f t="shared" si="33"/>
        <v/>
      </c>
      <c r="T540" s="299" t="str">
        <f t="shared" si="34"/>
        <v/>
      </c>
      <c r="U540" s="282"/>
    </row>
    <row r="541" spans="2:21" ht="24.75" customHeight="1">
      <c r="B541" s="176">
        <v>535</v>
      </c>
      <c r="C541" s="231"/>
      <c r="D541" s="290" t="str">
        <f t="shared" si="35"/>
        <v/>
      </c>
      <c r="E541" s="291">
        <f>IF(D541="",0,+COUNTIF('賃上げ前(２か月目)(様式3-７) '!$D$7:$D$1006,D541))</f>
        <v>0</v>
      </c>
      <c r="F541" s="205"/>
      <c r="G541" s="295" t="str">
        <f t="shared" si="36"/>
        <v/>
      </c>
      <c r="H541" s="202"/>
      <c r="I541" s="202"/>
      <c r="J541" s="203"/>
      <c r="K541" s="203"/>
      <c r="L541" s="203"/>
      <c r="M541" s="203"/>
      <c r="N541" s="203"/>
      <c r="O541" s="203"/>
      <c r="P541" s="203"/>
      <c r="Q541" s="203"/>
      <c r="R541" s="204"/>
      <c r="S541" s="298" t="str">
        <f t="shared" si="33"/>
        <v/>
      </c>
      <c r="T541" s="299" t="str">
        <f t="shared" si="34"/>
        <v/>
      </c>
      <c r="U541" s="282"/>
    </row>
    <row r="542" spans="2:21" ht="24.75" customHeight="1">
      <c r="B542" s="176">
        <v>536</v>
      </c>
      <c r="C542" s="231"/>
      <c r="D542" s="290" t="str">
        <f t="shared" si="35"/>
        <v/>
      </c>
      <c r="E542" s="291">
        <f>IF(D542="",0,+COUNTIF('賃上げ前(２か月目)(様式3-７) '!$D$7:$D$1006,D542))</f>
        <v>0</v>
      </c>
      <c r="F542" s="205"/>
      <c r="G542" s="295" t="str">
        <f t="shared" si="36"/>
        <v/>
      </c>
      <c r="H542" s="202"/>
      <c r="I542" s="202"/>
      <c r="J542" s="203"/>
      <c r="K542" s="203"/>
      <c r="L542" s="203"/>
      <c r="M542" s="203"/>
      <c r="N542" s="203"/>
      <c r="O542" s="203"/>
      <c r="P542" s="203"/>
      <c r="Q542" s="203"/>
      <c r="R542" s="204"/>
      <c r="S542" s="298" t="str">
        <f t="shared" si="33"/>
        <v/>
      </c>
      <c r="T542" s="299" t="str">
        <f t="shared" si="34"/>
        <v/>
      </c>
      <c r="U542" s="282"/>
    </row>
    <row r="543" spans="2:21" ht="24.75" customHeight="1">
      <c r="B543" s="176">
        <v>537</v>
      </c>
      <c r="C543" s="231"/>
      <c r="D543" s="290" t="str">
        <f t="shared" si="35"/>
        <v/>
      </c>
      <c r="E543" s="291">
        <f>IF(D543="",0,+COUNTIF('賃上げ前(２か月目)(様式3-７) '!$D$7:$D$1006,D543))</f>
        <v>0</v>
      </c>
      <c r="F543" s="205"/>
      <c r="G543" s="295" t="str">
        <f t="shared" si="36"/>
        <v/>
      </c>
      <c r="H543" s="202"/>
      <c r="I543" s="202"/>
      <c r="J543" s="203"/>
      <c r="K543" s="203"/>
      <c r="L543" s="203"/>
      <c r="M543" s="203"/>
      <c r="N543" s="203"/>
      <c r="O543" s="203"/>
      <c r="P543" s="203"/>
      <c r="Q543" s="203"/>
      <c r="R543" s="204"/>
      <c r="S543" s="298" t="str">
        <f t="shared" si="33"/>
        <v/>
      </c>
      <c r="T543" s="299" t="str">
        <f t="shared" si="34"/>
        <v/>
      </c>
      <c r="U543" s="282"/>
    </row>
    <row r="544" spans="2:21" ht="24.75" customHeight="1">
      <c r="B544" s="176">
        <v>538</v>
      </c>
      <c r="C544" s="231"/>
      <c r="D544" s="290" t="str">
        <f t="shared" si="35"/>
        <v/>
      </c>
      <c r="E544" s="291">
        <f>IF(D544="",0,+COUNTIF('賃上げ前(２か月目)(様式3-７) '!$D$7:$D$1006,D544))</f>
        <v>0</v>
      </c>
      <c r="F544" s="205"/>
      <c r="G544" s="295" t="str">
        <f t="shared" si="36"/>
        <v/>
      </c>
      <c r="H544" s="202"/>
      <c r="I544" s="202"/>
      <c r="J544" s="203"/>
      <c r="K544" s="203"/>
      <c r="L544" s="203"/>
      <c r="M544" s="203"/>
      <c r="N544" s="203"/>
      <c r="O544" s="203"/>
      <c r="P544" s="203"/>
      <c r="Q544" s="203"/>
      <c r="R544" s="204"/>
      <c r="S544" s="298" t="str">
        <f t="shared" si="33"/>
        <v/>
      </c>
      <c r="T544" s="299" t="str">
        <f t="shared" si="34"/>
        <v/>
      </c>
      <c r="U544" s="282"/>
    </row>
    <row r="545" spans="2:21" ht="24.75" customHeight="1">
      <c r="B545" s="176">
        <v>539</v>
      </c>
      <c r="C545" s="231"/>
      <c r="D545" s="290" t="str">
        <f t="shared" si="35"/>
        <v/>
      </c>
      <c r="E545" s="291">
        <f>IF(D545="",0,+COUNTIF('賃上げ前(２か月目)(様式3-７) '!$D$7:$D$1006,D545))</f>
        <v>0</v>
      </c>
      <c r="F545" s="205"/>
      <c r="G545" s="295" t="str">
        <f t="shared" si="36"/>
        <v/>
      </c>
      <c r="H545" s="202"/>
      <c r="I545" s="202"/>
      <c r="J545" s="203"/>
      <c r="K545" s="203"/>
      <c r="L545" s="203"/>
      <c r="M545" s="203"/>
      <c r="N545" s="203"/>
      <c r="O545" s="203"/>
      <c r="P545" s="203"/>
      <c r="Q545" s="203"/>
      <c r="R545" s="204"/>
      <c r="S545" s="298" t="str">
        <f t="shared" si="33"/>
        <v/>
      </c>
      <c r="T545" s="299" t="str">
        <f t="shared" si="34"/>
        <v/>
      </c>
      <c r="U545" s="282"/>
    </row>
    <row r="546" spans="2:21" ht="24.75" customHeight="1">
      <c r="B546" s="176">
        <v>540</v>
      </c>
      <c r="C546" s="231"/>
      <c r="D546" s="290" t="str">
        <f t="shared" si="35"/>
        <v/>
      </c>
      <c r="E546" s="291">
        <f>IF(D546="",0,+COUNTIF('賃上げ前(２か月目)(様式3-７) '!$D$7:$D$1006,D546))</f>
        <v>0</v>
      </c>
      <c r="F546" s="205"/>
      <c r="G546" s="295" t="str">
        <f t="shared" si="36"/>
        <v/>
      </c>
      <c r="H546" s="202"/>
      <c r="I546" s="202"/>
      <c r="J546" s="203"/>
      <c r="K546" s="203"/>
      <c r="L546" s="203"/>
      <c r="M546" s="203"/>
      <c r="N546" s="203"/>
      <c r="O546" s="203"/>
      <c r="P546" s="203"/>
      <c r="Q546" s="203"/>
      <c r="R546" s="204"/>
      <c r="S546" s="298" t="str">
        <f t="shared" si="33"/>
        <v/>
      </c>
      <c r="T546" s="299" t="str">
        <f t="shared" si="34"/>
        <v/>
      </c>
      <c r="U546" s="282"/>
    </row>
    <row r="547" spans="2:21" ht="24.75" customHeight="1">
      <c r="B547" s="176">
        <v>541</v>
      </c>
      <c r="C547" s="231"/>
      <c r="D547" s="290" t="str">
        <f t="shared" si="35"/>
        <v/>
      </c>
      <c r="E547" s="291">
        <f>IF(D547="",0,+COUNTIF('賃上げ前(２か月目)(様式3-７) '!$D$7:$D$1006,D547))</f>
        <v>0</v>
      </c>
      <c r="F547" s="205"/>
      <c r="G547" s="295" t="str">
        <f t="shared" si="36"/>
        <v/>
      </c>
      <c r="H547" s="202"/>
      <c r="I547" s="202"/>
      <c r="J547" s="203"/>
      <c r="K547" s="203"/>
      <c r="L547" s="203"/>
      <c r="M547" s="203"/>
      <c r="N547" s="203"/>
      <c r="O547" s="203"/>
      <c r="P547" s="203"/>
      <c r="Q547" s="203"/>
      <c r="R547" s="204"/>
      <c r="S547" s="298" t="str">
        <f t="shared" si="33"/>
        <v/>
      </c>
      <c r="T547" s="299" t="str">
        <f t="shared" si="34"/>
        <v/>
      </c>
      <c r="U547" s="282"/>
    </row>
    <row r="548" spans="2:21" ht="24.75" customHeight="1">
      <c r="B548" s="176">
        <v>542</v>
      </c>
      <c r="C548" s="231"/>
      <c r="D548" s="290" t="str">
        <f t="shared" si="35"/>
        <v/>
      </c>
      <c r="E548" s="291">
        <f>IF(D548="",0,+COUNTIF('賃上げ前(２か月目)(様式3-７) '!$D$7:$D$1006,D548))</f>
        <v>0</v>
      </c>
      <c r="F548" s="205"/>
      <c r="G548" s="295" t="str">
        <f t="shared" si="36"/>
        <v/>
      </c>
      <c r="H548" s="202"/>
      <c r="I548" s="202"/>
      <c r="J548" s="203"/>
      <c r="K548" s="203"/>
      <c r="L548" s="203"/>
      <c r="M548" s="203"/>
      <c r="N548" s="203"/>
      <c r="O548" s="203"/>
      <c r="P548" s="203"/>
      <c r="Q548" s="203"/>
      <c r="R548" s="204"/>
      <c r="S548" s="298" t="str">
        <f t="shared" si="33"/>
        <v/>
      </c>
      <c r="T548" s="299" t="str">
        <f t="shared" si="34"/>
        <v/>
      </c>
      <c r="U548" s="282"/>
    </row>
    <row r="549" spans="2:21" ht="24.75" customHeight="1">
      <c r="B549" s="176">
        <v>543</v>
      </c>
      <c r="C549" s="231"/>
      <c r="D549" s="290" t="str">
        <f t="shared" si="35"/>
        <v/>
      </c>
      <c r="E549" s="291">
        <f>IF(D549="",0,+COUNTIF('賃上げ前(２か月目)(様式3-７) '!$D$7:$D$1006,D549))</f>
        <v>0</v>
      </c>
      <c r="F549" s="205"/>
      <c r="G549" s="295" t="str">
        <f t="shared" si="36"/>
        <v/>
      </c>
      <c r="H549" s="202"/>
      <c r="I549" s="202"/>
      <c r="J549" s="203"/>
      <c r="K549" s="203"/>
      <c r="L549" s="203"/>
      <c r="M549" s="203"/>
      <c r="N549" s="203"/>
      <c r="O549" s="203"/>
      <c r="P549" s="203"/>
      <c r="Q549" s="203"/>
      <c r="R549" s="204"/>
      <c r="S549" s="298" t="str">
        <f t="shared" si="33"/>
        <v/>
      </c>
      <c r="T549" s="299" t="str">
        <f t="shared" si="34"/>
        <v/>
      </c>
      <c r="U549" s="282"/>
    </row>
    <row r="550" spans="2:21" ht="24.75" customHeight="1">
      <c r="B550" s="176">
        <v>544</v>
      </c>
      <c r="C550" s="231"/>
      <c r="D550" s="290" t="str">
        <f t="shared" si="35"/>
        <v/>
      </c>
      <c r="E550" s="291">
        <f>IF(D550="",0,+COUNTIF('賃上げ前(２か月目)(様式3-７) '!$D$7:$D$1006,D550))</f>
        <v>0</v>
      </c>
      <c r="F550" s="205"/>
      <c r="G550" s="295" t="str">
        <f t="shared" si="36"/>
        <v/>
      </c>
      <c r="H550" s="202"/>
      <c r="I550" s="202"/>
      <c r="J550" s="203"/>
      <c r="K550" s="203"/>
      <c r="L550" s="203"/>
      <c r="M550" s="203"/>
      <c r="N550" s="203"/>
      <c r="O550" s="203"/>
      <c r="P550" s="203"/>
      <c r="Q550" s="203"/>
      <c r="R550" s="204"/>
      <c r="S550" s="298" t="str">
        <f t="shared" si="33"/>
        <v/>
      </c>
      <c r="T550" s="299" t="str">
        <f t="shared" si="34"/>
        <v/>
      </c>
      <c r="U550" s="282"/>
    </row>
    <row r="551" spans="2:21" ht="24.75" customHeight="1">
      <c r="B551" s="176">
        <v>545</v>
      </c>
      <c r="C551" s="231"/>
      <c r="D551" s="290" t="str">
        <f t="shared" si="35"/>
        <v/>
      </c>
      <c r="E551" s="291">
        <f>IF(D551="",0,+COUNTIF('賃上げ前(２か月目)(様式3-７) '!$D$7:$D$1006,D551))</f>
        <v>0</v>
      </c>
      <c r="F551" s="205"/>
      <c r="G551" s="295" t="str">
        <f t="shared" si="36"/>
        <v/>
      </c>
      <c r="H551" s="202"/>
      <c r="I551" s="202"/>
      <c r="J551" s="203"/>
      <c r="K551" s="203"/>
      <c r="L551" s="203"/>
      <c r="M551" s="203"/>
      <c r="N551" s="203"/>
      <c r="O551" s="203"/>
      <c r="P551" s="203"/>
      <c r="Q551" s="203"/>
      <c r="R551" s="204"/>
      <c r="S551" s="298" t="str">
        <f t="shared" si="33"/>
        <v/>
      </c>
      <c r="T551" s="299" t="str">
        <f t="shared" si="34"/>
        <v/>
      </c>
      <c r="U551" s="282"/>
    </row>
    <row r="552" spans="2:21" ht="24.75" customHeight="1">
      <c r="B552" s="176">
        <v>546</v>
      </c>
      <c r="C552" s="231"/>
      <c r="D552" s="290" t="str">
        <f t="shared" si="35"/>
        <v/>
      </c>
      <c r="E552" s="291">
        <f>IF(D552="",0,+COUNTIF('賃上げ前(２か月目)(様式3-７) '!$D$7:$D$1006,D552))</f>
        <v>0</v>
      </c>
      <c r="F552" s="205"/>
      <c r="G552" s="295" t="str">
        <f t="shared" si="36"/>
        <v/>
      </c>
      <c r="H552" s="202"/>
      <c r="I552" s="202"/>
      <c r="J552" s="203"/>
      <c r="K552" s="203"/>
      <c r="L552" s="203"/>
      <c r="M552" s="203"/>
      <c r="N552" s="203"/>
      <c r="O552" s="203"/>
      <c r="P552" s="203"/>
      <c r="Q552" s="203"/>
      <c r="R552" s="204"/>
      <c r="S552" s="298" t="str">
        <f t="shared" si="33"/>
        <v/>
      </c>
      <c r="T552" s="299" t="str">
        <f t="shared" si="34"/>
        <v/>
      </c>
      <c r="U552" s="282"/>
    </row>
    <row r="553" spans="2:21" ht="24.75" customHeight="1">
      <c r="B553" s="176">
        <v>547</v>
      </c>
      <c r="C553" s="231"/>
      <c r="D553" s="290" t="str">
        <f t="shared" si="35"/>
        <v/>
      </c>
      <c r="E553" s="291">
        <f>IF(D553="",0,+COUNTIF('賃上げ前(２か月目)(様式3-７) '!$D$7:$D$1006,D553))</f>
        <v>0</v>
      </c>
      <c r="F553" s="205"/>
      <c r="G553" s="295" t="str">
        <f t="shared" si="36"/>
        <v/>
      </c>
      <c r="H553" s="202"/>
      <c r="I553" s="202"/>
      <c r="J553" s="203"/>
      <c r="K553" s="203"/>
      <c r="L553" s="203"/>
      <c r="M553" s="203"/>
      <c r="N553" s="203"/>
      <c r="O553" s="203"/>
      <c r="P553" s="203"/>
      <c r="Q553" s="203"/>
      <c r="R553" s="204"/>
      <c r="S553" s="298" t="str">
        <f t="shared" si="33"/>
        <v/>
      </c>
      <c r="T553" s="299" t="str">
        <f t="shared" si="34"/>
        <v/>
      </c>
      <c r="U553" s="282"/>
    </row>
    <row r="554" spans="2:21" ht="24.75" customHeight="1">
      <c r="B554" s="176">
        <v>548</v>
      </c>
      <c r="C554" s="231"/>
      <c r="D554" s="290" t="str">
        <f t="shared" si="35"/>
        <v/>
      </c>
      <c r="E554" s="291">
        <f>IF(D554="",0,+COUNTIF('賃上げ前(２か月目)(様式3-７) '!$D$7:$D$1006,D554))</f>
        <v>0</v>
      </c>
      <c r="F554" s="205"/>
      <c r="G554" s="295" t="str">
        <f t="shared" si="36"/>
        <v/>
      </c>
      <c r="H554" s="202"/>
      <c r="I554" s="202"/>
      <c r="J554" s="203"/>
      <c r="K554" s="203"/>
      <c r="L554" s="203"/>
      <c r="M554" s="203"/>
      <c r="N554" s="203"/>
      <c r="O554" s="203"/>
      <c r="P554" s="203"/>
      <c r="Q554" s="203"/>
      <c r="R554" s="204"/>
      <c r="S554" s="298" t="str">
        <f t="shared" si="33"/>
        <v/>
      </c>
      <c r="T554" s="299" t="str">
        <f t="shared" si="34"/>
        <v/>
      </c>
      <c r="U554" s="282"/>
    </row>
    <row r="555" spans="2:21" ht="24.75" customHeight="1">
      <c r="B555" s="176">
        <v>549</v>
      </c>
      <c r="C555" s="231"/>
      <c r="D555" s="290" t="str">
        <f t="shared" si="35"/>
        <v/>
      </c>
      <c r="E555" s="291">
        <f>IF(D555="",0,+COUNTIF('賃上げ前(２か月目)(様式3-７) '!$D$7:$D$1006,D555))</f>
        <v>0</v>
      </c>
      <c r="F555" s="205"/>
      <c r="G555" s="295" t="str">
        <f t="shared" si="36"/>
        <v/>
      </c>
      <c r="H555" s="202"/>
      <c r="I555" s="202"/>
      <c r="J555" s="203"/>
      <c r="K555" s="203"/>
      <c r="L555" s="203"/>
      <c r="M555" s="203"/>
      <c r="N555" s="203"/>
      <c r="O555" s="203"/>
      <c r="P555" s="203"/>
      <c r="Q555" s="203"/>
      <c r="R555" s="204"/>
      <c r="S555" s="298" t="str">
        <f t="shared" si="33"/>
        <v/>
      </c>
      <c r="T555" s="299" t="str">
        <f t="shared" si="34"/>
        <v/>
      </c>
      <c r="U555" s="282"/>
    </row>
    <row r="556" spans="2:21" ht="24.75" customHeight="1">
      <c r="B556" s="176">
        <v>550</v>
      </c>
      <c r="C556" s="231"/>
      <c r="D556" s="290" t="str">
        <f t="shared" si="35"/>
        <v/>
      </c>
      <c r="E556" s="291">
        <f>IF(D556="",0,+COUNTIF('賃上げ前(２か月目)(様式3-７) '!$D$7:$D$1006,D556))</f>
        <v>0</v>
      </c>
      <c r="F556" s="205"/>
      <c r="G556" s="295" t="str">
        <f t="shared" si="36"/>
        <v/>
      </c>
      <c r="H556" s="202"/>
      <c r="I556" s="202"/>
      <c r="J556" s="203"/>
      <c r="K556" s="203"/>
      <c r="L556" s="203"/>
      <c r="M556" s="203"/>
      <c r="N556" s="203"/>
      <c r="O556" s="203"/>
      <c r="P556" s="203"/>
      <c r="Q556" s="203"/>
      <c r="R556" s="204"/>
      <c r="S556" s="298" t="str">
        <f t="shared" si="33"/>
        <v/>
      </c>
      <c r="T556" s="299" t="str">
        <f t="shared" si="34"/>
        <v/>
      </c>
      <c r="U556" s="282"/>
    </row>
    <row r="557" spans="2:21" ht="24.75" customHeight="1">
      <c r="B557" s="176">
        <v>551</v>
      </c>
      <c r="C557" s="231"/>
      <c r="D557" s="290" t="str">
        <f t="shared" si="35"/>
        <v/>
      </c>
      <c r="E557" s="291">
        <f>IF(D557="",0,+COUNTIF('賃上げ前(２か月目)(様式3-７) '!$D$7:$D$1006,D557))</f>
        <v>0</v>
      </c>
      <c r="F557" s="205"/>
      <c r="G557" s="295" t="str">
        <f t="shared" si="36"/>
        <v/>
      </c>
      <c r="H557" s="202"/>
      <c r="I557" s="202"/>
      <c r="J557" s="203"/>
      <c r="K557" s="203"/>
      <c r="L557" s="203"/>
      <c r="M557" s="203"/>
      <c r="N557" s="203"/>
      <c r="O557" s="203"/>
      <c r="P557" s="203"/>
      <c r="Q557" s="203"/>
      <c r="R557" s="204"/>
      <c r="S557" s="298" t="str">
        <f t="shared" si="33"/>
        <v/>
      </c>
      <c r="T557" s="299" t="str">
        <f t="shared" si="34"/>
        <v/>
      </c>
      <c r="U557" s="282"/>
    </row>
    <row r="558" spans="2:21" ht="24.75" customHeight="1">
      <c r="B558" s="176">
        <v>552</v>
      </c>
      <c r="C558" s="231"/>
      <c r="D558" s="290" t="str">
        <f t="shared" si="35"/>
        <v/>
      </c>
      <c r="E558" s="291">
        <f>IF(D558="",0,+COUNTIF('賃上げ前(２か月目)(様式3-７) '!$D$7:$D$1006,D558))</f>
        <v>0</v>
      </c>
      <c r="F558" s="205"/>
      <c r="G558" s="295" t="str">
        <f t="shared" si="36"/>
        <v/>
      </c>
      <c r="H558" s="202"/>
      <c r="I558" s="202"/>
      <c r="J558" s="203"/>
      <c r="K558" s="203"/>
      <c r="L558" s="203"/>
      <c r="M558" s="203"/>
      <c r="N558" s="203"/>
      <c r="O558" s="203"/>
      <c r="P558" s="203"/>
      <c r="Q558" s="203"/>
      <c r="R558" s="204"/>
      <c r="S558" s="298" t="str">
        <f t="shared" si="33"/>
        <v/>
      </c>
      <c r="T558" s="299" t="str">
        <f t="shared" si="34"/>
        <v/>
      </c>
      <c r="U558" s="282"/>
    </row>
    <row r="559" spans="2:21" ht="24.75" customHeight="1">
      <c r="B559" s="176">
        <v>553</v>
      </c>
      <c r="C559" s="231"/>
      <c r="D559" s="290" t="str">
        <f t="shared" si="35"/>
        <v/>
      </c>
      <c r="E559" s="291">
        <f>IF(D559="",0,+COUNTIF('賃上げ前(２か月目)(様式3-７) '!$D$7:$D$1006,D559))</f>
        <v>0</v>
      </c>
      <c r="F559" s="205"/>
      <c r="G559" s="295" t="str">
        <f t="shared" si="36"/>
        <v/>
      </c>
      <c r="H559" s="202"/>
      <c r="I559" s="202"/>
      <c r="J559" s="203"/>
      <c r="K559" s="203"/>
      <c r="L559" s="203"/>
      <c r="M559" s="203"/>
      <c r="N559" s="203"/>
      <c r="O559" s="203"/>
      <c r="P559" s="203"/>
      <c r="Q559" s="203"/>
      <c r="R559" s="204"/>
      <c r="S559" s="298" t="str">
        <f t="shared" si="33"/>
        <v/>
      </c>
      <c r="T559" s="299" t="str">
        <f t="shared" si="34"/>
        <v/>
      </c>
      <c r="U559" s="282"/>
    </row>
    <row r="560" spans="2:21" ht="24.75" customHeight="1">
      <c r="B560" s="176">
        <v>554</v>
      </c>
      <c r="C560" s="231"/>
      <c r="D560" s="290" t="str">
        <f t="shared" si="35"/>
        <v/>
      </c>
      <c r="E560" s="291">
        <f>IF(D560="",0,+COUNTIF('賃上げ前(２か月目)(様式3-７) '!$D$7:$D$1006,D560))</f>
        <v>0</v>
      </c>
      <c r="F560" s="205"/>
      <c r="G560" s="295" t="str">
        <f t="shared" si="36"/>
        <v/>
      </c>
      <c r="H560" s="202"/>
      <c r="I560" s="202"/>
      <c r="J560" s="203"/>
      <c r="K560" s="203"/>
      <c r="L560" s="203"/>
      <c r="M560" s="203"/>
      <c r="N560" s="203"/>
      <c r="O560" s="203"/>
      <c r="P560" s="203"/>
      <c r="Q560" s="203"/>
      <c r="R560" s="204"/>
      <c r="S560" s="298" t="str">
        <f t="shared" si="33"/>
        <v/>
      </c>
      <c r="T560" s="299" t="str">
        <f t="shared" si="34"/>
        <v/>
      </c>
      <c r="U560" s="282"/>
    </row>
    <row r="561" spans="2:21" ht="24.75" customHeight="1">
      <c r="B561" s="176">
        <v>555</v>
      </c>
      <c r="C561" s="231"/>
      <c r="D561" s="290" t="str">
        <f t="shared" si="35"/>
        <v/>
      </c>
      <c r="E561" s="291">
        <f>IF(D561="",0,+COUNTIF('賃上げ前(２か月目)(様式3-７) '!$D$7:$D$1006,D561))</f>
        <v>0</v>
      </c>
      <c r="F561" s="205"/>
      <c r="G561" s="295" t="str">
        <f t="shared" si="36"/>
        <v/>
      </c>
      <c r="H561" s="202"/>
      <c r="I561" s="202"/>
      <c r="J561" s="203"/>
      <c r="K561" s="203"/>
      <c r="L561" s="203"/>
      <c r="M561" s="203"/>
      <c r="N561" s="203"/>
      <c r="O561" s="203"/>
      <c r="P561" s="203"/>
      <c r="Q561" s="203"/>
      <c r="R561" s="204"/>
      <c r="S561" s="298" t="str">
        <f t="shared" si="33"/>
        <v/>
      </c>
      <c r="T561" s="299" t="str">
        <f t="shared" si="34"/>
        <v/>
      </c>
      <c r="U561" s="282"/>
    </row>
    <row r="562" spans="2:21" ht="24.75" customHeight="1">
      <c r="B562" s="176">
        <v>556</v>
      </c>
      <c r="C562" s="231"/>
      <c r="D562" s="290" t="str">
        <f t="shared" si="35"/>
        <v/>
      </c>
      <c r="E562" s="291">
        <f>IF(D562="",0,+COUNTIF('賃上げ前(２か月目)(様式3-７) '!$D$7:$D$1006,D562))</f>
        <v>0</v>
      </c>
      <c r="F562" s="205"/>
      <c r="G562" s="295" t="str">
        <f t="shared" si="36"/>
        <v/>
      </c>
      <c r="H562" s="202"/>
      <c r="I562" s="202"/>
      <c r="J562" s="203"/>
      <c r="K562" s="203"/>
      <c r="L562" s="203"/>
      <c r="M562" s="203"/>
      <c r="N562" s="203"/>
      <c r="O562" s="203"/>
      <c r="P562" s="203"/>
      <c r="Q562" s="203"/>
      <c r="R562" s="204"/>
      <c r="S562" s="298" t="str">
        <f t="shared" si="33"/>
        <v/>
      </c>
      <c r="T562" s="299" t="str">
        <f t="shared" si="34"/>
        <v/>
      </c>
      <c r="U562" s="282"/>
    </row>
    <row r="563" spans="2:21" ht="24.75" customHeight="1">
      <c r="B563" s="176">
        <v>557</v>
      </c>
      <c r="C563" s="231"/>
      <c r="D563" s="290" t="str">
        <f t="shared" si="35"/>
        <v/>
      </c>
      <c r="E563" s="291">
        <f>IF(D563="",0,+COUNTIF('賃上げ前(２か月目)(様式3-７) '!$D$7:$D$1006,D563))</f>
        <v>0</v>
      </c>
      <c r="F563" s="205"/>
      <c r="G563" s="295" t="str">
        <f t="shared" si="36"/>
        <v/>
      </c>
      <c r="H563" s="202"/>
      <c r="I563" s="202"/>
      <c r="J563" s="203"/>
      <c r="K563" s="203"/>
      <c r="L563" s="203"/>
      <c r="M563" s="203"/>
      <c r="N563" s="203"/>
      <c r="O563" s="203"/>
      <c r="P563" s="203"/>
      <c r="Q563" s="203"/>
      <c r="R563" s="204"/>
      <c r="S563" s="298" t="str">
        <f t="shared" si="33"/>
        <v/>
      </c>
      <c r="T563" s="299" t="str">
        <f t="shared" si="34"/>
        <v/>
      </c>
      <c r="U563" s="282"/>
    </row>
    <row r="564" spans="2:21" ht="24.75" customHeight="1">
      <c r="B564" s="176">
        <v>558</v>
      </c>
      <c r="C564" s="231"/>
      <c r="D564" s="290" t="str">
        <f t="shared" si="35"/>
        <v/>
      </c>
      <c r="E564" s="291">
        <f>IF(D564="",0,+COUNTIF('賃上げ前(２か月目)(様式3-７) '!$D$7:$D$1006,D564))</f>
        <v>0</v>
      </c>
      <c r="F564" s="205"/>
      <c r="G564" s="295" t="str">
        <f t="shared" si="36"/>
        <v/>
      </c>
      <c r="H564" s="202"/>
      <c r="I564" s="202"/>
      <c r="J564" s="203"/>
      <c r="K564" s="203"/>
      <c r="L564" s="203"/>
      <c r="M564" s="203"/>
      <c r="N564" s="203"/>
      <c r="O564" s="203"/>
      <c r="P564" s="203"/>
      <c r="Q564" s="203"/>
      <c r="R564" s="204"/>
      <c r="S564" s="298" t="str">
        <f t="shared" si="33"/>
        <v/>
      </c>
      <c r="T564" s="299" t="str">
        <f t="shared" si="34"/>
        <v/>
      </c>
      <c r="U564" s="282"/>
    </row>
    <row r="565" spans="2:21" ht="24.75" customHeight="1">
      <c r="B565" s="176">
        <v>559</v>
      </c>
      <c r="C565" s="231"/>
      <c r="D565" s="290" t="str">
        <f t="shared" si="35"/>
        <v/>
      </c>
      <c r="E565" s="291">
        <f>IF(D565="",0,+COUNTIF('賃上げ前(２か月目)(様式3-７) '!$D$7:$D$1006,D565))</f>
        <v>0</v>
      </c>
      <c r="F565" s="205"/>
      <c r="G565" s="295" t="str">
        <f t="shared" si="36"/>
        <v/>
      </c>
      <c r="H565" s="202"/>
      <c r="I565" s="202"/>
      <c r="J565" s="203"/>
      <c r="K565" s="203"/>
      <c r="L565" s="203"/>
      <c r="M565" s="203"/>
      <c r="N565" s="203"/>
      <c r="O565" s="203"/>
      <c r="P565" s="203"/>
      <c r="Q565" s="203"/>
      <c r="R565" s="204"/>
      <c r="S565" s="298" t="str">
        <f t="shared" si="33"/>
        <v/>
      </c>
      <c r="T565" s="299" t="str">
        <f t="shared" si="34"/>
        <v/>
      </c>
      <c r="U565" s="282"/>
    </row>
    <row r="566" spans="2:21" ht="24.75" customHeight="1">
      <c r="B566" s="176">
        <v>560</v>
      </c>
      <c r="C566" s="231"/>
      <c r="D566" s="290" t="str">
        <f t="shared" si="35"/>
        <v/>
      </c>
      <c r="E566" s="291">
        <f>IF(D566="",0,+COUNTIF('賃上げ前(２か月目)(様式3-７) '!$D$7:$D$1006,D566))</f>
        <v>0</v>
      </c>
      <c r="F566" s="205"/>
      <c r="G566" s="295" t="str">
        <f t="shared" si="36"/>
        <v/>
      </c>
      <c r="H566" s="202"/>
      <c r="I566" s="202"/>
      <c r="J566" s="203"/>
      <c r="K566" s="203"/>
      <c r="L566" s="203"/>
      <c r="M566" s="203"/>
      <c r="N566" s="203"/>
      <c r="O566" s="203"/>
      <c r="P566" s="203"/>
      <c r="Q566" s="203"/>
      <c r="R566" s="204"/>
      <c r="S566" s="298" t="str">
        <f t="shared" si="33"/>
        <v/>
      </c>
      <c r="T566" s="299" t="str">
        <f t="shared" si="34"/>
        <v/>
      </c>
      <c r="U566" s="282"/>
    </row>
    <row r="567" spans="2:21" ht="24.75" customHeight="1">
      <c r="B567" s="176">
        <v>561</v>
      </c>
      <c r="C567" s="231"/>
      <c r="D567" s="290" t="str">
        <f t="shared" si="35"/>
        <v/>
      </c>
      <c r="E567" s="291">
        <f>IF(D567="",0,+COUNTIF('賃上げ前(２か月目)(様式3-７) '!$D$7:$D$1006,D567))</f>
        <v>0</v>
      </c>
      <c r="F567" s="205"/>
      <c r="G567" s="295" t="str">
        <f t="shared" si="36"/>
        <v/>
      </c>
      <c r="H567" s="202"/>
      <c r="I567" s="202"/>
      <c r="J567" s="203"/>
      <c r="K567" s="203"/>
      <c r="L567" s="203"/>
      <c r="M567" s="203"/>
      <c r="N567" s="203"/>
      <c r="O567" s="203"/>
      <c r="P567" s="203"/>
      <c r="Q567" s="203"/>
      <c r="R567" s="204"/>
      <c r="S567" s="298" t="str">
        <f t="shared" si="33"/>
        <v/>
      </c>
      <c r="T567" s="299" t="str">
        <f t="shared" si="34"/>
        <v/>
      </c>
      <c r="U567" s="282"/>
    </row>
    <row r="568" spans="2:21" ht="24.75" customHeight="1">
      <c r="B568" s="176">
        <v>562</v>
      </c>
      <c r="C568" s="231"/>
      <c r="D568" s="290" t="str">
        <f t="shared" si="35"/>
        <v/>
      </c>
      <c r="E568" s="291">
        <f>IF(D568="",0,+COUNTIF('賃上げ前(２か月目)(様式3-７) '!$D$7:$D$1006,D568))</f>
        <v>0</v>
      </c>
      <c r="F568" s="205"/>
      <c r="G568" s="295" t="str">
        <f t="shared" si="36"/>
        <v/>
      </c>
      <c r="H568" s="202"/>
      <c r="I568" s="202"/>
      <c r="J568" s="203"/>
      <c r="K568" s="203"/>
      <c r="L568" s="203"/>
      <c r="M568" s="203"/>
      <c r="N568" s="203"/>
      <c r="O568" s="203"/>
      <c r="P568" s="203"/>
      <c r="Q568" s="203"/>
      <c r="R568" s="204"/>
      <c r="S568" s="298" t="str">
        <f t="shared" si="33"/>
        <v/>
      </c>
      <c r="T568" s="299" t="str">
        <f t="shared" si="34"/>
        <v/>
      </c>
      <c r="U568" s="282"/>
    </row>
    <row r="569" spans="2:21" ht="24.75" customHeight="1">
      <c r="B569" s="176">
        <v>563</v>
      </c>
      <c r="C569" s="231"/>
      <c r="D569" s="290" t="str">
        <f t="shared" si="35"/>
        <v/>
      </c>
      <c r="E569" s="291">
        <f>IF(D569="",0,+COUNTIF('賃上げ前(２か月目)(様式3-７) '!$D$7:$D$1006,D569))</f>
        <v>0</v>
      </c>
      <c r="F569" s="205"/>
      <c r="G569" s="295" t="str">
        <f t="shared" si="36"/>
        <v/>
      </c>
      <c r="H569" s="202"/>
      <c r="I569" s="202"/>
      <c r="J569" s="203"/>
      <c r="K569" s="203"/>
      <c r="L569" s="203"/>
      <c r="M569" s="203"/>
      <c r="N569" s="203"/>
      <c r="O569" s="203"/>
      <c r="P569" s="203"/>
      <c r="Q569" s="203"/>
      <c r="R569" s="204"/>
      <c r="S569" s="298" t="str">
        <f t="shared" si="33"/>
        <v/>
      </c>
      <c r="T569" s="299" t="str">
        <f t="shared" si="34"/>
        <v/>
      </c>
      <c r="U569" s="282"/>
    </row>
    <row r="570" spans="2:21" ht="24.75" customHeight="1">
      <c r="B570" s="176">
        <v>564</v>
      </c>
      <c r="C570" s="231"/>
      <c r="D570" s="290" t="str">
        <f t="shared" si="35"/>
        <v/>
      </c>
      <c r="E570" s="291">
        <f>IF(D570="",0,+COUNTIF('賃上げ前(２か月目)(様式3-７) '!$D$7:$D$1006,D570))</f>
        <v>0</v>
      </c>
      <c r="F570" s="205"/>
      <c r="G570" s="295" t="str">
        <f t="shared" si="36"/>
        <v/>
      </c>
      <c r="H570" s="202"/>
      <c r="I570" s="202"/>
      <c r="J570" s="203"/>
      <c r="K570" s="203"/>
      <c r="L570" s="203"/>
      <c r="M570" s="203"/>
      <c r="N570" s="203"/>
      <c r="O570" s="203"/>
      <c r="P570" s="203"/>
      <c r="Q570" s="203"/>
      <c r="R570" s="204"/>
      <c r="S570" s="298" t="str">
        <f t="shared" si="33"/>
        <v/>
      </c>
      <c r="T570" s="299" t="str">
        <f t="shared" si="34"/>
        <v/>
      </c>
      <c r="U570" s="282"/>
    </row>
    <row r="571" spans="2:21" ht="24.75" customHeight="1">
      <c r="B571" s="176">
        <v>565</v>
      </c>
      <c r="C571" s="231"/>
      <c r="D571" s="290" t="str">
        <f t="shared" si="35"/>
        <v/>
      </c>
      <c r="E571" s="291">
        <f>IF(D571="",0,+COUNTIF('賃上げ前(２か月目)(様式3-７) '!$D$7:$D$1006,D571))</f>
        <v>0</v>
      </c>
      <c r="F571" s="205"/>
      <c r="G571" s="295" t="str">
        <f t="shared" si="36"/>
        <v/>
      </c>
      <c r="H571" s="202"/>
      <c r="I571" s="202"/>
      <c r="J571" s="203"/>
      <c r="K571" s="203"/>
      <c r="L571" s="203"/>
      <c r="M571" s="203"/>
      <c r="N571" s="203"/>
      <c r="O571" s="203"/>
      <c r="P571" s="203"/>
      <c r="Q571" s="203"/>
      <c r="R571" s="204"/>
      <c r="S571" s="298" t="str">
        <f t="shared" si="33"/>
        <v/>
      </c>
      <c r="T571" s="299" t="str">
        <f t="shared" si="34"/>
        <v/>
      </c>
      <c r="U571" s="282"/>
    </row>
    <row r="572" spans="2:21" ht="24.75" customHeight="1">
      <c r="B572" s="176">
        <v>566</v>
      </c>
      <c r="C572" s="231"/>
      <c r="D572" s="290" t="str">
        <f t="shared" si="35"/>
        <v/>
      </c>
      <c r="E572" s="291">
        <f>IF(D572="",0,+COUNTIF('賃上げ前(２か月目)(様式3-７) '!$D$7:$D$1006,D572))</f>
        <v>0</v>
      </c>
      <c r="F572" s="205"/>
      <c r="G572" s="295" t="str">
        <f t="shared" si="36"/>
        <v/>
      </c>
      <c r="H572" s="202"/>
      <c r="I572" s="202"/>
      <c r="J572" s="203"/>
      <c r="K572" s="203"/>
      <c r="L572" s="203"/>
      <c r="M572" s="203"/>
      <c r="N572" s="203"/>
      <c r="O572" s="203"/>
      <c r="P572" s="203"/>
      <c r="Q572" s="203"/>
      <c r="R572" s="204"/>
      <c r="S572" s="298" t="str">
        <f t="shared" si="33"/>
        <v/>
      </c>
      <c r="T572" s="299" t="str">
        <f t="shared" si="34"/>
        <v/>
      </c>
      <c r="U572" s="282"/>
    </row>
    <row r="573" spans="2:21" ht="24.75" customHeight="1">
      <c r="B573" s="176">
        <v>567</v>
      </c>
      <c r="C573" s="231"/>
      <c r="D573" s="290" t="str">
        <f t="shared" si="35"/>
        <v/>
      </c>
      <c r="E573" s="291">
        <f>IF(D573="",0,+COUNTIF('賃上げ前(２か月目)(様式3-７) '!$D$7:$D$1006,D573))</f>
        <v>0</v>
      </c>
      <c r="F573" s="205"/>
      <c r="G573" s="295" t="str">
        <f t="shared" si="36"/>
        <v/>
      </c>
      <c r="H573" s="202"/>
      <c r="I573" s="202"/>
      <c r="J573" s="203"/>
      <c r="K573" s="203"/>
      <c r="L573" s="203"/>
      <c r="M573" s="203"/>
      <c r="N573" s="203"/>
      <c r="O573" s="203"/>
      <c r="P573" s="203"/>
      <c r="Q573" s="203"/>
      <c r="R573" s="204"/>
      <c r="S573" s="298" t="str">
        <f t="shared" si="33"/>
        <v/>
      </c>
      <c r="T573" s="299" t="str">
        <f t="shared" si="34"/>
        <v/>
      </c>
      <c r="U573" s="282"/>
    </row>
    <row r="574" spans="2:21" ht="24.75" customHeight="1">
      <c r="B574" s="176">
        <v>568</v>
      </c>
      <c r="C574" s="231"/>
      <c r="D574" s="290" t="str">
        <f t="shared" si="35"/>
        <v/>
      </c>
      <c r="E574" s="291">
        <f>IF(D574="",0,+COUNTIF('賃上げ前(２か月目)(様式3-７) '!$D$7:$D$1006,D574))</f>
        <v>0</v>
      </c>
      <c r="F574" s="205"/>
      <c r="G574" s="295" t="str">
        <f t="shared" si="36"/>
        <v/>
      </c>
      <c r="H574" s="202"/>
      <c r="I574" s="202"/>
      <c r="J574" s="203"/>
      <c r="K574" s="203"/>
      <c r="L574" s="203"/>
      <c r="M574" s="203"/>
      <c r="N574" s="203"/>
      <c r="O574" s="203"/>
      <c r="P574" s="203"/>
      <c r="Q574" s="203"/>
      <c r="R574" s="204"/>
      <c r="S574" s="298" t="str">
        <f t="shared" si="33"/>
        <v/>
      </c>
      <c r="T574" s="299" t="str">
        <f t="shared" si="34"/>
        <v/>
      </c>
      <c r="U574" s="282"/>
    </row>
    <row r="575" spans="2:21" ht="24.75" customHeight="1">
      <c r="B575" s="176">
        <v>569</v>
      </c>
      <c r="C575" s="231"/>
      <c r="D575" s="290" t="str">
        <f t="shared" si="35"/>
        <v/>
      </c>
      <c r="E575" s="291">
        <f>IF(D575="",0,+COUNTIF('賃上げ前(２か月目)(様式3-７) '!$D$7:$D$1006,D575))</f>
        <v>0</v>
      </c>
      <c r="F575" s="205"/>
      <c r="G575" s="295" t="str">
        <f t="shared" si="36"/>
        <v/>
      </c>
      <c r="H575" s="202"/>
      <c r="I575" s="202"/>
      <c r="J575" s="203"/>
      <c r="K575" s="203"/>
      <c r="L575" s="203"/>
      <c r="M575" s="203"/>
      <c r="N575" s="203"/>
      <c r="O575" s="203"/>
      <c r="P575" s="203"/>
      <c r="Q575" s="203"/>
      <c r="R575" s="204"/>
      <c r="S575" s="298" t="str">
        <f t="shared" si="33"/>
        <v/>
      </c>
      <c r="T575" s="299" t="str">
        <f t="shared" si="34"/>
        <v/>
      </c>
      <c r="U575" s="282"/>
    </row>
    <row r="576" spans="2:21" ht="24.75" customHeight="1">
      <c r="B576" s="176">
        <v>570</v>
      </c>
      <c r="C576" s="231"/>
      <c r="D576" s="290" t="str">
        <f t="shared" si="35"/>
        <v/>
      </c>
      <c r="E576" s="291">
        <f>IF(D576="",0,+COUNTIF('賃上げ前(２か月目)(様式3-７) '!$D$7:$D$1006,D576))</f>
        <v>0</v>
      </c>
      <c r="F576" s="205"/>
      <c r="G576" s="295" t="str">
        <f t="shared" si="36"/>
        <v/>
      </c>
      <c r="H576" s="202"/>
      <c r="I576" s="202"/>
      <c r="J576" s="203"/>
      <c r="K576" s="203"/>
      <c r="L576" s="203"/>
      <c r="M576" s="203"/>
      <c r="N576" s="203"/>
      <c r="O576" s="203"/>
      <c r="P576" s="203"/>
      <c r="Q576" s="203"/>
      <c r="R576" s="204"/>
      <c r="S576" s="298" t="str">
        <f t="shared" si="33"/>
        <v/>
      </c>
      <c r="T576" s="299" t="str">
        <f t="shared" si="34"/>
        <v/>
      </c>
      <c r="U576" s="282"/>
    </row>
    <row r="577" spans="2:21" ht="24.75" customHeight="1">
      <c r="B577" s="176">
        <v>571</v>
      </c>
      <c r="C577" s="231"/>
      <c r="D577" s="290" t="str">
        <f t="shared" si="35"/>
        <v/>
      </c>
      <c r="E577" s="291">
        <f>IF(D577="",0,+COUNTIF('賃上げ前(２か月目)(様式3-７) '!$D$7:$D$1006,D577))</f>
        <v>0</v>
      </c>
      <c r="F577" s="205"/>
      <c r="G577" s="295" t="str">
        <f t="shared" si="36"/>
        <v/>
      </c>
      <c r="H577" s="202"/>
      <c r="I577" s="202"/>
      <c r="J577" s="203"/>
      <c r="K577" s="203"/>
      <c r="L577" s="203"/>
      <c r="M577" s="203"/>
      <c r="N577" s="203"/>
      <c r="O577" s="203"/>
      <c r="P577" s="203"/>
      <c r="Q577" s="203"/>
      <c r="R577" s="204"/>
      <c r="S577" s="298" t="str">
        <f t="shared" si="33"/>
        <v/>
      </c>
      <c r="T577" s="299" t="str">
        <f t="shared" si="34"/>
        <v/>
      </c>
      <c r="U577" s="282"/>
    </row>
    <row r="578" spans="2:21" ht="24.75" customHeight="1">
      <c r="B578" s="176">
        <v>572</v>
      </c>
      <c r="C578" s="231"/>
      <c r="D578" s="290" t="str">
        <f t="shared" si="35"/>
        <v/>
      </c>
      <c r="E578" s="291">
        <f>IF(D578="",0,+COUNTIF('賃上げ前(２か月目)(様式3-７) '!$D$7:$D$1006,D578))</f>
        <v>0</v>
      </c>
      <c r="F578" s="205"/>
      <c r="G578" s="295" t="str">
        <f t="shared" si="36"/>
        <v/>
      </c>
      <c r="H578" s="202"/>
      <c r="I578" s="202"/>
      <c r="J578" s="203"/>
      <c r="K578" s="203"/>
      <c r="L578" s="203"/>
      <c r="M578" s="203"/>
      <c r="N578" s="203"/>
      <c r="O578" s="203"/>
      <c r="P578" s="203"/>
      <c r="Q578" s="203"/>
      <c r="R578" s="204"/>
      <c r="S578" s="298" t="str">
        <f t="shared" si="33"/>
        <v/>
      </c>
      <c r="T578" s="299" t="str">
        <f t="shared" si="34"/>
        <v/>
      </c>
      <c r="U578" s="282"/>
    </row>
    <row r="579" spans="2:21" ht="24.75" customHeight="1">
      <c r="B579" s="176">
        <v>573</v>
      </c>
      <c r="C579" s="231"/>
      <c r="D579" s="290" t="str">
        <f t="shared" si="35"/>
        <v/>
      </c>
      <c r="E579" s="291">
        <f>IF(D579="",0,+COUNTIF('賃上げ前(２か月目)(様式3-７) '!$D$7:$D$1006,D579))</f>
        <v>0</v>
      </c>
      <c r="F579" s="205"/>
      <c r="G579" s="295" t="str">
        <f t="shared" si="36"/>
        <v/>
      </c>
      <c r="H579" s="202"/>
      <c r="I579" s="202"/>
      <c r="J579" s="203"/>
      <c r="K579" s="203"/>
      <c r="L579" s="203"/>
      <c r="M579" s="203"/>
      <c r="N579" s="203"/>
      <c r="O579" s="203"/>
      <c r="P579" s="203"/>
      <c r="Q579" s="203"/>
      <c r="R579" s="204"/>
      <c r="S579" s="298" t="str">
        <f t="shared" si="33"/>
        <v/>
      </c>
      <c r="T579" s="299" t="str">
        <f t="shared" si="34"/>
        <v/>
      </c>
      <c r="U579" s="282"/>
    </row>
    <row r="580" spans="2:21" ht="24.75" customHeight="1">
      <c r="B580" s="176">
        <v>574</v>
      </c>
      <c r="C580" s="231"/>
      <c r="D580" s="290" t="str">
        <f t="shared" si="35"/>
        <v/>
      </c>
      <c r="E580" s="291">
        <f>IF(D580="",0,+COUNTIF('賃上げ前(２か月目)(様式3-７) '!$D$7:$D$1006,D580))</f>
        <v>0</v>
      </c>
      <c r="F580" s="205"/>
      <c r="G580" s="295" t="str">
        <f t="shared" si="36"/>
        <v/>
      </c>
      <c r="H580" s="202"/>
      <c r="I580" s="202"/>
      <c r="J580" s="203"/>
      <c r="K580" s="203"/>
      <c r="L580" s="203"/>
      <c r="M580" s="203"/>
      <c r="N580" s="203"/>
      <c r="O580" s="203"/>
      <c r="P580" s="203"/>
      <c r="Q580" s="203"/>
      <c r="R580" s="204"/>
      <c r="S580" s="298" t="str">
        <f t="shared" si="33"/>
        <v/>
      </c>
      <c r="T580" s="299" t="str">
        <f t="shared" si="34"/>
        <v/>
      </c>
      <c r="U580" s="282"/>
    </row>
    <row r="581" spans="2:21" ht="24.75" customHeight="1">
      <c r="B581" s="176">
        <v>575</v>
      </c>
      <c r="C581" s="231"/>
      <c r="D581" s="290" t="str">
        <f t="shared" si="35"/>
        <v/>
      </c>
      <c r="E581" s="291">
        <f>IF(D581="",0,+COUNTIF('賃上げ前(２か月目)(様式3-７) '!$D$7:$D$1006,D581))</f>
        <v>0</v>
      </c>
      <c r="F581" s="205"/>
      <c r="G581" s="295" t="str">
        <f t="shared" si="36"/>
        <v/>
      </c>
      <c r="H581" s="202"/>
      <c r="I581" s="202"/>
      <c r="J581" s="203"/>
      <c r="K581" s="203"/>
      <c r="L581" s="203"/>
      <c r="M581" s="203"/>
      <c r="N581" s="203"/>
      <c r="O581" s="203"/>
      <c r="P581" s="203"/>
      <c r="Q581" s="203"/>
      <c r="R581" s="204"/>
      <c r="S581" s="298" t="str">
        <f t="shared" si="33"/>
        <v/>
      </c>
      <c r="T581" s="299" t="str">
        <f t="shared" si="34"/>
        <v/>
      </c>
      <c r="U581" s="282"/>
    </row>
    <row r="582" spans="2:21" ht="24.75" customHeight="1">
      <c r="B582" s="176">
        <v>576</v>
      </c>
      <c r="C582" s="231"/>
      <c r="D582" s="290" t="str">
        <f t="shared" si="35"/>
        <v/>
      </c>
      <c r="E582" s="291">
        <f>IF(D582="",0,+COUNTIF('賃上げ前(２か月目)(様式3-７) '!$D$7:$D$1006,D582))</f>
        <v>0</v>
      </c>
      <c r="F582" s="205"/>
      <c r="G582" s="295" t="str">
        <f t="shared" si="36"/>
        <v/>
      </c>
      <c r="H582" s="202"/>
      <c r="I582" s="202"/>
      <c r="J582" s="203"/>
      <c r="K582" s="203"/>
      <c r="L582" s="203"/>
      <c r="M582" s="203"/>
      <c r="N582" s="203"/>
      <c r="O582" s="203"/>
      <c r="P582" s="203"/>
      <c r="Q582" s="203"/>
      <c r="R582" s="204"/>
      <c r="S582" s="298" t="str">
        <f t="shared" si="33"/>
        <v/>
      </c>
      <c r="T582" s="299" t="str">
        <f t="shared" si="34"/>
        <v/>
      </c>
      <c r="U582" s="282"/>
    </row>
    <row r="583" spans="2:21" ht="24.75" customHeight="1">
      <c r="B583" s="176">
        <v>577</v>
      </c>
      <c r="C583" s="231"/>
      <c r="D583" s="290" t="str">
        <f t="shared" si="35"/>
        <v/>
      </c>
      <c r="E583" s="291">
        <f>IF(D583="",0,+COUNTIF('賃上げ前(２か月目)(様式3-７) '!$D$7:$D$1006,D583))</f>
        <v>0</v>
      </c>
      <c r="F583" s="205"/>
      <c r="G583" s="295" t="str">
        <f t="shared" si="36"/>
        <v/>
      </c>
      <c r="H583" s="202"/>
      <c r="I583" s="202"/>
      <c r="J583" s="203"/>
      <c r="K583" s="203"/>
      <c r="L583" s="203"/>
      <c r="M583" s="203"/>
      <c r="N583" s="203"/>
      <c r="O583" s="203"/>
      <c r="P583" s="203"/>
      <c r="Q583" s="203"/>
      <c r="R583" s="204"/>
      <c r="S583" s="298" t="str">
        <f t="shared" si="33"/>
        <v/>
      </c>
      <c r="T583" s="299" t="str">
        <f t="shared" si="34"/>
        <v/>
      </c>
      <c r="U583" s="282"/>
    </row>
    <row r="584" spans="2:21" ht="24.75" customHeight="1">
      <c r="B584" s="176">
        <v>578</v>
      </c>
      <c r="C584" s="231"/>
      <c r="D584" s="290" t="str">
        <f t="shared" si="35"/>
        <v/>
      </c>
      <c r="E584" s="291">
        <f>IF(D584="",0,+COUNTIF('賃上げ前(２か月目)(様式3-７) '!$D$7:$D$1006,D584))</f>
        <v>0</v>
      </c>
      <c r="F584" s="205"/>
      <c r="G584" s="295" t="str">
        <f t="shared" si="36"/>
        <v/>
      </c>
      <c r="H584" s="202"/>
      <c r="I584" s="202"/>
      <c r="J584" s="203"/>
      <c r="K584" s="203"/>
      <c r="L584" s="203"/>
      <c r="M584" s="203"/>
      <c r="N584" s="203"/>
      <c r="O584" s="203"/>
      <c r="P584" s="203"/>
      <c r="Q584" s="203"/>
      <c r="R584" s="204"/>
      <c r="S584" s="298" t="str">
        <f t="shared" ref="S584:S647" si="37">IF(C584="","",+SUM(H584:R584))</f>
        <v/>
      </c>
      <c r="T584" s="299" t="str">
        <f t="shared" ref="T584:T647" si="38">IF(C584="","",+IF(G584="対象",H584,0))</f>
        <v/>
      </c>
      <c r="U584" s="282"/>
    </row>
    <row r="585" spans="2:21" ht="24.75" customHeight="1">
      <c r="B585" s="176">
        <v>579</v>
      </c>
      <c r="C585" s="231"/>
      <c r="D585" s="290" t="str">
        <f t="shared" ref="D585:D648" si="39">SUBSTITUTE(SUBSTITUTE(C585,"　","")," ","")</f>
        <v/>
      </c>
      <c r="E585" s="291">
        <f>IF(D585="",0,+COUNTIF('賃上げ前(２か月目)(様式3-７) '!$D$7:$D$1006,D585))</f>
        <v>0</v>
      </c>
      <c r="F585" s="205"/>
      <c r="G585" s="295" t="str">
        <f t="shared" ref="G585:G648" si="40">IF(C585="","",+IF(OR(E585&lt;1,F585=""),"除外","対象"))</f>
        <v/>
      </c>
      <c r="H585" s="202"/>
      <c r="I585" s="202"/>
      <c r="J585" s="203"/>
      <c r="K585" s="203"/>
      <c r="L585" s="203"/>
      <c r="M585" s="203"/>
      <c r="N585" s="203"/>
      <c r="O585" s="203"/>
      <c r="P585" s="203"/>
      <c r="Q585" s="203"/>
      <c r="R585" s="204"/>
      <c r="S585" s="298" t="str">
        <f t="shared" si="37"/>
        <v/>
      </c>
      <c r="T585" s="299" t="str">
        <f t="shared" si="38"/>
        <v/>
      </c>
      <c r="U585" s="282"/>
    </row>
    <row r="586" spans="2:21" ht="24.75" customHeight="1">
      <c r="B586" s="176">
        <v>580</v>
      </c>
      <c r="C586" s="231"/>
      <c r="D586" s="290" t="str">
        <f t="shared" si="39"/>
        <v/>
      </c>
      <c r="E586" s="291">
        <f>IF(D586="",0,+COUNTIF('賃上げ前(２か月目)(様式3-７) '!$D$7:$D$1006,D586))</f>
        <v>0</v>
      </c>
      <c r="F586" s="205"/>
      <c r="G586" s="295" t="str">
        <f t="shared" si="40"/>
        <v/>
      </c>
      <c r="H586" s="202"/>
      <c r="I586" s="202"/>
      <c r="J586" s="203"/>
      <c r="K586" s="203"/>
      <c r="L586" s="203"/>
      <c r="M586" s="203"/>
      <c r="N586" s="203"/>
      <c r="O586" s="203"/>
      <c r="P586" s="203"/>
      <c r="Q586" s="203"/>
      <c r="R586" s="204"/>
      <c r="S586" s="298" t="str">
        <f t="shared" si="37"/>
        <v/>
      </c>
      <c r="T586" s="299" t="str">
        <f t="shared" si="38"/>
        <v/>
      </c>
      <c r="U586" s="282"/>
    </row>
    <row r="587" spans="2:21" ht="24.75" customHeight="1">
      <c r="B587" s="176">
        <v>581</v>
      </c>
      <c r="C587" s="231"/>
      <c r="D587" s="290" t="str">
        <f t="shared" si="39"/>
        <v/>
      </c>
      <c r="E587" s="291">
        <f>IF(D587="",0,+COUNTIF('賃上げ前(２か月目)(様式3-７) '!$D$7:$D$1006,D587))</f>
        <v>0</v>
      </c>
      <c r="F587" s="205"/>
      <c r="G587" s="295" t="str">
        <f t="shared" si="40"/>
        <v/>
      </c>
      <c r="H587" s="202"/>
      <c r="I587" s="202"/>
      <c r="J587" s="203"/>
      <c r="K587" s="203"/>
      <c r="L587" s="203"/>
      <c r="M587" s="203"/>
      <c r="N587" s="203"/>
      <c r="O587" s="203"/>
      <c r="P587" s="203"/>
      <c r="Q587" s="203"/>
      <c r="R587" s="204"/>
      <c r="S587" s="298" t="str">
        <f t="shared" si="37"/>
        <v/>
      </c>
      <c r="T587" s="299" t="str">
        <f t="shared" si="38"/>
        <v/>
      </c>
      <c r="U587" s="282"/>
    </row>
    <row r="588" spans="2:21" ht="24.75" customHeight="1">
      <c r="B588" s="176">
        <v>582</v>
      </c>
      <c r="C588" s="231"/>
      <c r="D588" s="290" t="str">
        <f t="shared" si="39"/>
        <v/>
      </c>
      <c r="E588" s="291">
        <f>IF(D588="",0,+COUNTIF('賃上げ前(２か月目)(様式3-７) '!$D$7:$D$1006,D588))</f>
        <v>0</v>
      </c>
      <c r="F588" s="205"/>
      <c r="G588" s="295" t="str">
        <f t="shared" si="40"/>
        <v/>
      </c>
      <c r="H588" s="202"/>
      <c r="I588" s="202"/>
      <c r="J588" s="203"/>
      <c r="K588" s="203"/>
      <c r="L588" s="203"/>
      <c r="M588" s="203"/>
      <c r="N588" s="203"/>
      <c r="O588" s="203"/>
      <c r="P588" s="203"/>
      <c r="Q588" s="203"/>
      <c r="R588" s="204"/>
      <c r="S588" s="298" t="str">
        <f t="shared" si="37"/>
        <v/>
      </c>
      <c r="T588" s="299" t="str">
        <f t="shared" si="38"/>
        <v/>
      </c>
      <c r="U588" s="282"/>
    </row>
    <row r="589" spans="2:21" ht="24.75" customHeight="1">
      <c r="B589" s="176">
        <v>583</v>
      </c>
      <c r="C589" s="231"/>
      <c r="D589" s="290" t="str">
        <f t="shared" si="39"/>
        <v/>
      </c>
      <c r="E589" s="291">
        <f>IF(D589="",0,+COUNTIF('賃上げ前(２か月目)(様式3-７) '!$D$7:$D$1006,D589))</f>
        <v>0</v>
      </c>
      <c r="F589" s="205"/>
      <c r="G589" s="295" t="str">
        <f t="shared" si="40"/>
        <v/>
      </c>
      <c r="H589" s="202"/>
      <c r="I589" s="202"/>
      <c r="J589" s="203"/>
      <c r="K589" s="203"/>
      <c r="L589" s="203"/>
      <c r="M589" s="203"/>
      <c r="N589" s="203"/>
      <c r="O589" s="203"/>
      <c r="P589" s="203"/>
      <c r="Q589" s="203"/>
      <c r="R589" s="204"/>
      <c r="S589" s="298" t="str">
        <f t="shared" si="37"/>
        <v/>
      </c>
      <c r="T589" s="299" t="str">
        <f t="shared" si="38"/>
        <v/>
      </c>
      <c r="U589" s="282"/>
    </row>
    <row r="590" spans="2:21" ht="24.75" customHeight="1">
      <c r="B590" s="176">
        <v>584</v>
      </c>
      <c r="C590" s="231"/>
      <c r="D590" s="290" t="str">
        <f t="shared" si="39"/>
        <v/>
      </c>
      <c r="E590" s="291">
        <f>IF(D590="",0,+COUNTIF('賃上げ前(２か月目)(様式3-７) '!$D$7:$D$1006,D590))</f>
        <v>0</v>
      </c>
      <c r="F590" s="205"/>
      <c r="G590" s="295" t="str">
        <f t="shared" si="40"/>
        <v/>
      </c>
      <c r="H590" s="202"/>
      <c r="I590" s="202"/>
      <c r="J590" s="203"/>
      <c r="K590" s="203"/>
      <c r="L590" s="203"/>
      <c r="M590" s="203"/>
      <c r="N590" s="203"/>
      <c r="O590" s="203"/>
      <c r="P590" s="203"/>
      <c r="Q590" s="203"/>
      <c r="R590" s="204"/>
      <c r="S590" s="298" t="str">
        <f t="shared" si="37"/>
        <v/>
      </c>
      <c r="T590" s="299" t="str">
        <f t="shared" si="38"/>
        <v/>
      </c>
      <c r="U590" s="282"/>
    </row>
    <row r="591" spans="2:21" ht="24.75" customHeight="1">
      <c r="B591" s="176">
        <v>585</v>
      </c>
      <c r="C591" s="231"/>
      <c r="D591" s="290" t="str">
        <f t="shared" si="39"/>
        <v/>
      </c>
      <c r="E591" s="291">
        <f>IF(D591="",0,+COUNTIF('賃上げ前(２か月目)(様式3-７) '!$D$7:$D$1006,D591))</f>
        <v>0</v>
      </c>
      <c r="F591" s="205"/>
      <c r="G591" s="295" t="str">
        <f t="shared" si="40"/>
        <v/>
      </c>
      <c r="H591" s="202"/>
      <c r="I591" s="202"/>
      <c r="J591" s="203"/>
      <c r="K591" s="203"/>
      <c r="L591" s="203"/>
      <c r="M591" s="203"/>
      <c r="N591" s="203"/>
      <c r="O591" s="203"/>
      <c r="P591" s="203"/>
      <c r="Q591" s="203"/>
      <c r="R591" s="204"/>
      <c r="S591" s="298" t="str">
        <f t="shared" si="37"/>
        <v/>
      </c>
      <c r="T591" s="299" t="str">
        <f t="shared" si="38"/>
        <v/>
      </c>
      <c r="U591" s="282"/>
    </row>
    <row r="592" spans="2:21" ht="24.75" customHeight="1">
      <c r="B592" s="176">
        <v>586</v>
      </c>
      <c r="C592" s="231"/>
      <c r="D592" s="290" t="str">
        <f t="shared" si="39"/>
        <v/>
      </c>
      <c r="E592" s="291">
        <f>IF(D592="",0,+COUNTIF('賃上げ前(２か月目)(様式3-７) '!$D$7:$D$1006,D592))</f>
        <v>0</v>
      </c>
      <c r="F592" s="205"/>
      <c r="G592" s="295" t="str">
        <f t="shared" si="40"/>
        <v/>
      </c>
      <c r="H592" s="202"/>
      <c r="I592" s="202"/>
      <c r="J592" s="203"/>
      <c r="K592" s="203"/>
      <c r="L592" s="203"/>
      <c r="M592" s="203"/>
      <c r="N592" s="203"/>
      <c r="O592" s="203"/>
      <c r="P592" s="203"/>
      <c r="Q592" s="203"/>
      <c r="R592" s="204"/>
      <c r="S592" s="298" t="str">
        <f t="shared" si="37"/>
        <v/>
      </c>
      <c r="T592" s="299" t="str">
        <f t="shared" si="38"/>
        <v/>
      </c>
      <c r="U592" s="282"/>
    </row>
    <row r="593" spans="2:21" ht="24.75" customHeight="1">
      <c r="B593" s="176">
        <v>587</v>
      </c>
      <c r="C593" s="231"/>
      <c r="D593" s="290" t="str">
        <f t="shared" si="39"/>
        <v/>
      </c>
      <c r="E593" s="291">
        <f>IF(D593="",0,+COUNTIF('賃上げ前(２か月目)(様式3-７) '!$D$7:$D$1006,D593))</f>
        <v>0</v>
      </c>
      <c r="F593" s="205"/>
      <c r="G593" s="295" t="str">
        <f t="shared" si="40"/>
        <v/>
      </c>
      <c r="H593" s="202"/>
      <c r="I593" s="202"/>
      <c r="J593" s="203"/>
      <c r="K593" s="203"/>
      <c r="L593" s="203"/>
      <c r="M593" s="203"/>
      <c r="N593" s="203"/>
      <c r="O593" s="203"/>
      <c r="P593" s="203"/>
      <c r="Q593" s="203"/>
      <c r="R593" s="204"/>
      <c r="S593" s="298" t="str">
        <f t="shared" si="37"/>
        <v/>
      </c>
      <c r="T593" s="299" t="str">
        <f t="shared" si="38"/>
        <v/>
      </c>
      <c r="U593" s="282"/>
    </row>
    <row r="594" spans="2:21" ht="24.75" customHeight="1">
      <c r="B594" s="176">
        <v>588</v>
      </c>
      <c r="C594" s="231"/>
      <c r="D594" s="290" t="str">
        <f t="shared" si="39"/>
        <v/>
      </c>
      <c r="E594" s="291">
        <f>IF(D594="",0,+COUNTIF('賃上げ前(２か月目)(様式3-７) '!$D$7:$D$1006,D594))</f>
        <v>0</v>
      </c>
      <c r="F594" s="205"/>
      <c r="G594" s="295" t="str">
        <f t="shared" si="40"/>
        <v/>
      </c>
      <c r="H594" s="202"/>
      <c r="I594" s="202"/>
      <c r="J594" s="203"/>
      <c r="K594" s="203"/>
      <c r="L594" s="203"/>
      <c r="M594" s="203"/>
      <c r="N594" s="203"/>
      <c r="O594" s="203"/>
      <c r="P594" s="203"/>
      <c r="Q594" s="203"/>
      <c r="R594" s="204"/>
      <c r="S594" s="298" t="str">
        <f t="shared" si="37"/>
        <v/>
      </c>
      <c r="T594" s="299" t="str">
        <f t="shared" si="38"/>
        <v/>
      </c>
      <c r="U594" s="282"/>
    </row>
    <row r="595" spans="2:21" ht="24.75" customHeight="1">
      <c r="B595" s="176">
        <v>589</v>
      </c>
      <c r="C595" s="231"/>
      <c r="D595" s="290" t="str">
        <f t="shared" si="39"/>
        <v/>
      </c>
      <c r="E595" s="291">
        <f>IF(D595="",0,+COUNTIF('賃上げ前(２か月目)(様式3-７) '!$D$7:$D$1006,D595))</f>
        <v>0</v>
      </c>
      <c r="F595" s="205"/>
      <c r="G595" s="295" t="str">
        <f t="shared" si="40"/>
        <v/>
      </c>
      <c r="H595" s="202"/>
      <c r="I595" s="202"/>
      <c r="J595" s="203"/>
      <c r="K595" s="203"/>
      <c r="L595" s="203"/>
      <c r="M595" s="203"/>
      <c r="N595" s="203"/>
      <c r="O595" s="203"/>
      <c r="P595" s="203"/>
      <c r="Q595" s="203"/>
      <c r="R595" s="204"/>
      <c r="S595" s="298" t="str">
        <f t="shared" si="37"/>
        <v/>
      </c>
      <c r="T595" s="299" t="str">
        <f t="shared" si="38"/>
        <v/>
      </c>
      <c r="U595" s="282"/>
    </row>
    <row r="596" spans="2:21" ht="24.75" customHeight="1">
      <c r="B596" s="176">
        <v>590</v>
      </c>
      <c r="C596" s="231"/>
      <c r="D596" s="290" t="str">
        <f t="shared" si="39"/>
        <v/>
      </c>
      <c r="E596" s="291">
        <f>IF(D596="",0,+COUNTIF('賃上げ前(２か月目)(様式3-７) '!$D$7:$D$1006,D596))</f>
        <v>0</v>
      </c>
      <c r="F596" s="205"/>
      <c r="G596" s="295" t="str">
        <f t="shared" si="40"/>
        <v/>
      </c>
      <c r="H596" s="202"/>
      <c r="I596" s="202"/>
      <c r="J596" s="203"/>
      <c r="K596" s="203"/>
      <c r="L596" s="203"/>
      <c r="M596" s="203"/>
      <c r="N596" s="203"/>
      <c r="O596" s="203"/>
      <c r="P596" s="203"/>
      <c r="Q596" s="203"/>
      <c r="R596" s="204"/>
      <c r="S596" s="298" t="str">
        <f t="shared" si="37"/>
        <v/>
      </c>
      <c r="T596" s="299" t="str">
        <f t="shared" si="38"/>
        <v/>
      </c>
      <c r="U596" s="282"/>
    </row>
    <row r="597" spans="2:21" ht="24.75" customHeight="1">
      <c r="B597" s="176">
        <v>591</v>
      </c>
      <c r="C597" s="231"/>
      <c r="D597" s="290" t="str">
        <f t="shared" si="39"/>
        <v/>
      </c>
      <c r="E597" s="291">
        <f>IF(D597="",0,+COUNTIF('賃上げ前(２か月目)(様式3-７) '!$D$7:$D$1006,D597))</f>
        <v>0</v>
      </c>
      <c r="F597" s="205"/>
      <c r="G597" s="295" t="str">
        <f t="shared" si="40"/>
        <v/>
      </c>
      <c r="H597" s="202"/>
      <c r="I597" s="202"/>
      <c r="J597" s="203"/>
      <c r="K597" s="203"/>
      <c r="L597" s="203"/>
      <c r="M597" s="203"/>
      <c r="N597" s="203"/>
      <c r="O597" s="203"/>
      <c r="P597" s="203"/>
      <c r="Q597" s="203"/>
      <c r="R597" s="204"/>
      <c r="S597" s="298" t="str">
        <f t="shared" si="37"/>
        <v/>
      </c>
      <c r="T597" s="299" t="str">
        <f t="shared" si="38"/>
        <v/>
      </c>
      <c r="U597" s="282"/>
    </row>
    <row r="598" spans="2:21" ht="24.75" customHeight="1">
      <c r="B598" s="176">
        <v>592</v>
      </c>
      <c r="C598" s="231"/>
      <c r="D598" s="290" t="str">
        <f t="shared" si="39"/>
        <v/>
      </c>
      <c r="E598" s="291">
        <f>IF(D598="",0,+COUNTIF('賃上げ前(２か月目)(様式3-７) '!$D$7:$D$1006,D598))</f>
        <v>0</v>
      </c>
      <c r="F598" s="205"/>
      <c r="G598" s="295" t="str">
        <f t="shared" si="40"/>
        <v/>
      </c>
      <c r="H598" s="202"/>
      <c r="I598" s="202"/>
      <c r="J598" s="203"/>
      <c r="K598" s="203"/>
      <c r="L598" s="203"/>
      <c r="M598" s="203"/>
      <c r="N598" s="203"/>
      <c r="O598" s="203"/>
      <c r="P598" s="203"/>
      <c r="Q598" s="203"/>
      <c r="R598" s="204"/>
      <c r="S598" s="298" t="str">
        <f t="shared" si="37"/>
        <v/>
      </c>
      <c r="T598" s="299" t="str">
        <f t="shared" si="38"/>
        <v/>
      </c>
      <c r="U598" s="282"/>
    </row>
    <row r="599" spans="2:21" ht="24.75" customHeight="1">
      <c r="B599" s="176">
        <v>593</v>
      </c>
      <c r="C599" s="231"/>
      <c r="D599" s="290" t="str">
        <f t="shared" si="39"/>
        <v/>
      </c>
      <c r="E599" s="291">
        <f>IF(D599="",0,+COUNTIF('賃上げ前(２か月目)(様式3-７) '!$D$7:$D$1006,D599))</f>
        <v>0</v>
      </c>
      <c r="F599" s="205"/>
      <c r="G599" s="295" t="str">
        <f t="shared" si="40"/>
        <v/>
      </c>
      <c r="H599" s="202"/>
      <c r="I599" s="202"/>
      <c r="J599" s="203"/>
      <c r="K599" s="203"/>
      <c r="L599" s="203"/>
      <c r="M599" s="203"/>
      <c r="N599" s="203"/>
      <c r="O599" s="203"/>
      <c r="P599" s="203"/>
      <c r="Q599" s="203"/>
      <c r="R599" s="204"/>
      <c r="S599" s="298" t="str">
        <f t="shared" si="37"/>
        <v/>
      </c>
      <c r="T599" s="299" t="str">
        <f t="shared" si="38"/>
        <v/>
      </c>
      <c r="U599" s="282"/>
    </row>
    <row r="600" spans="2:21" ht="24.75" customHeight="1">
      <c r="B600" s="176">
        <v>594</v>
      </c>
      <c r="C600" s="231"/>
      <c r="D600" s="290" t="str">
        <f t="shared" si="39"/>
        <v/>
      </c>
      <c r="E600" s="291">
        <f>IF(D600="",0,+COUNTIF('賃上げ前(２か月目)(様式3-７) '!$D$7:$D$1006,D600))</f>
        <v>0</v>
      </c>
      <c r="F600" s="205"/>
      <c r="G600" s="295" t="str">
        <f t="shared" si="40"/>
        <v/>
      </c>
      <c r="H600" s="202"/>
      <c r="I600" s="202"/>
      <c r="J600" s="203"/>
      <c r="K600" s="203"/>
      <c r="L600" s="203"/>
      <c r="M600" s="203"/>
      <c r="N600" s="203"/>
      <c r="O600" s="203"/>
      <c r="P600" s="203"/>
      <c r="Q600" s="203"/>
      <c r="R600" s="204"/>
      <c r="S600" s="298" t="str">
        <f t="shared" si="37"/>
        <v/>
      </c>
      <c r="T600" s="299" t="str">
        <f t="shared" si="38"/>
        <v/>
      </c>
      <c r="U600" s="282"/>
    </row>
    <row r="601" spans="2:21" ht="24.75" customHeight="1">
      <c r="B601" s="176">
        <v>595</v>
      </c>
      <c r="C601" s="231"/>
      <c r="D601" s="290" t="str">
        <f t="shared" si="39"/>
        <v/>
      </c>
      <c r="E601" s="291">
        <f>IF(D601="",0,+COUNTIF('賃上げ前(２か月目)(様式3-７) '!$D$7:$D$1006,D601))</f>
        <v>0</v>
      </c>
      <c r="F601" s="205"/>
      <c r="G601" s="295" t="str">
        <f t="shared" si="40"/>
        <v/>
      </c>
      <c r="H601" s="202"/>
      <c r="I601" s="202"/>
      <c r="J601" s="203"/>
      <c r="K601" s="203"/>
      <c r="L601" s="203"/>
      <c r="M601" s="203"/>
      <c r="N601" s="203"/>
      <c r="O601" s="203"/>
      <c r="P601" s="203"/>
      <c r="Q601" s="203"/>
      <c r="R601" s="204"/>
      <c r="S601" s="298" t="str">
        <f t="shared" si="37"/>
        <v/>
      </c>
      <c r="T601" s="299" t="str">
        <f t="shared" si="38"/>
        <v/>
      </c>
      <c r="U601" s="282"/>
    </row>
    <row r="602" spans="2:21" ht="24.75" customHeight="1">
      <c r="B602" s="176">
        <v>596</v>
      </c>
      <c r="C602" s="231"/>
      <c r="D602" s="290" t="str">
        <f t="shared" si="39"/>
        <v/>
      </c>
      <c r="E602" s="291">
        <f>IF(D602="",0,+COUNTIF('賃上げ前(２か月目)(様式3-７) '!$D$7:$D$1006,D602))</f>
        <v>0</v>
      </c>
      <c r="F602" s="205"/>
      <c r="G602" s="295" t="str">
        <f t="shared" si="40"/>
        <v/>
      </c>
      <c r="H602" s="202"/>
      <c r="I602" s="202"/>
      <c r="J602" s="203"/>
      <c r="K602" s="203"/>
      <c r="L602" s="203"/>
      <c r="M602" s="203"/>
      <c r="N602" s="203"/>
      <c r="O602" s="203"/>
      <c r="P602" s="203"/>
      <c r="Q602" s="203"/>
      <c r="R602" s="204"/>
      <c r="S602" s="298" t="str">
        <f t="shared" si="37"/>
        <v/>
      </c>
      <c r="T602" s="299" t="str">
        <f t="shared" si="38"/>
        <v/>
      </c>
      <c r="U602" s="282"/>
    </row>
    <row r="603" spans="2:21" ht="24.75" customHeight="1">
      <c r="B603" s="176">
        <v>597</v>
      </c>
      <c r="C603" s="231"/>
      <c r="D603" s="290" t="str">
        <f t="shared" si="39"/>
        <v/>
      </c>
      <c r="E603" s="291">
        <f>IF(D603="",0,+COUNTIF('賃上げ前(２か月目)(様式3-７) '!$D$7:$D$1006,D603))</f>
        <v>0</v>
      </c>
      <c r="F603" s="205"/>
      <c r="G603" s="295" t="str">
        <f t="shared" si="40"/>
        <v/>
      </c>
      <c r="H603" s="202"/>
      <c r="I603" s="202"/>
      <c r="J603" s="203"/>
      <c r="K603" s="203"/>
      <c r="L603" s="203"/>
      <c r="M603" s="203"/>
      <c r="N603" s="203"/>
      <c r="O603" s="203"/>
      <c r="P603" s="203"/>
      <c r="Q603" s="203"/>
      <c r="R603" s="204"/>
      <c r="S603" s="298" t="str">
        <f t="shared" si="37"/>
        <v/>
      </c>
      <c r="T603" s="299" t="str">
        <f t="shared" si="38"/>
        <v/>
      </c>
      <c r="U603" s="282"/>
    </row>
    <row r="604" spans="2:21" ht="24.75" customHeight="1">
      <c r="B604" s="176">
        <v>598</v>
      </c>
      <c r="C604" s="231"/>
      <c r="D604" s="290" t="str">
        <f t="shared" si="39"/>
        <v/>
      </c>
      <c r="E604" s="291">
        <f>IF(D604="",0,+COUNTIF('賃上げ前(２か月目)(様式3-７) '!$D$7:$D$1006,D604))</f>
        <v>0</v>
      </c>
      <c r="F604" s="205"/>
      <c r="G604" s="295" t="str">
        <f t="shared" si="40"/>
        <v/>
      </c>
      <c r="H604" s="202"/>
      <c r="I604" s="202"/>
      <c r="J604" s="203"/>
      <c r="K604" s="203"/>
      <c r="L604" s="203"/>
      <c r="M604" s="203"/>
      <c r="N604" s="203"/>
      <c r="O604" s="203"/>
      <c r="P604" s="203"/>
      <c r="Q604" s="203"/>
      <c r="R604" s="204"/>
      <c r="S604" s="298" t="str">
        <f t="shared" si="37"/>
        <v/>
      </c>
      <c r="T604" s="299" t="str">
        <f t="shared" si="38"/>
        <v/>
      </c>
      <c r="U604" s="282"/>
    </row>
    <row r="605" spans="2:21" ht="24.75" customHeight="1">
      <c r="B605" s="176">
        <v>599</v>
      </c>
      <c r="C605" s="231"/>
      <c r="D605" s="290" t="str">
        <f t="shared" si="39"/>
        <v/>
      </c>
      <c r="E605" s="291">
        <f>IF(D605="",0,+COUNTIF('賃上げ前(２か月目)(様式3-７) '!$D$7:$D$1006,D605))</f>
        <v>0</v>
      </c>
      <c r="F605" s="205"/>
      <c r="G605" s="295" t="str">
        <f t="shared" si="40"/>
        <v/>
      </c>
      <c r="H605" s="202"/>
      <c r="I605" s="202"/>
      <c r="J605" s="203"/>
      <c r="K605" s="203"/>
      <c r="L605" s="203"/>
      <c r="M605" s="203"/>
      <c r="N605" s="203"/>
      <c r="O605" s="203"/>
      <c r="P605" s="203"/>
      <c r="Q605" s="203"/>
      <c r="R605" s="204"/>
      <c r="S605" s="298" t="str">
        <f t="shared" si="37"/>
        <v/>
      </c>
      <c r="T605" s="299" t="str">
        <f t="shared" si="38"/>
        <v/>
      </c>
      <c r="U605" s="282"/>
    </row>
    <row r="606" spans="2:21" ht="24.75" customHeight="1">
      <c r="B606" s="176">
        <v>600</v>
      </c>
      <c r="C606" s="231"/>
      <c r="D606" s="290" t="str">
        <f t="shared" si="39"/>
        <v/>
      </c>
      <c r="E606" s="291">
        <f>IF(D606="",0,+COUNTIF('賃上げ前(２か月目)(様式3-７) '!$D$7:$D$1006,D606))</f>
        <v>0</v>
      </c>
      <c r="F606" s="205"/>
      <c r="G606" s="295" t="str">
        <f t="shared" si="40"/>
        <v/>
      </c>
      <c r="H606" s="202"/>
      <c r="I606" s="202"/>
      <c r="J606" s="203"/>
      <c r="K606" s="203"/>
      <c r="L606" s="203"/>
      <c r="M606" s="203"/>
      <c r="N606" s="203"/>
      <c r="O606" s="203"/>
      <c r="P606" s="203"/>
      <c r="Q606" s="203"/>
      <c r="R606" s="204"/>
      <c r="S606" s="298" t="str">
        <f t="shared" si="37"/>
        <v/>
      </c>
      <c r="T606" s="299" t="str">
        <f t="shared" si="38"/>
        <v/>
      </c>
      <c r="U606" s="282"/>
    </row>
    <row r="607" spans="2:21" ht="24.75" customHeight="1">
      <c r="B607" s="176">
        <v>601</v>
      </c>
      <c r="C607" s="231"/>
      <c r="D607" s="290" t="str">
        <f t="shared" si="39"/>
        <v/>
      </c>
      <c r="E607" s="291">
        <f>IF(D607="",0,+COUNTIF('賃上げ前(２か月目)(様式3-７) '!$D$7:$D$1006,D607))</f>
        <v>0</v>
      </c>
      <c r="F607" s="205"/>
      <c r="G607" s="295" t="str">
        <f t="shared" si="40"/>
        <v/>
      </c>
      <c r="H607" s="202"/>
      <c r="I607" s="202"/>
      <c r="J607" s="203"/>
      <c r="K607" s="203"/>
      <c r="L607" s="203"/>
      <c r="M607" s="203"/>
      <c r="N607" s="203"/>
      <c r="O607" s="203"/>
      <c r="P607" s="203"/>
      <c r="Q607" s="203"/>
      <c r="R607" s="204"/>
      <c r="S607" s="298" t="str">
        <f t="shared" si="37"/>
        <v/>
      </c>
      <c r="T607" s="299" t="str">
        <f t="shared" si="38"/>
        <v/>
      </c>
      <c r="U607" s="282"/>
    </row>
    <row r="608" spans="2:21" ht="24.75" customHeight="1">
      <c r="B608" s="176">
        <v>602</v>
      </c>
      <c r="C608" s="231"/>
      <c r="D608" s="290" t="str">
        <f t="shared" si="39"/>
        <v/>
      </c>
      <c r="E608" s="291">
        <f>IF(D608="",0,+COUNTIF('賃上げ前(２か月目)(様式3-７) '!$D$7:$D$1006,D608))</f>
        <v>0</v>
      </c>
      <c r="F608" s="205"/>
      <c r="G608" s="295" t="str">
        <f t="shared" si="40"/>
        <v/>
      </c>
      <c r="H608" s="202"/>
      <c r="I608" s="202"/>
      <c r="J608" s="203"/>
      <c r="K608" s="203"/>
      <c r="L608" s="203"/>
      <c r="M608" s="203"/>
      <c r="N608" s="203"/>
      <c r="O608" s="203"/>
      <c r="P608" s="203"/>
      <c r="Q608" s="203"/>
      <c r="R608" s="204"/>
      <c r="S608" s="298" t="str">
        <f t="shared" si="37"/>
        <v/>
      </c>
      <c r="T608" s="299" t="str">
        <f t="shared" si="38"/>
        <v/>
      </c>
      <c r="U608" s="282"/>
    </row>
    <row r="609" spans="2:21" ht="24.75" customHeight="1">
      <c r="B609" s="176">
        <v>603</v>
      </c>
      <c r="C609" s="231"/>
      <c r="D609" s="290" t="str">
        <f t="shared" si="39"/>
        <v/>
      </c>
      <c r="E609" s="291">
        <f>IF(D609="",0,+COUNTIF('賃上げ前(２か月目)(様式3-７) '!$D$7:$D$1006,D609))</f>
        <v>0</v>
      </c>
      <c r="F609" s="205"/>
      <c r="G609" s="295" t="str">
        <f t="shared" si="40"/>
        <v/>
      </c>
      <c r="H609" s="202"/>
      <c r="I609" s="202"/>
      <c r="J609" s="203"/>
      <c r="K609" s="203"/>
      <c r="L609" s="203"/>
      <c r="M609" s="203"/>
      <c r="N609" s="203"/>
      <c r="O609" s="203"/>
      <c r="P609" s="203"/>
      <c r="Q609" s="203"/>
      <c r="R609" s="204"/>
      <c r="S609" s="298" t="str">
        <f t="shared" si="37"/>
        <v/>
      </c>
      <c r="T609" s="299" t="str">
        <f t="shared" si="38"/>
        <v/>
      </c>
      <c r="U609" s="282"/>
    </row>
    <row r="610" spans="2:21" ht="24.75" customHeight="1">
      <c r="B610" s="176">
        <v>604</v>
      </c>
      <c r="C610" s="231"/>
      <c r="D610" s="290" t="str">
        <f t="shared" si="39"/>
        <v/>
      </c>
      <c r="E610" s="291">
        <f>IF(D610="",0,+COUNTIF('賃上げ前(２か月目)(様式3-７) '!$D$7:$D$1006,D610))</f>
        <v>0</v>
      </c>
      <c r="F610" s="205"/>
      <c r="G610" s="295" t="str">
        <f t="shared" si="40"/>
        <v/>
      </c>
      <c r="H610" s="202"/>
      <c r="I610" s="202"/>
      <c r="J610" s="203"/>
      <c r="K610" s="203"/>
      <c r="L610" s="203"/>
      <c r="M610" s="203"/>
      <c r="N610" s="203"/>
      <c r="O610" s="203"/>
      <c r="P610" s="203"/>
      <c r="Q610" s="203"/>
      <c r="R610" s="204"/>
      <c r="S610" s="298" t="str">
        <f t="shared" si="37"/>
        <v/>
      </c>
      <c r="T610" s="299" t="str">
        <f t="shared" si="38"/>
        <v/>
      </c>
      <c r="U610" s="282"/>
    </row>
    <row r="611" spans="2:21" ht="24.75" customHeight="1">
      <c r="B611" s="176">
        <v>605</v>
      </c>
      <c r="C611" s="231"/>
      <c r="D611" s="290" t="str">
        <f t="shared" si="39"/>
        <v/>
      </c>
      <c r="E611" s="291">
        <f>IF(D611="",0,+COUNTIF('賃上げ前(２か月目)(様式3-７) '!$D$7:$D$1006,D611))</f>
        <v>0</v>
      </c>
      <c r="F611" s="205"/>
      <c r="G611" s="295" t="str">
        <f t="shared" si="40"/>
        <v/>
      </c>
      <c r="H611" s="202"/>
      <c r="I611" s="202"/>
      <c r="J611" s="203"/>
      <c r="K611" s="203"/>
      <c r="L611" s="203"/>
      <c r="M611" s="203"/>
      <c r="N611" s="203"/>
      <c r="O611" s="203"/>
      <c r="P611" s="203"/>
      <c r="Q611" s="203"/>
      <c r="R611" s="204"/>
      <c r="S611" s="298" t="str">
        <f t="shared" si="37"/>
        <v/>
      </c>
      <c r="T611" s="299" t="str">
        <f t="shared" si="38"/>
        <v/>
      </c>
      <c r="U611" s="282"/>
    </row>
    <row r="612" spans="2:21" ht="24.75" customHeight="1">
      <c r="B612" s="176">
        <v>606</v>
      </c>
      <c r="C612" s="231"/>
      <c r="D612" s="290" t="str">
        <f t="shared" si="39"/>
        <v/>
      </c>
      <c r="E612" s="291">
        <f>IF(D612="",0,+COUNTIF('賃上げ前(２か月目)(様式3-７) '!$D$7:$D$1006,D612))</f>
        <v>0</v>
      </c>
      <c r="F612" s="205"/>
      <c r="G612" s="295" t="str">
        <f t="shared" si="40"/>
        <v/>
      </c>
      <c r="H612" s="202"/>
      <c r="I612" s="202"/>
      <c r="J612" s="203"/>
      <c r="K612" s="203"/>
      <c r="L612" s="203"/>
      <c r="M612" s="203"/>
      <c r="N612" s="203"/>
      <c r="O612" s="203"/>
      <c r="P612" s="203"/>
      <c r="Q612" s="203"/>
      <c r="R612" s="204"/>
      <c r="S612" s="298" t="str">
        <f t="shared" si="37"/>
        <v/>
      </c>
      <c r="T612" s="299" t="str">
        <f t="shared" si="38"/>
        <v/>
      </c>
      <c r="U612" s="282"/>
    </row>
    <row r="613" spans="2:21" ht="24.75" customHeight="1">
      <c r="B613" s="176">
        <v>607</v>
      </c>
      <c r="C613" s="231"/>
      <c r="D613" s="290" t="str">
        <f t="shared" si="39"/>
        <v/>
      </c>
      <c r="E613" s="291">
        <f>IF(D613="",0,+COUNTIF('賃上げ前(２か月目)(様式3-７) '!$D$7:$D$1006,D613))</f>
        <v>0</v>
      </c>
      <c r="F613" s="205"/>
      <c r="G613" s="295" t="str">
        <f t="shared" si="40"/>
        <v/>
      </c>
      <c r="H613" s="202"/>
      <c r="I613" s="202"/>
      <c r="J613" s="203"/>
      <c r="K613" s="203"/>
      <c r="L613" s="203"/>
      <c r="M613" s="203"/>
      <c r="N613" s="203"/>
      <c r="O613" s="203"/>
      <c r="P613" s="203"/>
      <c r="Q613" s="203"/>
      <c r="R613" s="204"/>
      <c r="S613" s="298" t="str">
        <f t="shared" si="37"/>
        <v/>
      </c>
      <c r="T613" s="299" t="str">
        <f t="shared" si="38"/>
        <v/>
      </c>
      <c r="U613" s="282"/>
    </row>
    <row r="614" spans="2:21" ht="24.75" customHeight="1">
      <c r="B614" s="176">
        <v>608</v>
      </c>
      <c r="C614" s="231"/>
      <c r="D614" s="290" t="str">
        <f t="shared" si="39"/>
        <v/>
      </c>
      <c r="E614" s="291">
        <f>IF(D614="",0,+COUNTIF('賃上げ前(２か月目)(様式3-７) '!$D$7:$D$1006,D614))</f>
        <v>0</v>
      </c>
      <c r="F614" s="205"/>
      <c r="G614" s="295" t="str">
        <f t="shared" si="40"/>
        <v/>
      </c>
      <c r="H614" s="202"/>
      <c r="I614" s="202"/>
      <c r="J614" s="203"/>
      <c r="K614" s="203"/>
      <c r="L614" s="203"/>
      <c r="M614" s="203"/>
      <c r="N614" s="203"/>
      <c r="O614" s="203"/>
      <c r="P614" s="203"/>
      <c r="Q614" s="203"/>
      <c r="R614" s="204"/>
      <c r="S614" s="298" t="str">
        <f t="shared" si="37"/>
        <v/>
      </c>
      <c r="T614" s="299" t="str">
        <f t="shared" si="38"/>
        <v/>
      </c>
      <c r="U614" s="282"/>
    </row>
    <row r="615" spans="2:21" ht="24.75" customHeight="1">
      <c r="B615" s="176">
        <v>609</v>
      </c>
      <c r="C615" s="231"/>
      <c r="D615" s="290" t="str">
        <f t="shared" si="39"/>
        <v/>
      </c>
      <c r="E615" s="291">
        <f>IF(D615="",0,+COUNTIF('賃上げ前(２か月目)(様式3-７) '!$D$7:$D$1006,D615))</f>
        <v>0</v>
      </c>
      <c r="F615" s="205"/>
      <c r="G615" s="295" t="str">
        <f t="shared" si="40"/>
        <v/>
      </c>
      <c r="H615" s="202"/>
      <c r="I615" s="202"/>
      <c r="J615" s="203"/>
      <c r="K615" s="203"/>
      <c r="L615" s="203"/>
      <c r="M615" s="203"/>
      <c r="N615" s="203"/>
      <c r="O615" s="203"/>
      <c r="P615" s="203"/>
      <c r="Q615" s="203"/>
      <c r="R615" s="204"/>
      <c r="S615" s="298" t="str">
        <f t="shared" si="37"/>
        <v/>
      </c>
      <c r="T615" s="299" t="str">
        <f t="shared" si="38"/>
        <v/>
      </c>
      <c r="U615" s="282"/>
    </row>
    <row r="616" spans="2:21" ht="24.75" customHeight="1">
      <c r="B616" s="176">
        <v>610</v>
      </c>
      <c r="C616" s="231"/>
      <c r="D616" s="290" t="str">
        <f t="shared" si="39"/>
        <v/>
      </c>
      <c r="E616" s="291">
        <f>IF(D616="",0,+COUNTIF('賃上げ前(２か月目)(様式3-７) '!$D$7:$D$1006,D616))</f>
        <v>0</v>
      </c>
      <c r="F616" s="205"/>
      <c r="G616" s="295" t="str">
        <f t="shared" si="40"/>
        <v/>
      </c>
      <c r="H616" s="202"/>
      <c r="I616" s="202"/>
      <c r="J616" s="203"/>
      <c r="K616" s="203"/>
      <c r="L616" s="203"/>
      <c r="M616" s="203"/>
      <c r="N616" s="203"/>
      <c r="O616" s="203"/>
      <c r="P616" s="203"/>
      <c r="Q616" s="203"/>
      <c r="R616" s="204"/>
      <c r="S616" s="298" t="str">
        <f t="shared" si="37"/>
        <v/>
      </c>
      <c r="T616" s="299" t="str">
        <f t="shared" si="38"/>
        <v/>
      </c>
      <c r="U616" s="282"/>
    </row>
    <row r="617" spans="2:21" ht="24.75" customHeight="1">
      <c r="B617" s="176">
        <v>611</v>
      </c>
      <c r="C617" s="231"/>
      <c r="D617" s="290" t="str">
        <f t="shared" si="39"/>
        <v/>
      </c>
      <c r="E617" s="291">
        <f>IF(D617="",0,+COUNTIF('賃上げ前(２か月目)(様式3-７) '!$D$7:$D$1006,D617))</f>
        <v>0</v>
      </c>
      <c r="F617" s="205"/>
      <c r="G617" s="295" t="str">
        <f t="shared" si="40"/>
        <v/>
      </c>
      <c r="H617" s="202"/>
      <c r="I617" s="202"/>
      <c r="J617" s="203"/>
      <c r="K617" s="203"/>
      <c r="L617" s="203"/>
      <c r="M617" s="203"/>
      <c r="N617" s="203"/>
      <c r="O617" s="203"/>
      <c r="P617" s="203"/>
      <c r="Q617" s="203"/>
      <c r="R617" s="204"/>
      <c r="S617" s="298" t="str">
        <f t="shared" si="37"/>
        <v/>
      </c>
      <c r="T617" s="299" t="str">
        <f t="shared" si="38"/>
        <v/>
      </c>
      <c r="U617" s="282"/>
    </row>
    <row r="618" spans="2:21" ht="24.75" customHeight="1">
      <c r="B618" s="176">
        <v>612</v>
      </c>
      <c r="C618" s="231"/>
      <c r="D618" s="290" t="str">
        <f t="shared" si="39"/>
        <v/>
      </c>
      <c r="E618" s="291">
        <f>IF(D618="",0,+COUNTIF('賃上げ前(２か月目)(様式3-７) '!$D$7:$D$1006,D618))</f>
        <v>0</v>
      </c>
      <c r="F618" s="205"/>
      <c r="G618" s="295" t="str">
        <f t="shared" si="40"/>
        <v/>
      </c>
      <c r="H618" s="202"/>
      <c r="I618" s="202"/>
      <c r="J618" s="203"/>
      <c r="K618" s="203"/>
      <c r="L618" s="203"/>
      <c r="M618" s="203"/>
      <c r="N618" s="203"/>
      <c r="O618" s="203"/>
      <c r="P618" s="203"/>
      <c r="Q618" s="203"/>
      <c r="R618" s="204"/>
      <c r="S618" s="298" t="str">
        <f t="shared" si="37"/>
        <v/>
      </c>
      <c r="T618" s="299" t="str">
        <f t="shared" si="38"/>
        <v/>
      </c>
      <c r="U618" s="282"/>
    </row>
    <row r="619" spans="2:21" ht="24.75" customHeight="1">
      <c r="B619" s="176">
        <v>613</v>
      </c>
      <c r="C619" s="231"/>
      <c r="D619" s="290" t="str">
        <f t="shared" si="39"/>
        <v/>
      </c>
      <c r="E619" s="291">
        <f>IF(D619="",0,+COUNTIF('賃上げ前(２か月目)(様式3-７) '!$D$7:$D$1006,D619))</f>
        <v>0</v>
      </c>
      <c r="F619" s="205"/>
      <c r="G619" s="295" t="str">
        <f t="shared" si="40"/>
        <v/>
      </c>
      <c r="H619" s="202"/>
      <c r="I619" s="202"/>
      <c r="J619" s="203"/>
      <c r="K619" s="203"/>
      <c r="L619" s="203"/>
      <c r="M619" s="203"/>
      <c r="N619" s="203"/>
      <c r="O619" s="203"/>
      <c r="P619" s="203"/>
      <c r="Q619" s="203"/>
      <c r="R619" s="204"/>
      <c r="S619" s="298" t="str">
        <f t="shared" si="37"/>
        <v/>
      </c>
      <c r="T619" s="299" t="str">
        <f t="shared" si="38"/>
        <v/>
      </c>
      <c r="U619" s="282"/>
    </row>
    <row r="620" spans="2:21" ht="24.75" customHeight="1">
      <c r="B620" s="176">
        <v>614</v>
      </c>
      <c r="C620" s="231"/>
      <c r="D620" s="290" t="str">
        <f t="shared" si="39"/>
        <v/>
      </c>
      <c r="E620" s="291">
        <f>IF(D620="",0,+COUNTIF('賃上げ前(２か月目)(様式3-７) '!$D$7:$D$1006,D620))</f>
        <v>0</v>
      </c>
      <c r="F620" s="205"/>
      <c r="G620" s="295" t="str">
        <f t="shared" si="40"/>
        <v/>
      </c>
      <c r="H620" s="202"/>
      <c r="I620" s="202"/>
      <c r="J620" s="203"/>
      <c r="K620" s="203"/>
      <c r="L620" s="203"/>
      <c r="M620" s="203"/>
      <c r="N620" s="203"/>
      <c r="O620" s="203"/>
      <c r="P620" s="203"/>
      <c r="Q620" s="203"/>
      <c r="R620" s="204"/>
      <c r="S620" s="298" t="str">
        <f t="shared" si="37"/>
        <v/>
      </c>
      <c r="T620" s="299" t="str">
        <f t="shared" si="38"/>
        <v/>
      </c>
      <c r="U620" s="282"/>
    </row>
    <row r="621" spans="2:21" ht="24.75" customHeight="1">
      <c r="B621" s="176">
        <v>615</v>
      </c>
      <c r="C621" s="231"/>
      <c r="D621" s="290" t="str">
        <f t="shared" si="39"/>
        <v/>
      </c>
      <c r="E621" s="291">
        <f>IF(D621="",0,+COUNTIF('賃上げ前(２か月目)(様式3-７) '!$D$7:$D$1006,D621))</f>
        <v>0</v>
      </c>
      <c r="F621" s="205"/>
      <c r="G621" s="295" t="str">
        <f t="shared" si="40"/>
        <v/>
      </c>
      <c r="H621" s="202"/>
      <c r="I621" s="202"/>
      <c r="J621" s="203"/>
      <c r="K621" s="203"/>
      <c r="L621" s="203"/>
      <c r="M621" s="203"/>
      <c r="N621" s="203"/>
      <c r="O621" s="203"/>
      <c r="P621" s="203"/>
      <c r="Q621" s="203"/>
      <c r="R621" s="204"/>
      <c r="S621" s="298" t="str">
        <f t="shared" si="37"/>
        <v/>
      </c>
      <c r="T621" s="299" t="str">
        <f t="shared" si="38"/>
        <v/>
      </c>
      <c r="U621" s="282"/>
    </row>
    <row r="622" spans="2:21" ht="24.75" customHeight="1">
      <c r="B622" s="176">
        <v>616</v>
      </c>
      <c r="C622" s="231"/>
      <c r="D622" s="290" t="str">
        <f t="shared" si="39"/>
        <v/>
      </c>
      <c r="E622" s="291">
        <f>IF(D622="",0,+COUNTIF('賃上げ前(２か月目)(様式3-７) '!$D$7:$D$1006,D622))</f>
        <v>0</v>
      </c>
      <c r="F622" s="205"/>
      <c r="G622" s="295" t="str">
        <f t="shared" si="40"/>
        <v/>
      </c>
      <c r="H622" s="202"/>
      <c r="I622" s="202"/>
      <c r="J622" s="203"/>
      <c r="K622" s="203"/>
      <c r="L622" s="203"/>
      <c r="M622" s="203"/>
      <c r="N622" s="203"/>
      <c r="O622" s="203"/>
      <c r="P622" s="203"/>
      <c r="Q622" s="203"/>
      <c r="R622" s="204"/>
      <c r="S622" s="298" t="str">
        <f t="shared" si="37"/>
        <v/>
      </c>
      <c r="T622" s="299" t="str">
        <f t="shared" si="38"/>
        <v/>
      </c>
      <c r="U622" s="282"/>
    </row>
    <row r="623" spans="2:21" ht="24.75" customHeight="1">
      <c r="B623" s="176">
        <v>617</v>
      </c>
      <c r="C623" s="231"/>
      <c r="D623" s="290" t="str">
        <f t="shared" si="39"/>
        <v/>
      </c>
      <c r="E623" s="291">
        <f>IF(D623="",0,+COUNTIF('賃上げ前(２か月目)(様式3-７) '!$D$7:$D$1006,D623))</f>
        <v>0</v>
      </c>
      <c r="F623" s="205"/>
      <c r="G623" s="295" t="str">
        <f t="shared" si="40"/>
        <v/>
      </c>
      <c r="H623" s="202"/>
      <c r="I623" s="202"/>
      <c r="J623" s="203"/>
      <c r="K623" s="203"/>
      <c r="L623" s="203"/>
      <c r="M623" s="203"/>
      <c r="N623" s="203"/>
      <c r="O623" s="203"/>
      <c r="P623" s="203"/>
      <c r="Q623" s="203"/>
      <c r="R623" s="204"/>
      <c r="S623" s="298" t="str">
        <f t="shared" si="37"/>
        <v/>
      </c>
      <c r="T623" s="299" t="str">
        <f t="shared" si="38"/>
        <v/>
      </c>
      <c r="U623" s="282"/>
    </row>
    <row r="624" spans="2:21" ht="24.75" customHeight="1">
      <c r="B624" s="176">
        <v>618</v>
      </c>
      <c r="C624" s="231"/>
      <c r="D624" s="290" t="str">
        <f t="shared" si="39"/>
        <v/>
      </c>
      <c r="E624" s="291">
        <f>IF(D624="",0,+COUNTIF('賃上げ前(２か月目)(様式3-７) '!$D$7:$D$1006,D624))</f>
        <v>0</v>
      </c>
      <c r="F624" s="205"/>
      <c r="G624" s="295" t="str">
        <f t="shared" si="40"/>
        <v/>
      </c>
      <c r="H624" s="202"/>
      <c r="I624" s="202"/>
      <c r="J624" s="203"/>
      <c r="K624" s="203"/>
      <c r="L624" s="203"/>
      <c r="M624" s="203"/>
      <c r="N624" s="203"/>
      <c r="O624" s="203"/>
      <c r="P624" s="203"/>
      <c r="Q624" s="203"/>
      <c r="R624" s="204"/>
      <c r="S624" s="298" t="str">
        <f t="shared" si="37"/>
        <v/>
      </c>
      <c r="T624" s="299" t="str">
        <f t="shared" si="38"/>
        <v/>
      </c>
      <c r="U624" s="282"/>
    </row>
    <row r="625" spans="2:21" ht="24.75" customHeight="1">
      <c r="B625" s="176">
        <v>619</v>
      </c>
      <c r="C625" s="231"/>
      <c r="D625" s="290" t="str">
        <f t="shared" si="39"/>
        <v/>
      </c>
      <c r="E625" s="291">
        <f>IF(D625="",0,+COUNTIF('賃上げ前(２か月目)(様式3-７) '!$D$7:$D$1006,D625))</f>
        <v>0</v>
      </c>
      <c r="F625" s="205"/>
      <c r="G625" s="295" t="str">
        <f t="shared" si="40"/>
        <v/>
      </c>
      <c r="H625" s="202"/>
      <c r="I625" s="202"/>
      <c r="J625" s="203"/>
      <c r="K625" s="203"/>
      <c r="L625" s="203"/>
      <c r="M625" s="203"/>
      <c r="N625" s="203"/>
      <c r="O625" s="203"/>
      <c r="P625" s="203"/>
      <c r="Q625" s="203"/>
      <c r="R625" s="204"/>
      <c r="S625" s="298" t="str">
        <f t="shared" si="37"/>
        <v/>
      </c>
      <c r="T625" s="299" t="str">
        <f t="shared" si="38"/>
        <v/>
      </c>
      <c r="U625" s="282"/>
    </row>
    <row r="626" spans="2:21" ht="24.75" customHeight="1">
      <c r="B626" s="176">
        <v>620</v>
      </c>
      <c r="C626" s="231"/>
      <c r="D626" s="290" t="str">
        <f t="shared" si="39"/>
        <v/>
      </c>
      <c r="E626" s="291">
        <f>IF(D626="",0,+COUNTIF('賃上げ前(２か月目)(様式3-７) '!$D$7:$D$1006,D626))</f>
        <v>0</v>
      </c>
      <c r="F626" s="205"/>
      <c r="G626" s="295" t="str">
        <f t="shared" si="40"/>
        <v/>
      </c>
      <c r="H626" s="202"/>
      <c r="I626" s="202"/>
      <c r="J626" s="203"/>
      <c r="K626" s="203"/>
      <c r="L626" s="203"/>
      <c r="M626" s="203"/>
      <c r="N626" s="203"/>
      <c r="O626" s="203"/>
      <c r="P626" s="203"/>
      <c r="Q626" s="203"/>
      <c r="R626" s="204"/>
      <c r="S626" s="298" t="str">
        <f t="shared" si="37"/>
        <v/>
      </c>
      <c r="T626" s="299" t="str">
        <f t="shared" si="38"/>
        <v/>
      </c>
      <c r="U626" s="282"/>
    </row>
    <row r="627" spans="2:21" ht="24.75" customHeight="1">
      <c r="B627" s="176">
        <v>621</v>
      </c>
      <c r="C627" s="231"/>
      <c r="D627" s="290" t="str">
        <f t="shared" si="39"/>
        <v/>
      </c>
      <c r="E627" s="291">
        <f>IF(D627="",0,+COUNTIF('賃上げ前(２か月目)(様式3-７) '!$D$7:$D$1006,D627))</f>
        <v>0</v>
      </c>
      <c r="F627" s="205"/>
      <c r="G627" s="295" t="str">
        <f t="shared" si="40"/>
        <v/>
      </c>
      <c r="H627" s="202"/>
      <c r="I627" s="202"/>
      <c r="J627" s="203"/>
      <c r="K627" s="203"/>
      <c r="L627" s="203"/>
      <c r="M627" s="203"/>
      <c r="N627" s="203"/>
      <c r="O627" s="203"/>
      <c r="P627" s="203"/>
      <c r="Q627" s="203"/>
      <c r="R627" s="204"/>
      <c r="S627" s="298" t="str">
        <f t="shared" si="37"/>
        <v/>
      </c>
      <c r="T627" s="299" t="str">
        <f t="shared" si="38"/>
        <v/>
      </c>
      <c r="U627" s="282"/>
    </row>
    <row r="628" spans="2:21" ht="24.75" customHeight="1">
      <c r="B628" s="176">
        <v>622</v>
      </c>
      <c r="C628" s="231"/>
      <c r="D628" s="290" t="str">
        <f t="shared" si="39"/>
        <v/>
      </c>
      <c r="E628" s="291">
        <f>IF(D628="",0,+COUNTIF('賃上げ前(２か月目)(様式3-７) '!$D$7:$D$1006,D628))</f>
        <v>0</v>
      </c>
      <c r="F628" s="205"/>
      <c r="G628" s="295" t="str">
        <f t="shared" si="40"/>
        <v/>
      </c>
      <c r="H628" s="202"/>
      <c r="I628" s="202"/>
      <c r="J628" s="203"/>
      <c r="K628" s="203"/>
      <c r="L628" s="203"/>
      <c r="M628" s="203"/>
      <c r="N628" s="203"/>
      <c r="O628" s="203"/>
      <c r="P628" s="203"/>
      <c r="Q628" s="203"/>
      <c r="R628" s="204"/>
      <c r="S628" s="298" t="str">
        <f t="shared" si="37"/>
        <v/>
      </c>
      <c r="T628" s="299" t="str">
        <f t="shared" si="38"/>
        <v/>
      </c>
      <c r="U628" s="282"/>
    </row>
    <row r="629" spans="2:21" ht="24.75" customHeight="1">
      <c r="B629" s="176">
        <v>623</v>
      </c>
      <c r="C629" s="231"/>
      <c r="D629" s="290" t="str">
        <f t="shared" si="39"/>
        <v/>
      </c>
      <c r="E629" s="291">
        <f>IF(D629="",0,+COUNTIF('賃上げ前(２か月目)(様式3-７) '!$D$7:$D$1006,D629))</f>
        <v>0</v>
      </c>
      <c r="F629" s="205"/>
      <c r="G629" s="295" t="str">
        <f t="shared" si="40"/>
        <v/>
      </c>
      <c r="H629" s="202"/>
      <c r="I629" s="202"/>
      <c r="J629" s="203"/>
      <c r="K629" s="203"/>
      <c r="L629" s="203"/>
      <c r="M629" s="203"/>
      <c r="N629" s="203"/>
      <c r="O629" s="203"/>
      <c r="P629" s="203"/>
      <c r="Q629" s="203"/>
      <c r="R629" s="204"/>
      <c r="S629" s="298" t="str">
        <f t="shared" si="37"/>
        <v/>
      </c>
      <c r="T629" s="299" t="str">
        <f t="shared" si="38"/>
        <v/>
      </c>
      <c r="U629" s="282"/>
    </row>
    <row r="630" spans="2:21" ht="24.75" customHeight="1">
      <c r="B630" s="176">
        <v>624</v>
      </c>
      <c r="C630" s="231"/>
      <c r="D630" s="290" t="str">
        <f t="shared" si="39"/>
        <v/>
      </c>
      <c r="E630" s="291">
        <f>IF(D630="",0,+COUNTIF('賃上げ前(２か月目)(様式3-７) '!$D$7:$D$1006,D630))</f>
        <v>0</v>
      </c>
      <c r="F630" s="205"/>
      <c r="G630" s="295" t="str">
        <f t="shared" si="40"/>
        <v/>
      </c>
      <c r="H630" s="202"/>
      <c r="I630" s="202"/>
      <c r="J630" s="203"/>
      <c r="K630" s="203"/>
      <c r="L630" s="203"/>
      <c r="M630" s="203"/>
      <c r="N630" s="203"/>
      <c r="O630" s="203"/>
      <c r="P630" s="203"/>
      <c r="Q630" s="203"/>
      <c r="R630" s="204"/>
      <c r="S630" s="298" t="str">
        <f t="shared" si="37"/>
        <v/>
      </c>
      <c r="T630" s="299" t="str">
        <f t="shared" si="38"/>
        <v/>
      </c>
      <c r="U630" s="282"/>
    </row>
    <row r="631" spans="2:21" ht="24.75" customHeight="1">
      <c r="B631" s="176">
        <v>625</v>
      </c>
      <c r="C631" s="231"/>
      <c r="D631" s="290" t="str">
        <f t="shared" si="39"/>
        <v/>
      </c>
      <c r="E631" s="291">
        <f>IF(D631="",0,+COUNTIF('賃上げ前(２か月目)(様式3-７) '!$D$7:$D$1006,D631))</f>
        <v>0</v>
      </c>
      <c r="F631" s="205"/>
      <c r="G631" s="295" t="str">
        <f t="shared" si="40"/>
        <v/>
      </c>
      <c r="H631" s="202"/>
      <c r="I631" s="202"/>
      <c r="J631" s="203"/>
      <c r="K631" s="203"/>
      <c r="L631" s="203"/>
      <c r="M631" s="203"/>
      <c r="N631" s="203"/>
      <c r="O631" s="203"/>
      <c r="P631" s="203"/>
      <c r="Q631" s="203"/>
      <c r="R631" s="204"/>
      <c r="S631" s="298" t="str">
        <f t="shared" si="37"/>
        <v/>
      </c>
      <c r="T631" s="299" t="str">
        <f t="shared" si="38"/>
        <v/>
      </c>
      <c r="U631" s="282"/>
    </row>
    <row r="632" spans="2:21" ht="24.75" customHeight="1">
      <c r="B632" s="176">
        <v>626</v>
      </c>
      <c r="C632" s="231"/>
      <c r="D632" s="290" t="str">
        <f t="shared" si="39"/>
        <v/>
      </c>
      <c r="E632" s="291">
        <f>IF(D632="",0,+COUNTIF('賃上げ前(２か月目)(様式3-７) '!$D$7:$D$1006,D632))</f>
        <v>0</v>
      </c>
      <c r="F632" s="205"/>
      <c r="G632" s="295" t="str">
        <f t="shared" si="40"/>
        <v/>
      </c>
      <c r="H632" s="202"/>
      <c r="I632" s="202"/>
      <c r="J632" s="203"/>
      <c r="K632" s="203"/>
      <c r="L632" s="203"/>
      <c r="M632" s="203"/>
      <c r="N632" s="203"/>
      <c r="O632" s="203"/>
      <c r="P632" s="203"/>
      <c r="Q632" s="203"/>
      <c r="R632" s="204"/>
      <c r="S632" s="298" t="str">
        <f t="shared" si="37"/>
        <v/>
      </c>
      <c r="T632" s="299" t="str">
        <f t="shared" si="38"/>
        <v/>
      </c>
      <c r="U632" s="282"/>
    </row>
    <row r="633" spans="2:21" ht="24.75" customHeight="1">
      <c r="B633" s="176">
        <v>627</v>
      </c>
      <c r="C633" s="231"/>
      <c r="D633" s="290" t="str">
        <f t="shared" si="39"/>
        <v/>
      </c>
      <c r="E633" s="291">
        <f>IF(D633="",0,+COUNTIF('賃上げ前(２か月目)(様式3-７) '!$D$7:$D$1006,D633))</f>
        <v>0</v>
      </c>
      <c r="F633" s="205"/>
      <c r="G633" s="295" t="str">
        <f t="shared" si="40"/>
        <v/>
      </c>
      <c r="H633" s="202"/>
      <c r="I633" s="202"/>
      <c r="J633" s="203"/>
      <c r="K633" s="203"/>
      <c r="L633" s="203"/>
      <c r="M633" s="203"/>
      <c r="N633" s="203"/>
      <c r="O633" s="203"/>
      <c r="P633" s="203"/>
      <c r="Q633" s="203"/>
      <c r="R633" s="204"/>
      <c r="S633" s="298" t="str">
        <f t="shared" si="37"/>
        <v/>
      </c>
      <c r="T633" s="299" t="str">
        <f t="shared" si="38"/>
        <v/>
      </c>
      <c r="U633" s="282"/>
    </row>
    <row r="634" spans="2:21" ht="24.75" customHeight="1">
      <c r="B634" s="176">
        <v>628</v>
      </c>
      <c r="C634" s="231"/>
      <c r="D634" s="290" t="str">
        <f t="shared" si="39"/>
        <v/>
      </c>
      <c r="E634" s="291">
        <f>IF(D634="",0,+COUNTIF('賃上げ前(２か月目)(様式3-７) '!$D$7:$D$1006,D634))</f>
        <v>0</v>
      </c>
      <c r="F634" s="205"/>
      <c r="G634" s="295" t="str">
        <f t="shared" si="40"/>
        <v/>
      </c>
      <c r="H634" s="202"/>
      <c r="I634" s="202"/>
      <c r="J634" s="203"/>
      <c r="K634" s="203"/>
      <c r="L634" s="203"/>
      <c r="M634" s="203"/>
      <c r="N634" s="203"/>
      <c r="O634" s="203"/>
      <c r="P634" s="203"/>
      <c r="Q634" s="203"/>
      <c r="R634" s="204"/>
      <c r="S634" s="298" t="str">
        <f t="shared" si="37"/>
        <v/>
      </c>
      <c r="T634" s="299" t="str">
        <f t="shared" si="38"/>
        <v/>
      </c>
      <c r="U634" s="282"/>
    </row>
    <row r="635" spans="2:21" ht="24.75" customHeight="1">
      <c r="B635" s="176">
        <v>629</v>
      </c>
      <c r="C635" s="231"/>
      <c r="D635" s="290" t="str">
        <f t="shared" si="39"/>
        <v/>
      </c>
      <c r="E635" s="291">
        <f>IF(D635="",0,+COUNTIF('賃上げ前(２か月目)(様式3-７) '!$D$7:$D$1006,D635))</f>
        <v>0</v>
      </c>
      <c r="F635" s="205"/>
      <c r="G635" s="295" t="str">
        <f t="shared" si="40"/>
        <v/>
      </c>
      <c r="H635" s="202"/>
      <c r="I635" s="202"/>
      <c r="J635" s="203"/>
      <c r="K635" s="203"/>
      <c r="L635" s="203"/>
      <c r="M635" s="203"/>
      <c r="N635" s="203"/>
      <c r="O635" s="203"/>
      <c r="P635" s="203"/>
      <c r="Q635" s="203"/>
      <c r="R635" s="204"/>
      <c r="S635" s="298" t="str">
        <f t="shared" si="37"/>
        <v/>
      </c>
      <c r="T635" s="299" t="str">
        <f t="shared" si="38"/>
        <v/>
      </c>
      <c r="U635" s="282"/>
    </row>
    <row r="636" spans="2:21" ht="24.75" customHeight="1">
      <c r="B636" s="176">
        <v>630</v>
      </c>
      <c r="C636" s="231"/>
      <c r="D636" s="290" t="str">
        <f t="shared" si="39"/>
        <v/>
      </c>
      <c r="E636" s="291">
        <f>IF(D636="",0,+COUNTIF('賃上げ前(２か月目)(様式3-７) '!$D$7:$D$1006,D636))</f>
        <v>0</v>
      </c>
      <c r="F636" s="205"/>
      <c r="G636" s="295" t="str">
        <f t="shared" si="40"/>
        <v/>
      </c>
      <c r="H636" s="202"/>
      <c r="I636" s="202"/>
      <c r="J636" s="203"/>
      <c r="K636" s="203"/>
      <c r="L636" s="203"/>
      <c r="M636" s="203"/>
      <c r="N636" s="203"/>
      <c r="O636" s="203"/>
      <c r="P636" s="203"/>
      <c r="Q636" s="203"/>
      <c r="R636" s="204"/>
      <c r="S636" s="298" t="str">
        <f t="shared" si="37"/>
        <v/>
      </c>
      <c r="T636" s="299" t="str">
        <f t="shared" si="38"/>
        <v/>
      </c>
      <c r="U636" s="282"/>
    </row>
    <row r="637" spans="2:21" ht="24.75" customHeight="1">
      <c r="B637" s="176">
        <v>631</v>
      </c>
      <c r="C637" s="231"/>
      <c r="D637" s="290" t="str">
        <f t="shared" si="39"/>
        <v/>
      </c>
      <c r="E637" s="291">
        <f>IF(D637="",0,+COUNTIF('賃上げ前(２か月目)(様式3-７) '!$D$7:$D$1006,D637))</f>
        <v>0</v>
      </c>
      <c r="F637" s="205"/>
      <c r="G637" s="295" t="str">
        <f t="shared" si="40"/>
        <v/>
      </c>
      <c r="H637" s="202"/>
      <c r="I637" s="202"/>
      <c r="J637" s="203"/>
      <c r="K637" s="203"/>
      <c r="L637" s="203"/>
      <c r="M637" s="203"/>
      <c r="N637" s="203"/>
      <c r="O637" s="203"/>
      <c r="P637" s="203"/>
      <c r="Q637" s="203"/>
      <c r="R637" s="204"/>
      <c r="S637" s="298" t="str">
        <f t="shared" si="37"/>
        <v/>
      </c>
      <c r="T637" s="299" t="str">
        <f t="shared" si="38"/>
        <v/>
      </c>
      <c r="U637" s="282"/>
    </row>
    <row r="638" spans="2:21" ht="24.75" customHeight="1">
      <c r="B638" s="176">
        <v>632</v>
      </c>
      <c r="C638" s="231"/>
      <c r="D638" s="290" t="str">
        <f t="shared" si="39"/>
        <v/>
      </c>
      <c r="E638" s="291">
        <f>IF(D638="",0,+COUNTIF('賃上げ前(２か月目)(様式3-７) '!$D$7:$D$1006,D638))</f>
        <v>0</v>
      </c>
      <c r="F638" s="205"/>
      <c r="G638" s="295" t="str">
        <f t="shared" si="40"/>
        <v/>
      </c>
      <c r="H638" s="202"/>
      <c r="I638" s="202"/>
      <c r="J638" s="203"/>
      <c r="K638" s="203"/>
      <c r="L638" s="203"/>
      <c r="M638" s="203"/>
      <c r="N638" s="203"/>
      <c r="O638" s="203"/>
      <c r="P638" s="203"/>
      <c r="Q638" s="203"/>
      <c r="R638" s="204"/>
      <c r="S638" s="298" t="str">
        <f t="shared" si="37"/>
        <v/>
      </c>
      <c r="T638" s="299" t="str">
        <f t="shared" si="38"/>
        <v/>
      </c>
      <c r="U638" s="282"/>
    </row>
    <row r="639" spans="2:21" ht="24.75" customHeight="1">
      <c r="B639" s="176">
        <v>633</v>
      </c>
      <c r="C639" s="231"/>
      <c r="D639" s="290" t="str">
        <f t="shared" si="39"/>
        <v/>
      </c>
      <c r="E639" s="291">
        <f>IF(D639="",0,+COUNTIF('賃上げ前(２か月目)(様式3-７) '!$D$7:$D$1006,D639))</f>
        <v>0</v>
      </c>
      <c r="F639" s="205"/>
      <c r="G639" s="295" t="str">
        <f t="shared" si="40"/>
        <v/>
      </c>
      <c r="H639" s="202"/>
      <c r="I639" s="202"/>
      <c r="J639" s="203"/>
      <c r="K639" s="203"/>
      <c r="L639" s="203"/>
      <c r="M639" s="203"/>
      <c r="N639" s="203"/>
      <c r="O639" s="203"/>
      <c r="P639" s="203"/>
      <c r="Q639" s="203"/>
      <c r="R639" s="204"/>
      <c r="S639" s="298" t="str">
        <f t="shared" si="37"/>
        <v/>
      </c>
      <c r="T639" s="299" t="str">
        <f t="shared" si="38"/>
        <v/>
      </c>
      <c r="U639" s="282"/>
    </row>
    <row r="640" spans="2:21" ht="24.75" customHeight="1">
      <c r="B640" s="176">
        <v>634</v>
      </c>
      <c r="C640" s="231"/>
      <c r="D640" s="290" t="str">
        <f t="shared" si="39"/>
        <v/>
      </c>
      <c r="E640" s="291">
        <f>IF(D640="",0,+COUNTIF('賃上げ前(２か月目)(様式3-７) '!$D$7:$D$1006,D640))</f>
        <v>0</v>
      </c>
      <c r="F640" s="205"/>
      <c r="G640" s="295" t="str">
        <f t="shared" si="40"/>
        <v/>
      </c>
      <c r="H640" s="202"/>
      <c r="I640" s="202"/>
      <c r="J640" s="203"/>
      <c r="K640" s="203"/>
      <c r="L640" s="203"/>
      <c r="M640" s="203"/>
      <c r="N640" s="203"/>
      <c r="O640" s="203"/>
      <c r="P640" s="203"/>
      <c r="Q640" s="203"/>
      <c r="R640" s="204"/>
      <c r="S640" s="298" t="str">
        <f t="shared" si="37"/>
        <v/>
      </c>
      <c r="T640" s="299" t="str">
        <f t="shared" si="38"/>
        <v/>
      </c>
      <c r="U640" s="282"/>
    </row>
    <row r="641" spans="2:21" ht="24.75" customHeight="1">
      <c r="B641" s="176">
        <v>635</v>
      </c>
      <c r="C641" s="231"/>
      <c r="D641" s="290" t="str">
        <f t="shared" si="39"/>
        <v/>
      </c>
      <c r="E641" s="291">
        <f>IF(D641="",0,+COUNTIF('賃上げ前(２か月目)(様式3-７) '!$D$7:$D$1006,D641))</f>
        <v>0</v>
      </c>
      <c r="F641" s="205"/>
      <c r="G641" s="295" t="str">
        <f t="shared" si="40"/>
        <v/>
      </c>
      <c r="H641" s="202"/>
      <c r="I641" s="202"/>
      <c r="J641" s="203"/>
      <c r="K641" s="203"/>
      <c r="L641" s="203"/>
      <c r="M641" s="203"/>
      <c r="N641" s="203"/>
      <c r="O641" s="203"/>
      <c r="P641" s="203"/>
      <c r="Q641" s="203"/>
      <c r="R641" s="204"/>
      <c r="S641" s="298" t="str">
        <f t="shared" si="37"/>
        <v/>
      </c>
      <c r="T641" s="299" t="str">
        <f t="shared" si="38"/>
        <v/>
      </c>
      <c r="U641" s="282"/>
    </row>
    <row r="642" spans="2:21" ht="24.75" customHeight="1">
      <c r="B642" s="176">
        <v>636</v>
      </c>
      <c r="C642" s="231"/>
      <c r="D642" s="290" t="str">
        <f t="shared" si="39"/>
        <v/>
      </c>
      <c r="E642" s="291">
        <f>IF(D642="",0,+COUNTIF('賃上げ前(２か月目)(様式3-７) '!$D$7:$D$1006,D642))</f>
        <v>0</v>
      </c>
      <c r="F642" s="205"/>
      <c r="G642" s="295" t="str">
        <f t="shared" si="40"/>
        <v/>
      </c>
      <c r="H642" s="202"/>
      <c r="I642" s="202"/>
      <c r="J642" s="203"/>
      <c r="K642" s="203"/>
      <c r="L642" s="203"/>
      <c r="M642" s="203"/>
      <c r="N642" s="203"/>
      <c r="O642" s="203"/>
      <c r="P642" s="203"/>
      <c r="Q642" s="203"/>
      <c r="R642" s="204"/>
      <c r="S642" s="298" t="str">
        <f t="shared" si="37"/>
        <v/>
      </c>
      <c r="T642" s="299" t="str">
        <f t="shared" si="38"/>
        <v/>
      </c>
      <c r="U642" s="282"/>
    </row>
    <row r="643" spans="2:21" ht="24.75" customHeight="1">
      <c r="B643" s="176">
        <v>637</v>
      </c>
      <c r="C643" s="231"/>
      <c r="D643" s="290" t="str">
        <f t="shared" si="39"/>
        <v/>
      </c>
      <c r="E643" s="291">
        <f>IF(D643="",0,+COUNTIF('賃上げ前(２か月目)(様式3-７) '!$D$7:$D$1006,D643))</f>
        <v>0</v>
      </c>
      <c r="F643" s="205"/>
      <c r="G643" s="295" t="str">
        <f t="shared" si="40"/>
        <v/>
      </c>
      <c r="H643" s="202"/>
      <c r="I643" s="202"/>
      <c r="J643" s="203"/>
      <c r="K643" s="203"/>
      <c r="L643" s="203"/>
      <c r="M643" s="203"/>
      <c r="N643" s="203"/>
      <c r="O643" s="203"/>
      <c r="P643" s="203"/>
      <c r="Q643" s="203"/>
      <c r="R643" s="204"/>
      <c r="S643" s="298" t="str">
        <f t="shared" si="37"/>
        <v/>
      </c>
      <c r="T643" s="299" t="str">
        <f t="shared" si="38"/>
        <v/>
      </c>
      <c r="U643" s="282"/>
    </row>
    <row r="644" spans="2:21" ht="24.75" customHeight="1">
      <c r="B644" s="176">
        <v>638</v>
      </c>
      <c r="C644" s="231"/>
      <c r="D644" s="290" t="str">
        <f t="shared" si="39"/>
        <v/>
      </c>
      <c r="E644" s="291">
        <f>IF(D644="",0,+COUNTIF('賃上げ前(２か月目)(様式3-７) '!$D$7:$D$1006,D644))</f>
        <v>0</v>
      </c>
      <c r="F644" s="205"/>
      <c r="G644" s="295" t="str">
        <f t="shared" si="40"/>
        <v/>
      </c>
      <c r="H644" s="202"/>
      <c r="I644" s="202"/>
      <c r="J644" s="203"/>
      <c r="K644" s="203"/>
      <c r="L644" s="203"/>
      <c r="M644" s="203"/>
      <c r="N644" s="203"/>
      <c r="O644" s="203"/>
      <c r="P644" s="203"/>
      <c r="Q644" s="203"/>
      <c r="R644" s="204"/>
      <c r="S644" s="298" t="str">
        <f t="shared" si="37"/>
        <v/>
      </c>
      <c r="T644" s="299" t="str">
        <f t="shared" si="38"/>
        <v/>
      </c>
      <c r="U644" s="282"/>
    </row>
    <row r="645" spans="2:21" ht="24.75" customHeight="1">
      <c r="B645" s="176">
        <v>639</v>
      </c>
      <c r="C645" s="231"/>
      <c r="D645" s="290" t="str">
        <f t="shared" si="39"/>
        <v/>
      </c>
      <c r="E645" s="291">
        <f>IF(D645="",0,+COUNTIF('賃上げ前(２か月目)(様式3-７) '!$D$7:$D$1006,D645))</f>
        <v>0</v>
      </c>
      <c r="F645" s="205"/>
      <c r="G645" s="295" t="str">
        <f t="shared" si="40"/>
        <v/>
      </c>
      <c r="H645" s="202"/>
      <c r="I645" s="202"/>
      <c r="J645" s="203"/>
      <c r="K645" s="203"/>
      <c r="L645" s="203"/>
      <c r="M645" s="203"/>
      <c r="N645" s="203"/>
      <c r="O645" s="203"/>
      <c r="P645" s="203"/>
      <c r="Q645" s="203"/>
      <c r="R645" s="204"/>
      <c r="S645" s="298" t="str">
        <f t="shared" si="37"/>
        <v/>
      </c>
      <c r="T645" s="299" t="str">
        <f t="shared" si="38"/>
        <v/>
      </c>
      <c r="U645" s="282"/>
    </row>
    <row r="646" spans="2:21" ht="24.75" customHeight="1">
      <c r="B646" s="176">
        <v>640</v>
      </c>
      <c r="C646" s="231"/>
      <c r="D646" s="290" t="str">
        <f t="shared" si="39"/>
        <v/>
      </c>
      <c r="E646" s="291">
        <f>IF(D646="",0,+COUNTIF('賃上げ前(２か月目)(様式3-７) '!$D$7:$D$1006,D646))</f>
        <v>0</v>
      </c>
      <c r="F646" s="205"/>
      <c r="G646" s="295" t="str">
        <f t="shared" si="40"/>
        <v/>
      </c>
      <c r="H646" s="202"/>
      <c r="I646" s="202"/>
      <c r="J646" s="203"/>
      <c r="K646" s="203"/>
      <c r="L646" s="203"/>
      <c r="M646" s="203"/>
      <c r="N646" s="203"/>
      <c r="O646" s="203"/>
      <c r="P646" s="203"/>
      <c r="Q646" s="203"/>
      <c r="R646" s="204"/>
      <c r="S646" s="298" t="str">
        <f t="shared" si="37"/>
        <v/>
      </c>
      <c r="T646" s="299" t="str">
        <f t="shared" si="38"/>
        <v/>
      </c>
      <c r="U646" s="282"/>
    </row>
    <row r="647" spans="2:21" ht="24.75" customHeight="1">
      <c r="B647" s="176">
        <v>641</v>
      </c>
      <c r="C647" s="231"/>
      <c r="D647" s="290" t="str">
        <f t="shared" si="39"/>
        <v/>
      </c>
      <c r="E647" s="291">
        <f>IF(D647="",0,+COUNTIF('賃上げ前(２か月目)(様式3-７) '!$D$7:$D$1006,D647))</f>
        <v>0</v>
      </c>
      <c r="F647" s="205"/>
      <c r="G647" s="295" t="str">
        <f t="shared" si="40"/>
        <v/>
      </c>
      <c r="H647" s="202"/>
      <c r="I647" s="202"/>
      <c r="J647" s="203"/>
      <c r="K647" s="203"/>
      <c r="L647" s="203"/>
      <c r="M647" s="203"/>
      <c r="N647" s="203"/>
      <c r="O647" s="203"/>
      <c r="P647" s="203"/>
      <c r="Q647" s="203"/>
      <c r="R647" s="204"/>
      <c r="S647" s="298" t="str">
        <f t="shared" si="37"/>
        <v/>
      </c>
      <c r="T647" s="299" t="str">
        <f t="shared" si="38"/>
        <v/>
      </c>
      <c r="U647" s="282"/>
    </row>
    <row r="648" spans="2:21" ht="24.75" customHeight="1">
      <c r="B648" s="176">
        <v>642</v>
      </c>
      <c r="C648" s="231"/>
      <c r="D648" s="290" t="str">
        <f t="shared" si="39"/>
        <v/>
      </c>
      <c r="E648" s="291">
        <f>IF(D648="",0,+COUNTIF('賃上げ前(２か月目)(様式3-７) '!$D$7:$D$1006,D648))</f>
        <v>0</v>
      </c>
      <c r="F648" s="205"/>
      <c r="G648" s="295" t="str">
        <f t="shared" si="40"/>
        <v/>
      </c>
      <c r="H648" s="202"/>
      <c r="I648" s="202"/>
      <c r="J648" s="203"/>
      <c r="K648" s="203"/>
      <c r="L648" s="203"/>
      <c r="M648" s="203"/>
      <c r="N648" s="203"/>
      <c r="O648" s="203"/>
      <c r="P648" s="203"/>
      <c r="Q648" s="203"/>
      <c r="R648" s="204"/>
      <c r="S648" s="298" t="str">
        <f t="shared" ref="S648:S711" si="41">IF(C648="","",+SUM(H648:R648))</f>
        <v/>
      </c>
      <c r="T648" s="299" t="str">
        <f t="shared" ref="T648:T711" si="42">IF(C648="","",+IF(G648="対象",H648,0))</f>
        <v/>
      </c>
      <c r="U648" s="282"/>
    </row>
    <row r="649" spans="2:21" ht="24.75" customHeight="1">
      <c r="B649" s="176">
        <v>643</v>
      </c>
      <c r="C649" s="231"/>
      <c r="D649" s="290" t="str">
        <f t="shared" ref="D649:D712" si="43">SUBSTITUTE(SUBSTITUTE(C649,"　","")," ","")</f>
        <v/>
      </c>
      <c r="E649" s="291">
        <f>IF(D649="",0,+COUNTIF('賃上げ前(２か月目)(様式3-７) '!$D$7:$D$1006,D649))</f>
        <v>0</v>
      </c>
      <c r="F649" s="205"/>
      <c r="G649" s="295" t="str">
        <f t="shared" ref="G649:G712" si="44">IF(C649="","",+IF(OR(E649&lt;1,F649=""),"除外","対象"))</f>
        <v/>
      </c>
      <c r="H649" s="202"/>
      <c r="I649" s="202"/>
      <c r="J649" s="203"/>
      <c r="K649" s="203"/>
      <c r="L649" s="203"/>
      <c r="M649" s="203"/>
      <c r="N649" s="203"/>
      <c r="O649" s="203"/>
      <c r="P649" s="203"/>
      <c r="Q649" s="203"/>
      <c r="R649" s="204"/>
      <c r="S649" s="298" t="str">
        <f t="shared" si="41"/>
        <v/>
      </c>
      <c r="T649" s="299" t="str">
        <f t="shared" si="42"/>
        <v/>
      </c>
      <c r="U649" s="282"/>
    </row>
    <row r="650" spans="2:21" ht="24.75" customHeight="1">
      <c r="B650" s="176">
        <v>644</v>
      </c>
      <c r="C650" s="231"/>
      <c r="D650" s="290" t="str">
        <f t="shared" si="43"/>
        <v/>
      </c>
      <c r="E650" s="291">
        <f>IF(D650="",0,+COUNTIF('賃上げ前(２か月目)(様式3-７) '!$D$7:$D$1006,D650))</f>
        <v>0</v>
      </c>
      <c r="F650" s="205"/>
      <c r="G650" s="295" t="str">
        <f t="shared" si="44"/>
        <v/>
      </c>
      <c r="H650" s="202"/>
      <c r="I650" s="202"/>
      <c r="J650" s="203"/>
      <c r="K650" s="203"/>
      <c r="L650" s="203"/>
      <c r="M650" s="203"/>
      <c r="N650" s="203"/>
      <c r="O650" s="203"/>
      <c r="P650" s="203"/>
      <c r="Q650" s="203"/>
      <c r="R650" s="204"/>
      <c r="S650" s="298" t="str">
        <f t="shared" si="41"/>
        <v/>
      </c>
      <c r="T650" s="299" t="str">
        <f t="shared" si="42"/>
        <v/>
      </c>
      <c r="U650" s="282"/>
    </row>
    <row r="651" spans="2:21" ht="24.75" customHeight="1">
      <c r="B651" s="176">
        <v>645</v>
      </c>
      <c r="C651" s="231"/>
      <c r="D651" s="290" t="str">
        <f t="shared" si="43"/>
        <v/>
      </c>
      <c r="E651" s="291">
        <f>IF(D651="",0,+COUNTIF('賃上げ前(２か月目)(様式3-７) '!$D$7:$D$1006,D651))</f>
        <v>0</v>
      </c>
      <c r="F651" s="205"/>
      <c r="G651" s="295" t="str">
        <f t="shared" si="44"/>
        <v/>
      </c>
      <c r="H651" s="202"/>
      <c r="I651" s="202"/>
      <c r="J651" s="203"/>
      <c r="K651" s="203"/>
      <c r="L651" s="203"/>
      <c r="M651" s="203"/>
      <c r="N651" s="203"/>
      <c r="O651" s="203"/>
      <c r="P651" s="203"/>
      <c r="Q651" s="203"/>
      <c r="R651" s="204"/>
      <c r="S651" s="298" t="str">
        <f t="shared" si="41"/>
        <v/>
      </c>
      <c r="T651" s="299" t="str">
        <f t="shared" si="42"/>
        <v/>
      </c>
      <c r="U651" s="282"/>
    </row>
    <row r="652" spans="2:21" ht="24.75" customHeight="1">
      <c r="B652" s="176">
        <v>646</v>
      </c>
      <c r="C652" s="231"/>
      <c r="D652" s="290" t="str">
        <f t="shared" si="43"/>
        <v/>
      </c>
      <c r="E652" s="291">
        <f>IF(D652="",0,+COUNTIF('賃上げ前(２か月目)(様式3-７) '!$D$7:$D$1006,D652))</f>
        <v>0</v>
      </c>
      <c r="F652" s="205"/>
      <c r="G652" s="295" t="str">
        <f t="shared" si="44"/>
        <v/>
      </c>
      <c r="H652" s="202"/>
      <c r="I652" s="202"/>
      <c r="J652" s="203"/>
      <c r="K652" s="203"/>
      <c r="L652" s="203"/>
      <c r="M652" s="203"/>
      <c r="N652" s="203"/>
      <c r="O652" s="203"/>
      <c r="P652" s="203"/>
      <c r="Q652" s="203"/>
      <c r="R652" s="204"/>
      <c r="S652" s="298" t="str">
        <f t="shared" si="41"/>
        <v/>
      </c>
      <c r="T652" s="299" t="str">
        <f t="shared" si="42"/>
        <v/>
      </c>
      <c r="U652" s="282"/>
    </row>
    <row r="653" spans="2:21" ht="24.75" customHeight="1">
      <c r="B653" s="176">
        <v>647</v>
      </c>
      <c r="C653" s="231"/>
      <c r="D653" s="290" t="str">
        <f t="shared" si="43"/>
        <v/>
      </c>
      <c r="E653" s="291">
        <f>IF(D653="",0,+COUNTIF('賃上げ前(２か月目)(様式3-７) '!$D$7:$D$1006,D653))</f>
        <v>0</v>
      </c>
      <c r="F653" s="205"/>
      <c r="G653" s="295" t="str">
        <f t="shared" si="44"/>
        <v/>
      </c>
      <c r="H653" s="202"/>
      <c r="I653" s="202"/>
      <c r="J653" s="203"/>
      <c r="K653" s="203"/>
      <c r="L653" s="203"/>
      <c r="M653" s="203"/>
      <c r="N653" s="203"/>
      <c r="O653" s="203"/>
      <c r="P653" s="203"/>
      <c r="Q653" s="203"/>
      <c r="R653" s="204"/>
      <c r="S653" s="298" t="str">
        <f t="shared" si="41"/>
        <v/>
      </c>
      <c r="T653" s="299" t="str">
        <f t="shared" si="42"/>
        <v/>
      </c>
      <c r="U653" s="282"/>
    </row>
    <row r="654" spans="2:21" ht="24.75" customHeight="1">
      <c r="B654" s="176">
        <v>648</v>
      </c>
      <c r="C654" s="231"/>
      <c r="D654" s="290" t="str">
        <f t="shared" si="43"/>
        <v/>
      </c>
      <c r="E654" s="291">
        <f>IF(D654="",0,+COUNTIF('賃上げ前(２か月目)(様式3-７) '!$D$7:$D$1006,D654))</f>
        <v>0</v>
      </c>
      <c r="F654" s="205"/>
      <c r="G654" s="295" t="str">
        <f t="shared" si="44"/>
        <v/>
      </c>
      <c r="H654" s="202"/>
      <c r="I654" s="202"/>
      <c r="J654" s="203"/>
      <c r="K654" s="203"/>
      <c r="L654" s="203"/>
      <c r="M654" s="203"/>
      <c r="N654" s="203"/>
      <c r="O654" s="203"/>
      <c r="P654" s="203"/>
      <c r="Q654" s="203"/>
      <c r="R654" s="204"/>
      <c r="S654" s="298" t="str">
        <f t="shared" si="41"/>
        <v/>
      </c>
      <c r="T654" s="299" t="str">
        <f t="shared" si="42"/>
        <v/>
      </c>
      <c r="U654" s="282"/>
    </row>
    <row r="655" spans="2:21" ht="24.75" customHeight="1">
      <c r="B655" s="176">
        <v>649</v>
      </c>
      <c r="C655" s="231"/>
      <c r="D655" s="290" t="str">
        <f t="shared" si="43"/>
        <v/>
      </c>
      <c r="E655" s="291">
        <f>IF(D655="",0,+COUNTIF('賃上げ前(２か月目)(様式3-７) '!$D$7:$D$1006,D655))</f>
        <v>0</v>
      </c>
      <c r="F655" s="205"/>
      <c r="G655" s="295" t="str">
        <f t="shared" si="44"/>
        <v/>
      </c>
      <c r="H655" s="202"/>
      <c r="I655" s="202"/>
      <c r="J655" s="203"/>
      <c r="K655" s="203"/>
      <c r="L655" s="203"/>
      <c r="M655" s="203"/>
      <c r="N655" s="203"/>
      <c r="O655" s="203"/>
      <c r="P655" s="203"/>
      <c r="Q655" s="203"/>
      <c r="R655" s="204"/>
      <c r="S655" s="298" t="str">
        <f t="shared" si="41"/>
        <v/>
      </c>
      <c r="T655" s="299" t="str">
        <f t="shared" si="42"/>
        <v/>
      </c>
      <c r="U655" s="282"/>
    </row>
    <row r="656" spans="2:21" ht="24.75" customHeight="1">
      <c r="B656" s="176">
        <v>650</v>
      </c>
      <c r="C656" s="231"/>
      <c r="D656" s="290" t="str">
        <f t="shared" si="43"/>
        <v/>
      </c>
      <c r="E656" s="291">
        <f>IF(D656="",0,+COUNTIF('賃上げ前(２か月目)(様式3-７) '!$D$7:$D$1006,D656))</f>
        <v>0</v>
      </c>
      <c r="F656" s="205"/>
      <c r="G656" s="295" t="str">
        <f t="shared" si="44"/>
        <v/>
      </c>
      <c r="H656" s="202"/>
      <c r="I656" s="202"/>
      <c r="J656" s="203"/>
      <c r="K656" s="203"/>
      <c r="L656" s="203"/>
      <c r="M656" s="203"/>
      <c r="N656" s="203"/>
      <c r="O656" s="203"/>
      <c r="P656" s="203"/>
      <c r="Q656" s="203"/>
      <c r="R656" s="204"/>
      <c r="S656" s="298" t="str">
        <f t="shared" si="41"/>
        <v/>
      </c>
      <c r="T656" s="299" t="str">
        <f t="shared" si="42"/>
        <v/>
      </c>
      <c r="U656" s="282"/>
    </row>
    <row r="657" spans="2:21" ht="24.75" customHeight="1">
      <c r="B657" s="176">
        <v>651</v>
      </c>
      <c r="C657" s="231"/>
      <c r="D657" s="290" t="str">
        <f t="shared" si="43"/>
        <v/>
      </c>
      <c r="E657" s="291">
        <f>IF(D657="",0,+COUNTIF('賃上げ前(２か月目)(様式3-７) '!$D$7:$D$1006,D657))</f>
        <v>0</v>
      </c>
      <c r="F657" s="205"/>
      <c r="G657" s="295" t="str">
        <f t="shared" si="44"/>
        <v/>
      </c>
      <c r="H657" s="202"/>
      <c r="I657" s="202"/>
      <c r="J657" s="203"/>
      <c r="K657" s="203"/>
      <c r="L657" s="203"/>
      <c r="M657" s="203"/>
      <c r="N657" s="203"/>
      <c r="O657" s="203"/>
      <c r="P657" s="203"/>
      <c r="Q657" s="203"/>
      <c r="R657" s="204"/>
      <c r="S657" s="298" t="str">
        <f t="shared" si="41"/>
        <v/>
      </c>
      <c r="T657" s="299" t="str">
        <f t="shared" si="42"/>
        <v/>
      </c>
      <c r="U657" s="282"/>
    </row>
    <row r="658" spans="2:21" ht="24.75" customHeight="1">
      <c r="B658" s="176">
        <v>652</v>
      </c>
      <c r="C658" s="231"/>
      <c r="D658" s="290" t="str">
        <f t="shared" si="43"/>
        <v/>
      </c>
      <c r="E658" s="291">
        <f>IF(D658="",0,+COUNTIF('賃上げ前(２か月目)(様式3-７) '!$D$7:$D$1006,D658))</f>
        <v>0</v>
      </c>
      <c r="F658" s="205"/>
      <c r="G658" s="295" t="str">
        <f t="shared" si="44"/>
        <v/>
      </c>
      <c r="H658" s="202"/>
      <c r="I658" s="202"/>
      <c r="J658" s="203"/>
      <c r="K658" s="203"/>
      <c r="L658" s="203"/>
      <c r="M658" s="203"/>
      <c r="N658" s="203"/>
      <c r="O658" s="203"/>
      <c r="P658" s="203"/>
      <c r="Q658" s="203"/>
      <c r="R658" s="204"/>
      <c r="S658" s="298" t="str">
        <f t="shared" si="41"/>
        <v/>
      </c>
      <c r="T658" s="299" t="str">
        <f t="shared" si="42"/>
        <v/>
      </c>
      <c r="U658" s="282"/>
    </row>
    <row r="659" spans="2:21" ht="24.75" customHeight="1">
      <c r="B659" s="176">
        <v>653</v>
      </c>
      <c r="C659" s="231"/>
      <c r="D659" s="290" t="str">
        <f t="shared" si="43"/>
        <v/>
      </c>
      <c r="E659" s="291">
        <f>IF(D659="",0,+COUNTIF('賃上げ前(２か月目)(様式3-７) '!$D$7:$D$1006,D659))</f>
        <v>0</v>
      </c>
      <c r="F659" s="205"/>
      <c r="G659" s="295" t="str">
        <f t="shared" si="44"/>
        <v/>
      </c>
      <c r="H659" s="202"/>
      <c r="I659" s="202"/>
      <c r="J659" s="203"/>
      <c r="K659" s="203"/>
      <c r="L659" s="203"/>
      <c r="M659" s="203"/>
      <c r="N659" s="203"/>
      <c r="O659" s="203"/>
      <c r="P659" s="203"/>
      <c r="Q659" s="203"/>
      <c r="R659" s="204"/>
      <c r="S659" s="298" t="str">
        <f t="shared" si="41"/>
        <v/>
      </c>
      <c r="T659" s="299" t="str">
        <f t="shared" si="42"/>
        <v/>
      </c>
      <c r="U659" s="282"/>
    </row>
    <row r="660" spans="2:21" ht="24.75" customHeight="1">
      <c r="B660" s="176">
        <v>654</v>
      </c>
      <c r="C660" s="231"/>
      <c r="D660" s="290" t="str">
        <f t="shared" si="43"/>
        <v/>
      </c>
      <c r="E660" s="291">
        <f>IF(D660="",0,+COUNTIF('賃上げ前(２か月目)(様式3-７) '!$D$7:$D$1006,D660))</f>
        <v>0</v>
      </c>
      <c r="F660" s="205"/>
      <c r="G660" s="295" t="str">
        <f t="shared" si="44"/>
        <v/>
      </c>
      <c r="H660" s="202"/>
      <c r="I660" s="202"/>
      <c r="J660" s="203"/>
      <c r="K660" s="203"/>
      <c r="L660" s="203"/>
      <c r="M660" s="203"/>
      <c r="N660" s="203"/>
      <c r="O660" s="203"/>
      <c r="P660" s="203"/>
      <c r="Q660" s="203"/>
      <c r="R660" s="204"/>
      <c r="S660" s="298" t="str">
        <f t="shared" si="41"/>
        <v/>
      </c>
      <c r="T660" s="299" t="str">
        <f t="shared" si="42"/>
        <v/>
      </c>
      <c r="U660" s="282"/>
    </row>
    <row r="661" spans="2:21" ht="24.75" customHeight="1">
      <c r="B661" s="176">
        <v>655</v>
      </c>
      <c r="C661" s="231"/>
      <c r="D661" s="290" t="str">
        <f t="shared" si="43"/>
        <v/>
      </c>
      <c r="E661" s="291">
        <f>IF(D661="",0,+COUNTIF('賃上げ前(２か月目)(様式3-７) '!$D$7:$D$1006,D661))</f>
        <v>0</v>
      </c>
      <c r="F661" s="205"/>
      <c r="G661" s="295" t="str">
        <f t="shared" si="44"/>
        <v/>
      </c>
      <c r="H661" s="202"/>
      <c r="I661" s="202"/>
      <c r="J661" s="203"/>
      <c r="K661" s="203"/>
      <c r="L661" s="203"/>
      <c r="M661" s="203"/>
      <c r="N661" s="203"/>
      <c r="O661" s="203"/>
      <c r="P661" s="203"/>
      <c r="Q661" s="203"/>
      <c r="R661" s="204"/>
      <c r="S661" s="298" t="str">
        <f t="shared" si="41"/>
        <v/>
      </c>
      <c r="T661" s="299" t="str">
        <f t="shared" si="42"/>
        <v/>
      </c>
      <c r="U661" s="282"/>
    </row>
    <row r="662" spans="2:21" ht="24.75" customHeight="1">
      <c r="B662" s="176">
        <v>656</v>
      </c>
      <c r="C662" s="231"/>
      <c r="D662" s="290" t="str">
        <f t="shared" si="43"/>
        <v/>
      </c>
      <c r="E662" s="291">
        <f>IF(D662="",0,+COUNTIF('賃上げ前(２か月目)(様式3-７) '!$D$7:$D$1006,D662))</f>
        <v>0</v>
      </c>
      <c r="F662" s="205"/>
      <c r="G662" s="295" t="str">
        <f t="shared" si="44"/>
        <v/>
      </c>
      <c r="H662" s="202"/>
      <c r="I662" s="202"/>
      <c r="J662" s="203"/>
      <c r="K662" s="203"/>
      <c r="L662" s="203"/>
      <c r="M662" s="203"/>
      <c r="N662" s="203"/>
      <c r="O662" s="203"/>
      <c r="P662" s="203"/>
      <c r="Q662" s="203"/>
      <c r="R662" s="204"/>
      <c r="S662" s="298" t="str">
        <f t="shared" si="41"/>
        <v/>
      </c>
      <c r="T662" s="299" t="str">
        <f t="shared" si="42"/>
        <v/>
      </c>
      <c r="U662" s="282"/>
    </row>
    <row r="663" spans="2:21" ht="24.75" customHeight="1">
      <c r="B663" s="176">
        <v>657</v>
      </c>
      <c r="C663" s="231"/>
      <c r="D663" s="290" t="str">
        <f t="shared" si="43"/>
        <v/>
      </c>
      <c r="E663" s="291">
        <f>IF(D663="",0,+COUNTIF('賃上げ前(２か月目)(様式3-７) '!$D$7:$D$1006,D663))</f>
        <v>0</v>
      </c>
      <c r="F663" s="205"/>
      <c r="G663" s="295" t="str">
        <f t="shared" si="44"/>
        <v/>
      </c>
      <c r="H663" s="202"/>
      <c r="I663" s="202"/>
      <c r="J663" s="203"/>
      <c r="K663" s="203"/>
      <c r="L663" s="203"/>
      <c r="M663" s="203"/>
      <c r="N663" s="203"/>
      <c r="O663" s="203"/>
      <c r="P663" s="203"/>
      <c r="Q663" s="203"/>
      <c r="R663" s="204"/>
      <c r="S663" s="298" t="str">
        <f t="shared" si="41"/>
        <v/>
      </c>
      <c r="T663" s="299" t="str">
        <f t="shared" si="42"/>
        <v/>
      </c>
      <c r="U663" s="282"/>
    </row>
    <row r="664" spans="2:21" ht="24.75" customHeight="1">
      <c r="B664" s="176">
        <v>658</v>
      </c>
      <c r="C664" s="231"/>
      <c r="D664" s="290" t="str">
        <f t="shared" si="43"/>
        <v/>
      </c>
      <c r="E664" s="291">
        <f>IF(D664="",0,+COUNTIF('賃上げ前(２か月目)(様式3-７) '!$D$7:$D$1006,D664))</f>
        <v>0</v>
      </c>
      <c r="F664" s="205"/>
      <c r="G664" s="295" t="str">
        <f t="shared" si="44"/>
        <v/>
      </c>
      <c r="H664" s="202"/>
      <c r="I664" s="202"/>
      <c r="J664" s="203"/>
      <c r="K664" s="203"/>
      <c r="L664" s="203"/>
      <c r="M664" s="203"/>
      <c r="N664" s="203"/>
      <c r="O664" s="203"/>
      <c r="P664" s="203"/>
      <c r="Q664" s="203"/>
      <c r="R664" s="204"/>
      <c r="S664" s="298" t="str">
        <f t="shared" si="41"/>
        <v/>
      </c>
      <c r="T664" s="299" t="str">
        <f t="shared" si="42"/>
        <v/>
      </c>
      <c r="U664" s="282"/>
    </row>
    <row r="665" spans="2:21" ht="24.75" customHeight="1">
      <c r="B665" s="176">
        <v>659</v>
      </c>
      <c r="C665" s="231"/>
      <c r="D665" s="290" t="str">
        <f t="shared" si="43"/>
        <v/>
      </c>
      <c r="E665" s="291">
        <f>IF(D665="",0,+COUNTIF('賃上げ前(２か月目)(様式3-７) '!$D$7:$D$1006,D665))</f>
        <v>0</v>
      </c>
      <c r="F665" s="205"/>
      <c r="G665" s="295" t="str">
        <f t="shared" si="44"/>
        <v/>
      </c>
      <c r="H665" s="202"/>
      <c r="I665" s="202"/>
      <c r="J665" s="203"/>
      <c r="K665" s="203"/>
      <c r="L665" s="203"/>
      <c r="M665" s="203"/>
      <c r="N665" s="203"/>
      <c r="O665" s="203"/>
      <c r="P665" s="203"/>
      <c r="Q665" s="203"/>
      <c r="R665" s="204"/>
      <c r="S665" s="298" t="str">
        <f t="shared" si="41"/>
        <v/>
      </c>
      <c r="T665" s="299" t="str">
        <f t="shared" si="42"/>
        <v/>
      </c>
      <c r="U665" s="282"/>
    </row>
    <row r="666" spans="2:21" ht="24.75" customHeight="1">
      <c r="B666" s="176">
        <v>660</v>
      </c>
      <c r="C666" s="231"/>
      <c r="D666" s="290" t="str">
        <f t="shared" si="43"/>
        <v/>
      </c>
      <c r="E666" s="291">
        <f>IF(D666="",0,+COUNTIF('賃上げ前(２か月目)(様式3-７) '!$D$7:$D$1006,D666))</f>
        <v>0</v>
      </c>
      <c r="F666" s="205"/>
      <c r="G666" s="295" t="str">
        <f t="shared" si="44"/>
        <v/>
      </c>
      <c r="H666" s="202"/>
      <c r="I666" s="202"/>
      <c r="J666" s="203"/>
      <c r="K666" s="203"/>
      <c r="L666" s="203"/>
      <c r="M666" s="203"/>
      <c r="N666" s="203"/>
      <c r="O666" s="203"/>
      <c r="P666" s="203"/>
      <c r="Q666" s="203"/>
      <c r="R666" s="204"/>
      <c r="S666" s="298" t="str">
        <f t="shared" si="41"/>
        <v/>
      </c>
      <c r="T666" s="299" t="str">
        <f t="shared" si="42"/>
        <v/>
      </c>
      <c r="U666" s="282"/>
    </row>
    <row r="667" spans="2:21" ht="24.75" customHeight="1">
      <c r="B667" s="176">
        <v>661</v>
      </c>
      <c r="C667" s="231"/>
      <c r="D667" s="290" t="str">
        <f t="shared" si="43"/>
        <v/>
      </c>
      <c r="E667" s="291">
        <f>IF(D667="",0,+COUNTIF('賃上げ前(２か月目)(様式3-７) '!$D$7:$D$1006,D667))</f>
        <v>0</v>
      </c>
      <c r="F667" s="205"/>
      <c r="G667" s="295" t="str">
        <f t="shared" si="44"/>
        <v/>
      </c>
      <c r="H667" s="202"/>
      <c r="I667" s="202"/>
      <c r="J667" s="203"/>
      <c r="K667" s="203"/>
      <c r="L667" s="203"/>
      <c r="M667" s="203"/>
      <c r="N667" s="203"/>
      <c r="O667" s="203"/>
      <c r="P667" s="203"/>
      <c r="Q667" s="203"/>
      <c r="R667" s="204"/>
      <c r="S667" s="298" t="str">
        <f t="shared" si="41"/>
        <v/>
      </c>
      <c r="T667" s="299" t="str">
        <f t="shared" si="42"/>
        <v/>
      </c>
      <c r="U667" s="282"/>
    </row>
    <row r="668" spans="2:21" ht="24.75" customHeight="1">
      <c r="B668" s="176">
        <v>662</v>
      </c>
      <c r="C668" s="231"/>
      <c r="D668" s="290" t="str">
        <f t="shared" si="43"/>
        <v/>
      </c>
      <c r="E668" s="291">
        <f>IF(D668="",0,+COUNTIF('賃上げ前(２か月目)(様式3-７) '!$D$7:$D$1006,D668))</f>
        <v>0</v>
      </c>
      <c r="F668" s="205"/>
      <c r="G668" s="295" t="str">
        <f t="shared" si="44"/>
        <v/>
      </c>
      <c r="H668" s="202"/>
      <c r="I668" s="202"/>
      <c r="J668" s="203"/>
      <c r="K668" s="203"/>
      <c r="L668" s="203"/>
      <c r="M668" s="203"/>
      <c r="N668" s="203"/>
      <c r="O668" s="203"/>
      <c r="P668" s="203"/>
      <c r="Q668" s="203"/>
      <c r="R668" s="204"/>
      <c r="S668" s="298" t="str">
        <f t="shared" si="41"/>
        <v/>
      </c>
      <c r="T668" s="299" t="str">
        <f t="shared" si="42"/>
        <v/>
      </c>
      <c r="U668" s="282"/>
    </row>
    <row r="669" spans="2:21" ht="24.75" customHeight="1">
      <c r="B669" s="176">
        <v>663</v>
      </c>
      <c r="C669" s="231"/>
      <c r="D669" s="290" t="str">
        <f t="shared" si="43"/>
        <v/>
      </c>
      <c r="E669" s="291">
        <f>IF(D669="",0,+COUNTIF('賃上げ前(２か月目)(様式3-７) '!$D$7:$D$1006,D669))</f>
        <v>0</v>
      </c>
      <c r="F669" s="205"/>
      <c r="G669" s="295" t="str">
        <f t="shared" si="44"/>
        <v/>
      </c>
      <c r="H669" s="202"/>
      <c r="I669" s="202"/>
      <c r="J669" s="203"/>
      <c r="K669" s="203"/>
      <c r="L669" s="203"/>
      <c r="M669" s="203"/>
      <c r="N669" s="203"/>
      <c r="O669" s="203"/>
      <c r="P669" s="203"/>
      <c r="Q669" s="203"/>
      <c r="R669" s="204"/>
      <c r="S669" s="298" t="str">
        <f t="shared" si="41"/>
        <v/>
      </c>
      <c r="T669" s="299" t="str">
        <f t="shared" si="42"/>
        <v/>
      </c>
      <c r="U669" s="282"/>
    </row>
    <row r="670" spans="2:21" ht="24.75" customHeight="1">
      <c r="B670" s="176">
        <v>664</v>
      </c>
      <c r="C670" s="231"/>
      <c r="D670" s="290" t="str">
        <f t="shared" si="43"/>
        <v/>
      </c>
      <c r="E670" s="291">
        <f>IF(D670="",0,+COUNTIF('賃上げ前(２か月目)(様式3-７) '!$D$7:$D$1006,D670))</f>
        <v>0</v>
      </c>
      <c r="F670" s="205"/>
      <c r="G670" s="295" t="str">
        <f t="shared" si="44"/>
        <v/>
      </c>
      <c r="H670" s="202"/>
      <c r="I670" s="202"/>
      <c r="J670" s="203"/>
      <c r="K670" s="203"/>
      <c r="L670" s="203"/>
      <c r="M670" s="203"/>
      <c r="N670" s="203"/>
      <c r="O670" s="203"/>
      <c r="P670" s="203"/>
      <c r="Q670" s="203"/>
      <c r="R670" s="204"/>
      <c r="S670" s="298" t="str">
        <f t="shared" si="41"/>
        <v/>
      </c>
      <c r="T670" s="299" t="str">
        <f t="shared" si="42"/>
        <v/>
      </c>
      <c r="U670" s="282"/>
    </row>
    <row r="671" spans="2:21" ht="24.75" customHeight="1">
      <c r="B671" s="176">
        <v>665</v>
      </c>
      <c r="C671" s="231"/>
      <c r="D671" s="290" t="str">
        <f t="shared" si="43"/>
        <v/>
      </c>
      <c r="E671" s="291">
        <f>IF(D671="",0,+COUNTIF('賃上げ前(２か月目)(様式3-７) '!$D$7:$D$1006,D671))</f>
        <v>0</v>
      </c>
      <c r="F671" s="205"/>
      <c r="G671" s="295" t="str">
        <f t="shared" si="44"/>
        <v/>
      </c>
      <c r="H671" s="202"/>
      <c r="I671" s="202"/>
      <c r="J671" s="203"/>
      <c r="K671" s="203"/>
      <c r="L671" s="203"/>
      <c r="M671" s="203"/>
      <c r="N671" s="203"/>
      <c r="O671" s="203"/>
      <c r="P671" s="203"/>
      <c r="Q671" s="203"/>
      <c r="R671" s="204"/>
      <c r="S671" s="298" t="str">
        <f t="shared" si="41"/>
        <v/>
      </c>
      <c r="T671" s="299" t="str">
        <f t="shared" si="42"/>
        <v/>
      </c>
      <c r="U671" s="282"/>
    </row>
    <row r="672" spans="2:21" ht="24.75" customHeight="1">
      <c r="B672" s="176">
        <v>666</v>
      </c>
      <c r="C672" s="231"/>
      <c r="D672" s="290" t="str">
        <f t="shared" si="43"/>
        <v/>
      </c>
      <c r="E672" s="291">
        <f>IF(D672="",0,+COUNTIF('賃上げ前(２か月目)(様式3-７) '!$D$7:$D$1006,D672))</f>
        <v>0</v>
      </c>
      <c r="F672" s="205"/>
      <c r="G672" s="295" t="str">
        <f t="shared" si="44"/>
        <v/>
      </c>
      <c r="H672" s="202"/>
      <c r="I672" s="202"/>
      <c r="J672" s="203"/>
      <c r="K672" s="203"/>
      <c r="L672" s="203"/>
      <c r="M672" s="203"/>
      <c r="N672" s="203"/>
      <c r="O672" s="203"/>
      <c r="P672" s="203"/>
      <c r="Q672" s="203"/>
      <c r="R672" s="204"/>
      <c r="S672" s="298" t="str">
        <f t="shared" si="41"/>
        <v/>
      </c>
      <c r="T672" s="299" t="str">
        <f t="shared" si="42"/>
        <v/>
      </c>
      <c r="U672" s="282"/>
    </row>
    <row r="673" spans="2:21" ht="24.75" customHeight="1">
      <c r="B673" s="176">
        <v>667</v>
      </c>
      <c r="C673" s="231"/>
      <c r="D673" s="290" t="str">
        <f t="shared" si="43"/>
        <v/>
      </c>
      <c r="E673" s="291">
        <f>IF(D673="",0,+COUNTIF('賃上げ前(２か月目)(様式3-７) '!$D$7:$D$1006,D673))</f>
        <v>0</v>
      </c>
      <c r="F673" s="205"/>
      <c r="G673" s="295" t="str">
        <f t="shared" si="44"/>
        <v/>
      </c>
      <c r="H673" s="202"/>
      <c r="I673" s="202"/>
      <c r="J673" s="203"/>
      <c r="K673" s="203"/>
      <c r="L673" s="203"/>
      <c r="M673" s="203"/>
      <c r="N673" s="203"/>
      <c r="O673" s="203"/>
      <c r="P673" s="203"/>
      <c r="Q673" s="203"/>
      <c r="R673" s="204"/>
      <c r="S673" s="298" t="str">
        <f t="shared" si="41"/>
        <v/>
      </c>
      <c r="T673" s="299" t="str">
        <f t="shared" si="42"/>
        <v/>
      </c>
      <c r="U673" s="282"/>
    </row>
    <row r="674" spans="2:21" ht="24.75" customHeight="1">
      <c r="B674" s="176">
        <v>668</v>
      </c>
      <c r="C674" s="231"/>
      <c r="D674" s="290" t="str">
        <f t="shared" si="43"/>
        <v/>
      </c>
      <c r="E674" s="291">
        <f>IF(D674="",0,+COUNTIF('賃上げ前(２か月目)(様式3-７) '!$D$7:$D$1006,D674))</f>
        <v>0</v>
      </c>
      <c r="F674" s="205"/>
      <c r="G674" s="295" t="str">
        <f t="shared" si="44"/>
        <v/>
      </c>
      <c r="H674" s="202"/>
      <c r="I674" s="202"/>
      <c r="J674" s="203"/>
      <c r="K674" s="203"/>
      <c r="L674" s="203"/>
      <c r="M674" s="203"/>
      <c r="N674" s="203"/>
      <c r="O674" s="203"/>
      <c r="P674" s="203"/>
      <c r="Q674" s="203"/>
      <c r="R674" s="204"/>
      <c r="S674" s="298" t="str">
        <f t="shared" si="41"/>
        <v/>
      </c>
      <c r="T674" s="299" t="str">
        <f t="shared" si="42"/>
        <v/>
      </c>
      <c r="U674" s="282"/>
    </row>
    <row r="675" spans="2:21" ht="24.75" customHeight="1">
      <c r="B675" s="176">
        <v>669</v>
      </c>
      <c r="C675" s="231"/>
      <c r="D675" s="290" t="str">
        <f t="shared" si="43"/>
        <v/>
      </c>
      <c r="E675" s="291">
        <f>IF(D675="",0,+COUNTIF('賃上げ前(２か月目)(様式3-７) '!$D$7:$D$1006,D675))</f>
        <v>0</v>
      </c>
      <c r="F675" s="205"/>
      <c r="G675" s="295" t="str">
        <f t="shared" si="44"/>
        <v/>
      </c>
      <c r="H675" s="202"/>
      <c r="I675" s="202"/>
      <c r="J675" s="203"/>
      <c r="K675" s="203"/>
      <c r="L675" s="203"/>
      <c r="M675" s="203"/>
      <c r="N675" s="203"/>
      <c r="O675" s="203"/>
      <c r="P675" s="203"/>
      <c r="Q675" s="203"/>
      <c r="R675" s="204"/>
      <c r="S675" s="298" t="str">
        <f t="shared" si="41"/>
        <v/>
      </c>
      <c r="T675" s="299" t="str">
        <f t="shared" si="42"/>
        <v/>
      </c>
      <c r="U675" s="282"/>
    </row>
    <row r="676" spans="2:21" ht="24.75" customHeight="1">
      <c r="B676" s="176">
        <v>670</v>
      </c>
      <c r="C676" s="231"/>
      <c r="D676" s="290" t="str">
        <f t="shared" si="43"/>
        <v/>
      </c>
      <c r="E676" s="291">
        <f>IF(D676="",0,+COUNTIF('賃上げ前(２か月目)(様式3-７) '!$D$7:$D$1006,D676))</f>
        <v>0</v>
      </c>
      <c r="F676" s="205"/>
      <c r="G676" s="295" t="str">
        <f t="shared" si="44"/>
        <v/>
      </c>
      <c r="H676" s="202"/>
      <c r="I676" s="202"/>
      <c r="J676" s="203"/>
      <c r="K676" s="203"/>
      <c r="L676" s="203"/>
      <c r="M676" s="203"/>
      <c r="N676" s="203"/>
      <c r="O676" s="203"/>
      <c r="P676" s="203"/>
      <c r="Q676" s="203"/>
      <c r="R676" s="204"/>
      <c r="S676" s="298" t="str">
        <f t="shared" si="41"/>
        <v/>
      </c>
      <c r="T676" s="299" t="str">
        <f t="shared" si="42"/>
        <v/>
      </c>
      <c r="U676" s="282"/>
    </row>
    <row r="677" spans="2:21" ht="24.75" customHeight="1">
      <c r="B677" s="176">
        <v>671</v>
      </c>
      <c r="C677" s="231"/>
      <c r="D677" s="290" t="str">
        <f t="shared" si="43"/>
        <v/>
      </c>
      <c r="E677" s="291">
        <f>IF(D677="",0,+COUNTIF('賃上げ前(２か月目)(様式3-７) '!$D$7:$D$1006,D677))</f>
        <v>0</v>
      </c>
      <c r="F677" s="205"/>
      <c r="G677" s="295" t="str">
        <f t="shared" si="44"/>
        <v/>
      </c>
      <c r="H677" s="202"/>
      <c r="I677" s="202"/>
      <c r="J677" s="203"/>
      <c r="K677" s="203"/>
      <c r="L677" s="203"/>
      <c r="M677" s="203"/>
      <c r="N677" s="203"/>
      <c r="O677" s="203"/>
      <c r="P677" s="203"/>
      <c r="Q677" s="203"/>
      <c r="R677" s="204"/>
      <c r="S677" s="298" t="str">
        <f t="shared" si="41"/>
        <v/>
      </c>
      <c r="T677" s="299" t="str">
        <f t="shared" si="42"/>
        <v/>
      </c>
      <c r="U677" s="282"/>
    </row>
    <row r="678" spans="2:21" ht="24.75" customHeight="1">
      <c r="B678" s="176">
        <v>672</v>
      </c>
      <c r="C678" s="231"/>
      <c r="D678" s="290" t="str">
        <f t="shared" si="43"/>
        <v/>
      </c>
      <c r="E678" s="291">
        <f>IF(D678="",0,+COUNTIF('賃上げ前(２か月目)(様式3-７) '!$D$7:$D$1006,D678))</f>
        <v>0</v>
      </c>
      <c r="F678" s="205"/>
      <c r="G678" s="295" t="str">
        <f t="shared" si="44"/>
        <v/>
      </c>
      <c r="H678" s="202"/>
      <c r="I678" s="202"/>
      <c r="J678" s="203"/>
      <c r="K678" s="203"/>
      <c r="L678" s="203"/>
      <c r="M678" s="203"/>
      <c r="N678" s="203"/>
      <c r="O678" s="203"/>
      <c r="P678" s="203"/>
      <c r="Q678" s="203"/>
      <c r="R678" s="204"/>
      <c r="S678" s="298" t="str">
        <f t="shared" si="41"/>
        <v/>
      </c>
      <c r="T678" s="299" t="str">
        <f t="shared" si="42"/>
        <v/>
      </c>
      <c r="U678" s="282"/>
    </row>
    <row r="679" spans="2:21" ht="24.75" customHeight="1">
      <c r="B679" s="176">
        <v>673</v>
      </c>
      <c r="C679" s="231"/>
      <c r="D679" s="290" t="str">
        <f t="shared" si="43"/>
        <v/>
      </c>
      <c r="E679" s="291">
        <f>IF(D679="",0,+COUNTIF('賃上げ前(２か月目)(様式3-７) '!$D$7:$D$1006,D679))</f>
        <v>0</v>
      </c>
      <c r="F679" s="205"/>
      <c r="G679" s="295" t="str">
        <f t="shared" si="44"/>
        <v/>
      </c>
      <c r="H679" s="202"/>
      <c r="I679" s="202"/>
      <c r="J679" s="203"/>
      <c r="K679" s="203"/>
      <c r="L679" s="203"/>
      <c r="M679" s="203"/>
      <c r="N679" s="203"/>
      <c r="O679" s="203"/>
      <c r="P679" s="203"/>
      <c r="Q679" s="203"/>
      <c r="R679" s="204"/>
      <c r="S679" s="298" t="str">
        <f t="shared" si="41"/>
        <v/>
      </c>
      <c r="T679" s="299" t="str">
        <f t="shared" si="42"/>
        <v/>
      </c>
      <c r="U679" s="282"/>
    </row>
    <row r="680" spans="2:21" ht="24.75" customHeight="1">
      <c r="B680" s="176">
        <v>674</v>
      </c>
      <c r="C680" s="231"/>
      <c r="D680" s="290" t="str">
        <f t="shared" si="43"/>
        <v/>
      </c>
      <c r="E680" s="291">
        <f>IF(D680="",0,+COUNTIF('賃上げ前(２か月目)(様式3-７) '!$D$7:$D$1006,D680))</f>
        <v>0</v>
      </c>
      <c r="F680" s="205"/>
      <c r="G680" s="295" t="str">
        <f t="shared" si="44"/>
        <v/>
      </c>
      <c r="H680" s="202"/>
      <c r="I680" s="202"/>
      <c r="J680" s="203"/>
      <c r="K680" s="203"/>
      <c r="L680" s="203"/>
      <c r="M680" s="203"/>
      <c r="N680" s="203"/>
      <c r="O680" s="203"/>
      <c r="P680" s="203"/>
      <c r="Q680" s="203"/>
      <c r="R680" s="204"/>
      <c r="S680" s="298" t="str">
        <f t="shared" si="41"/>
        <v/>
      </c>
      <c r="T680" s="299" t="str">
        <f t="shared" si="42"/>
        <v/>
      </c>
      <c r="U680" s="282"/>
    </row>
    <row r="681" spans="2:21" ht="24.75" customHeight="1">
      <c r="B681" s="176">
        <v>675</v>
      </c>
      <c r="C681" s="231"/>
      <c r="D681" s="290" t="str">
        <f t="shared" si="43"/>
        <v/>
      </c>
      <c r="E681" s="291">
        <f>IF(D681="",0,+COUNTIF('賃上げ前(２か月目)(様式3-７) '!$D$7:$D$1006,D681))</f>
        <v>0</v>
      </c>
      <c r="F681" s="205"/>
      <c r="G681" s="295" t="str">
        <f t="shared" si="44"/>
        <v/>
      </c>
      <c r="H681" s="202"/>
      <c r="I681" s="202"/>
      <c r="J681" s="203"/>
      <c r="K681" s="203"/>
      <c r="L681" s="203"/>
      <c r="M681" s="203"/>
      <c r="N681" s="203"/>
      <c r="O681" s="203"/>
      <c r="P681" s="203"/>
      <c r="Q681" s="203"/>
      <c r="R681" s="204"/>
      <c r="S681" s="298" t="str">
        <f t="shared" si="41"/>
        <v/>
      </c>
      <c r="T681" s="299" t="str">
        <f t="shared" si="42"/>
        <v/>
      </c>
      <c r="U681" s="282"/>
    </row>
    <row r="682" spans="2:21" ht="24.75" customHeight="1">
      <c r="B682" s="176">
        <v>676</v>
      </c>
      <c r="C682" s="231"/>
      <c r="D682" s="290" t="str">
        <f t="shared" si="43"/>
        <v/>
      </c>
      <c r="E682" s="291">
        <f>IF(D682="",0,+COUNTIF('賃上げ前(２か月目)(様式3-７) '!$D$7:$D$1006,D682))</f>
        <v>0</v>
      </c>
      <c r="F682" s="205"/>
      <c r="G682" s="295" t="str">
        <f t="shared" si="44"/>
        <v/>
      </c>
      <c r="H682" s="202"/>
      <c r="I682" s="202"/>
      <c r="J682" s="203"/>
      <c r="K682" s="203"/>
      <c r="L682" s="203"/>
      <c r="M682" s="203"/>
      <c r="N682" s="203"/>
      <c r="O682" s="203"/>
      <c r="P682" s="203"/>
      <c r="Q682" s="203"/>
      <c r="R682" s="204"/>
      <c r="S682" s="298" t="str">
        <f t="shared" si="41"/>
        <v/>
      </c>
      <c r="T682" s="299" t="str">
        <f t="shared" si="42"/>
        <v/>
      </c>
      <c r="U682" s="282"/>
    </row>
    <row r="683" spans="2:21" ht="24.75" customHeight="1">
      <c r="B683" s="176">
        <v>677</v>
      </c>
      <c r="C683" s="231"/>
      <c r="D683" s="290" t="str">
        <f t="shared" si="43"/>
        <v/>
      </c>
      <c r="E683" s="291">
        <f>IF(D683="",0,+COUNTIF('賃上げ前(２か月目)(様式3-７) '!$D$7:$D$1006,D683))</f>
        <v>0</v>
      </c>
      <c r="F683" s="205"/>
      <c r="G683" s="295" t="str">
        <f t="shared" si="44"/>
        <v/>
      </c>
      <c r="H683" s="202"/>
      <c r="I683" s="202"/>
      <c r="J683" s="203"/>
      <c r="K683" s="203"/>
      <c r="L683" s="203"/>
      <c r="M683" s="203"/>
      <c r="N683" s="203"/>
      <c r="O683" s="203"/>
      <c r="P683" s="203"/>
      <c r="Q683" s="203"/>
      <c r="R683" s="204"/>
      <c r="S683" s="298" t="str">
        <f t="shared" si="41"/>
        <v/>
      </c>
      <c r="T683" s="299" t="str">
        <f t="shared" si="42"/>
        <v/>
      </c>
      <c r="U683" s="282"/>
    </row>
    <row r="684" spans="2:21" ht="24.75" customHeight="1">
      <c r="B684" s="176">
        <v>678</v>
      </c>
      <c r="C684" s="231"/>
      <c r="D684" s="290" t="str">
        <f t="shared" si="43"/>
        <v/>
      </c>
      <c r="E684" s="291">
        <f>IF(D684="",0,+COUNTIF('賃上げ前(２か月目)(様式3-７) '!$D$7:$D$1006,D684))</f>
        <v>0</v>
      </c>
      <c r="F684" s="205"/>
      <c r="G684" s="295" t="str">
        <f t="shared" si="44"/>
        <v/>
      </c>
      <c r="H684" s="202"/>
      <c r="I684" s="202"/>
      <c r="J684" s="203"/>
      <c r="K684" s="203"/>
      <c r="L684" s="203"/>
      <c r="M684" s="203"/>
      <c r="N684" s="203"/>
      <c r="O684" s="203"/>
      <c r="P684" s="203"/>
      <c r="Q684" s="203"/>
      <c r="R684" s="204"/>
      <c r="S684" s="298" t="str">
        <f t="shared" si="41"/>
        <v/>
      </c>
      <c r="T684" s="299" t="str">
        <f t="shared" si="42"/>
        <v/>
      </c>
      <c r="U684" s="282"/>
    </row>
    <row r="685" spans="2:21" ht="24.75" customHeight="1">
      <c r="B685" s="176">
        <v>679</v>
      </c>
      <c r="C685" s="231"/>
      <c r="D685" s="290" t="str">
        <f t="shared" si="43"/>
        <v/>
      </c>
      <c r="E685" s="291">
        <f>IF(D685="",0,+COUNTIF('賃上げ前(２か月目)(様式3-７) '!$D$7:$D$1006,D685))</f>
        <v>0</v>
      </c>
      <c r="F685" s="205"/>
      <c r="G685" s="295" t="str">
        <f t="shared" si="44"/>
        <v/>
      </c>
      <c r="H685" s="202"/>
      <c r="I685" s="202"/>
      <c r="J685" s="203"/>
      <c r="K685" s="203"/>
      <c r="L685" s="203"/>
      <c r="M685" s="203"/>
      <c r="N685" s="203"/>
      <c r="O685" s="203"/>
      <c r="P685" s="203"/>
      <c r="Q685" s="203"/>
      <c r="R685" s="204"/>
      <c r="S685" s="298" t="str">
        <f t="shared" si="41"/>
        <v/>
      </c>
      <c r="T685" s="299" t="str">
        <f t="shared" si="42"/>
        <v/>
      </c>
      <c r="U685" s="282"/>
    </row>
    <row r="686" spans="2:21" ht="24.75" customHeight="1">
      <c r="B686" s="176">
        <v>680</v>
      </c>
      <c r="C686" s="231"/>
      <c r="D686" s="290" t="str">
        <f t="shared" si="43"/>
        <v/>
      </c>
      <c r="E686" s="291">
        <f>IF(D686="",0,+COUNTIF('賃上げ前(２か月目)(様式3-７) '!$D$7:$D$1006,D686))</f>
        <v>0</v>
      </c>
      <c r="F686" s="205"/>
      <c r="G686" s="295" t="str">
        <f t="shared" si="44"/>
        <v/>
      </c>
      <c r="H686" s="202"/>
      <c r="I686" s="202"/>
      <c r="J686" s="203"/>
      <c r="K686" s="203"/>
      <c r="L686" s="203"/>
      <c r="M686" s="203"/>
      <c r="N686" s="203"/>
      <c r="O686" s="203"/>
      <c r="P686" s="203"/>
      <c r="Q686" s="203"/>
      <c r="R686" s="204"/>
      <c r="S686" s="298" t="str">
        <f t="shared" si="41"/>
        <v/>
      </c>
      <c r="T686" s="299" t="str">
        <f t="shared" si="42"/>
        <v/>
      </c>
      <c r="U686" s="282"/>
    </row>
    <row r="687" spans="2:21" ht="24.75" customHeight="1">
      <c r="B687" s="176">
        <v>681</v>
      </c>
      <c r="C687" s="231"/>
      <c r="D687" s="290" t="str">
        <f t="shared" si="43"/>
        <v/>
      </c>
      <c r="E687" s="291">
        <f>IF(D687="",0,+COUNTIF('賃上げ前(２か月目)(様式3-７) '!$D$7:$D$1006,D687))</f>
        <v>0</v>
      </c>
      <c r="F687" s="205"/>
      <c r="G687" s="295" t="str">
        <f t="shared" si="44"/>
        <v/>
      </c>
      <c r="H687" s="202"/>
      <c r="I687" s="202"/>
      <c r="J687" s="203"/>
      <c r="K687" s="203"/>
      <c r="L687" s="203"/>
      <c r="M687" s="203"/>
      <c r="N687" s="203"/>
      <c r="O687" s="203"/>
      <c r="P687" s="203"/>
      <c r="Q687" s="203"/>
      <c r="R687" s="204"/>
      <c r="S687" s="298" t="str">
        <f t="shared" si="41"/>
        <v/>
      </c>
      <c r="T687" s="299" t="str">
        <f t="shared" si="42"/>
        <v/>
      </c>
      <c r="U687" s="282"/>
    </row>
    <row r="688" spans="2:21" ht="24.75" customHeight="1">
      <c r="B688" s="176">
        <v>682</v>
      </c>
      <c r="C688" s="231"/>
      <c r="D688" s="290" t="str">
        <f t="shared" si="43"/>
        <v/>
      </c>
      <c r="E688" s="291">
        <f>IF(D688="",0,+COUNTIF('賃上げ前(２か月目)(様式3-７) '!$D$7:$D$1006,D688))</f>
        <v>0</v>
      </c>
      <c r="F688" s="205"/>
      <c r="G688" s="295" t="str">
        <f t="shared" si="44"/>
        <v/>
      </c>
      <c r="H688" s="202"/>
      <c r="I688" s="202"/>
      <c r="J688" s="203"/>
      <c r="K688" s="203"/>
      <c r="L688" s="203"/>
      <c r="M688" s="203"/>
      <c r="N688" s="203"/>
      <c r="O688" s="203"/>
      <c r="P688" s="203"/>
      <c r="Q688" s="203"/>
      <c r="R688" s="204"/>
      <c r="S688" s="298" t="str">
        <f t="shared" si="41"/>
        <v/>
      </c>
      <c r="T688" s="299" t="str">
        <f t="shared" si="42"/>
        <v/>
      </c>
      <c r="U688" s="282"/>
    </row>
    <row r="689" spans="2:21" ht="24.75" customHeight="1">
      <c r="B689" s="176">
        <v>683</v>
      </c>
      <c r="C689" s="231"/>
      <c r="D689" s="290" t="str">
        <f t="shared" si="43"/>
        <v/>
      </c>
      <c r="E689" s="291">
        <f>IF(D689="",0,+COUNTIF('賃上げ前(２か月目)(様式3-７) '!$D$7:$D$1006,D689))</f>
        <v>0</v>
      </c>
      <c r="F689" s="205"/>
      <c r="G689" s="295" t="str">
        <f t="shared" si="44"/>
        <v/>
      </c>
      <c r="H689" s="202"/>
      <c r="I689" s="202"/>
      <c r="J689" s="203"/>
      <c r="K689" s="203"/>
      <c r="L689" s="203"/>
      <c r="M689" s="203"/>
      <c r="N689" s="203"/>
      <c r="O689" s="203"/>
      <c r="P689" s="203"/>
      <c r="Q689" s="203"/>
      <c r="R689" s="204"/>
      <c r="S689" s="298" t="str">
        <f t="shared" si="41"/>
        <v/>
      </c>
      <c r="T689" s="299" t="str">
        <f t="shared" si="42"/>
        <v/>
      </c>
      <c r="U689" s="282"/>
    </row>
    <row r="690" spans="2:21" ht="24.75" customHeight="1">
      <c r="B690" s="176">
        <v>684</v>
      </c>
      <c r="C690" s="231"/>
      <c r="D690" s="290" t="str">
        <f t="shared" si="43"/>
        <v/>
      </c>
      <c r="E690" s="291">
        <f>IF(D690="",0,+COUNTIF('賃上げ前(２か月目)(様式3-７) '!$D$7:$D$1006,D690))</f>
        <v>0</v>
      </c>
      <c r="F690" s="205"/>
      <c r="G690" s="295" t="str">
        <f t="shared" si="44"/>
        <v/>
      </c>
      <c r="H690" s="202"/>
      <c r="I690" s="202"/>
      <c r="J690" s="203"/>
      <c r="K690" s="203"/>
      <c r="L690" s="203"/>
      <c r="M690" s="203"/>
      <c r="N690" s="203"/>
      <c r="O690" s="203"/>
      <c r="P690" s="203"/>
      <c r="Q690" s="203"/>
      <c r="R690" s="204"/>
      <c r="S690" s="298" t="str">
        <f t="shared" si="41"/>
        <v/>
      </c>
      <c r="T690" s="299" t="str">
        <f t="shared" si="42"/>
        <v/>
      </c>
      <c r="U690" s="282"/>
    </row>
    <row r="691" spans="2:21" ht="24.75" customHeight="1">
      <c r="B691" s="176">
        <v>685</v>
      </c>
      <c r="C691" s="231"/>
      <c r="D691" s="290" t="str">
        <f t="shared" si="43"/>
        <v/>
      </c>
      <c r="E691" s="291">
        <f>IF(D691="",0,+COUNTIF('賃上げ前(２か月目)(様式3-７) '!$D$7:$D$1006,D691))</f>
        <v>0</v>
      </c>
      <c r="F691" s="205"/>
      <c r="G691" s="295" t="str">
        <f t="shared" si="44"/>
        <v/>
      </c>
      <c r="H691" s="202"/>
      <c r="I691" s="202"/>
      <c r="J691" s="203"/>
      <c r="K691" s="203"/>
      <c r="L691" s="203"/>
      <c r="M691" s="203"/>
      <c r="N691" s="203"/>
      <c r="O691" s="203"/>
      <c r="P691" s="203"/>
      <c r="Q691" s="203"/>
      <c r="R691" s="204"/>
      <c r="S691" s="298" t="str">
        <f t="shared" si="41"/>
        <v/>
      </c>
      <c r="T691" s="299" t="str">
        <f t="shared" si="42"/>
        <v/>
      </c>
      <c r="U691" s="282"/>
    </row>
    <row r="692" spans="2:21" ht="24.75" customHeight="1">
      <c r="B692" s="176">
        <v>686</v>
      </c>
      <c r="C692" s="231"/>
      <c r="D692" s="290" t="str">
        <f t="shared" si="43"/>
        <v/>
      </c>
      <c r="E692" s="291">
        <f>IF(D692="",0,+COUNTIF('賃上げ前(２か月目)(様式3-７) '!$D$7:$D$1006,D692))</f>
        <v>0</v>
      </c>
      <c r="F692" s="205"/>
      <c r="G692" s="295" t="str">
        <f t="shared" si="44"/>
        <v/>
      </c>
      <c r="H692" s="202"/>
      <c r="I692" s="202"/>
      <c r="J692" s="203"/>
      <c r="K692" s="203"/>
      <c r="L692" s="203"/>
      <c r="M692" s="203"/>
      <c r="N692" s="203"/>
      <c r="O692" s="203"/>
      <c r="P692" s="203"/>
      <c r="Q692" s="203"/>
      <c r="R692" s="204"/>
      <c r="S692" s="298" t="str">
        <f t="shared" si="41"/>
        <v/>
      </c>
      <c r="T692" s="299" t="str">
        <f t="shared" si="42"/>
        <v/>
      </c>
      <c r="U692" s="282"/>
    </row>
    <row r="693" spans="2:21" ht="24.75" customHeight="1">
      <c r="B693" s="176">
        <v>687</v>
      </c>
      <c r="C693" s="231"/>
      <c r="D693" s="290" t="str">
        <f t="shared" si="43"/>
        <v/>
      </c>
      <c r="E693" s="291">
        <f>IF(D693="",0,+COUNTIF('賃上げ前(２か月目)(様式3-７) '!$D$7:$D$1006,D693))</f>
        <v>0</v>
      </c>
      <c r="F693" s="205"/>
      <c r="G693" s="295" t="str">
        <f t="shared" si="44"/>
        <v/>
      </c>
      <c r="H693" s="202"/>
      <c r="I693" s="202"/>
      <c r="J693" s="203"/>
      <c r="K693" s="203"/>
      <c r="L693" s="203"/>
      <c r="M693" s="203"/>
      <c r="N693" s="203"/>
      <c r="O693" s="203"/>
      <c r="P693" s="203"/>
      <c r="Q693" s="203"/>
      <c r="R693" s="204"/>
      <c r="S693" s="298" t="str">
        <f t="shared" si="41"/>
        <v/>
      </c>
      <c r="T693" s="299" t="str">
        <f t="shared" si="42"/>
        <v/>
      </c>
      <c r="U693" s="282"/>
    </row>
    <row r="694" spans="2:21" ht="24.75" customHeight="1">
      <c r="B694" s="176">
        <v>688</v>
      </c>
      <c r="C694" s="231"/>
      <c r="D694" s="290" t="str">
        <f t="shared" si="43"/>
        <v/>
      </c>
      <c r="E694" s="291">
        <f>IF(D694="",0,+COUNTIF('賃上げ前(２か月目)(様式3-７) '!$D$7:$D$1006,D694))</f>
        <v>0</v>
      </c>
      <c r="F694" s="205"/>
      <c r="G694" s="295" t="str">
        <f t="shared" si="44"/>
        <v/>
      </c>
      <c r="H694" s="202"/>
      <c r="I694" s="202"/>
      <c r="J694" s="203"/>
      <c r="K694" s="203"/>
      <c r="L694" s="203"/>
      <c r="M694" s="203"/>
      <c r="N694" s="203"/>
      <c r="O694" s="203"/>
      <c r="P694" s="203"/>
      <c r="Q694" s="203"/>
      <c r="R694" s="204"/>
      <c r="S694" s="298" t="str">
        <f t="shared" si="41"/>
        <v/>
      </c>
      <c r="T694" s="299" t="str">
        <f t="shared" si="42"/>
        <v/>
      </c>
      <c r="U694" s="282"/>
    </row>
    <row r="695" spans="2:21" ht="24.75" customHeight="1">
      <c r="B695" s="176">
        <v>689</v>
      </c>
      <c r="C695" s="231"/>
      <c r="D695" s="290" t="str">
        <f t="shared" si="43"/>
        <v/>
      </c>
      <c r="E695" s="291">
        <f>IF(D695="",0,+COUNTIF('賃上げ前(２か月目)(様式3-７) '!$D$7:$D$1006,D695))</f>
        <v>0</v>
      </c>
      <c r="F695" s="205"/>
      <c r="G695" s="295" t="str">
        <f t="shared" si="44"/>
        <v/>
      </c>
      <c r="H695" s="202"/>
      <c r="I695" s="202"/>
      <c r="J695" s="203"/>
      <c r="K695" s="203"/>
      <c r="L695" s="203"/>
      <c r="M695" s="203"/>
      <c r="N695" s="203"/>
      <c r="O695" s="203"/>
      <c r="P695" s="203"/>
      <c r="Q695" s="203"/>
      <c r="R695" s="204"/>
      <c r="S695" s="298" t="str">
        <f t="shared" si="41"/>
        <v/>
      </c>
      <c r="T695" s="299" t="str">
        <f t="shared" si="42"/>
        <v/>
      </c>
      <c r="U695" s="282"/>
    </row>
    <row r="696" spans="2:21" ht="24.75" customHeight="1">
      <c r="B696" s="176">
        <v>690</v>
      </c>
      <c r="C696" s="231"/>
      <c r="D696" s="290" t="str">
        <f t="shared" si="43"/>
        <v/>
      </c>
      <c r="E696" s="291">
        <f>IF(D696="",0,+COUNTIF('賃上げ前(２か月目)(様式3-７) '!$D$7:$D$1006,D696))</f>
        <v>0</v>
      </c>
      <c r="F696" s="205"/>
      <c r="G696" s="295" t="str">
        <f t="shared" si="44"/>
        <v/>
      </c>
      <c r="H696" s="202"/>
      <c r="I696" s="202"/>
      <c r="J696" s="203"/>
      <c r="K696" s="203"/>
      <c r="L696" s="203"/>
      <c r="M696" s="203"/>
      <c r="N696" s="203"/>
      <c r="O696" s="203"/>
      <c r="P696" s="203"/>
      <c r="Q696" s="203"/>
      <c r="R696" s="204"/>
      <c r="S696" s="298" t="str">
        <f t="shared" si="41"/>
        <v/>
      </c>
      <c r="T696" s="299" t="str">
        <f t="shared" si="42"/>
        <v/>
      </c>
      <c r="U696" s="282"/>
    </row>
    <row r="697" spans="2:21" ht="24.75" customHeight="1">
      <c r="B697" s="176">
        <v>691</v>
      </c>
      <c r="C697" s="231"/>
      <c r="D697" s="290" t="str">
        <f t="shared" si="43"/>
        <v/>
      </c>
      <c r="E697" s="291">
        <f>IF(D697="",0,+COUNTIF('賃上げ前(２か月目)(様式3-７) '!$D$7:$D$1006,D697))</f>
        <v>0</v>
      </c>
      <c r="F697" s="205"/>
      <c r="G697" s="295" t="str">
        <f t="shared" si="44"/>
        <v/>
      </c>
      <c r="H697" s="202"/>
      <c r="I697" s="202"/>
      <c r="J697" s="203"/>
      <c r="K697" s="203"/>
      <c r="L697" s="203"/>
      <c r="M697" s="203"/>
      <c r="N697" s="203"/>
      <c r="O697" s="203"/>
      <c r="P697" s="203"/>
      <c r="Q697" s="203"/>
      <c r="R697" s="204"/>
      <c r="S697" s="298" t="str">
        <f t="shared" si="41"/>
        <v/>
      </c>
      <c r="T697" s="299" t="str">
        <f t="shared" si="42"/>
        <v/>
      </c>
      <c r="U697" s="282"/>
    </row>
    <row r="698" spans="2:21" ht="24.75" customHeight="1">
      <c r="B698" s="176">
        <v>692</v>
      </c>
      <c r="C698" s="231"/>
      <c r="D698" s="290" t="str">
        <f t="shared" si="43"/>
        <v/>
      </c>
      <c r="E698" s="291">
        <f>IF(D698="",0,+COUNTIF('賃上げ前(２か月目)(様式3-７) '!$D$7:$D$1006,D698))</f>
        <v>0</v>
      </c>
      <c r="F698" s="205"/>
      <c r="G698" s="295" t="str">
        <f t="shared" si="44"/>
        <v/>
      </c>
      <c r="H698" s="202"/>
      <c r="I698" s="202"/>
      <c r="J698" s="203"/>
      <c r="K698" s="203"/>
      <c r="L698" s="203"/>
      <c r="M698" s="203"/>
      <c r="N698" s="203"/>
      <c r="O698" s="203"/>
      <c r="P698" s="203"/>
      <c r="Q698" s="203"/>
      <c r="R698" s="204"/>
      <c r="S698" s="298" t="str">
        <f t="shared" si="41"/>
        <v/>
      </c>
      <c r="T698" s="299" t="str">
        <f t="shared" si="42"/>
        <v/>
      </c>
      <c r="U698" s="282"/>
    </row>
    <row r="699" spans="2:21" ht="24.75" customHeight="1">
      <c r="B699" s="176">
        <v>693</v>
      </c>
      <c r="C699" s="231"/>
      <c r="D699" s="290" t="str">
        <f t="shared" si="43"/>
        <v/>
      </c>
      <c r="E699" s="291">
        <f>IF(D699="",0,+COUNTIF('賃上げ前(２か月目)(様式3-７) '!$D$7:$D$1006,D699))</f>
        <v>0</v>
      </c>
      <c r="F699" s="205"/>
      <c r="G699" s="295" t="str">
        <f t="shared" si="44"/>
        <v/>
      </c>
      <c r="H699" s="202"/>
      <c r="I699" s="202"/>
      <c r="J699" s="203"/>
      <c r="K699" s="203"/>
      <c r="L699" s="203"/>
      <c r="M699" s="203"/>
      <c r="N699" s="203"/>
      <c r="O699" s="203"/>
      <c r="P699" s="203"/>
      <c r="Q699" s="203"/>
      <c r="R699" s="204"/>
      <c r="S699" s="298" t="str">
        <f t="shared" si="41"/>
        <v/>
      </c>
      <c r="T699" s="299" t="str">
        <f t="shared" si="42"/>
        <v/>
      </c>
      <c r="U699" s="282"/>
    </row>
    <row r="700" spans="2:21" ht="24.75" customHeight="1">
      <c r="B700" s="176">
        <v>694</v>
      </c>
      <c r="C700" s="231"/>
      <c r="D700" s="290" t="str">
        <f t="shared" si="43"/>
        <v/>
      </c>
      <c r="E700" s="291">
        <f>IF(D700="",0,+COUNTIF('賃上げ前(２か月目)(様式3-７) '!$D$7:$D$1006,D700))</f>
        <v>0</v>
      </c>
      <c r="F700" s="205"/>
      <c r="G700" s="295" t="str">
        <f t="shared" si="44"/>
        <v/>
      </c>
      <c r="H700" s="202"/>
      <c r="I700" s="202"/>
      <c r="J700" s="203"/>
      <c r="K700" s="203"/>
      <c r="L700" s="203"/>
      <c r="M700" s="203"/>
      <c r="N700" s="203"/>
      <c r="O700" s="203"/>
      <c r="P700" s="203"/>
      <c r="Q700" s="203"/>
      <c r="R700" s="204"/>
      <c r="S700" s="298" t="str">
        <f t="shared" si="41"/>
        <v/>
      </c>
      <c r="T700" s="299" t="str">
        <f t="shared" si="42"/>
        <v/>
      </c>
      <c r="U700" s="282"/>
    </row>
    <row r="701" spans="2:21" ht="24.75" customHeight="1">
      <c r="B701" s="176">
        <v>695</v>
      </c>
      <c r="C701" s="231"/>
      <c r="D701" s="290" t="str">
        <f t="shared" si="43"/>
        <v/>
      </c>
      <c r="E701" s="291">
        <f>IF(D701="",0,+COUNTIF('賃上げ前(２か月目)(様式3-７) '!$D$7:$D$1006,D701))</f>
        <v>0</v>
      </c>
      <c r="F701" s="205"/>
      <c r="G701" s="295" t="str">
        <f t="shared" si="44"/>
        <v/>
      </c>
      <c r="H701" s="202"/>
      <c r="I701" s="202"/>
      <c r="J701" s="203"/>
      <c r="K701" s="203"/>
      <c r="L701" s="203"/>
      <c r="M701" s="203"/>
      <c r="N701" s="203"/>
      <c r="O701" s="203"/>
      <c r="P701" s="203"/>
      <c r="Q701" s="203"/>
      <c r="R701" s="204"/>
      <c r="S701" s="298" t="str">
        <f t="shared" si="41"/>
        <v/>
      </c>
      <c r="T701" s="299" t="str">
        <f t="shared" si="42"/>
        <v/>
      </c>
      <c r="U701" s="282"/>
    </row>
    <row r="702" spans="2:21" ht="24.75" customHeight="1">
      <c r="B702" s="176">
        <v>696</v>
      </c>
      <c r="C702" s="231"/>
      <c r="D702" s="290" t="str">
        <f t="shared" si="43"/>
        <v/>
      </c>
      <c r="E702" s="291">
        <f>IF(D702="",0,+COUNTIF('賃上げ前(２か月目)(様式3-７) '!$D$7:$D$1006,D702))</f>
        <v>0</v>
      </c>
      <c r="F702" s="205"/>
      <c r="G702" s="295" t="str">
        <f t="shared" si="44"/>
        <v/>
      </c>
      <c r="H702" s="202"/>
      <c r="I702" s="202"/>
      <c r="J702" s="203"/>
      <c r="K702" s="203"/>
      <c r="L702" s="203"/>
      <c r="M702" s="203"/>
      <c r="N702" s="203"/>
      <c r="O702" s="203"/>
      <c r="P702" s="203"/>
      <c r="Q702" s="203"/>
      <c r="R702" s="204"/>
      <c r="S702" s="298" t="str">
        <f t="shared" si="41"/>
        <v/>
      </c>
      <c r="T702" s="299" t="str">
        <f t="shared" si="42"/>
        <v/>
      </c>
      <c r="U702" s="282"/>
    </row>
    <row r="703" spans="2:21" ht="24.75" customHeight="1">
      <c r="B703" s="176">
        <v>697</v>
      </c>
      <c r="C703" s="231"/>
      <c r="D703" s="290" t="str">
        <f t="shared" si="43"/>
        <v/>
      </c>
      <c r="E703" s="291">
        <f>IF(D703="",0,+COUNTIF('賃上げ前(２か月目)(様式3-７) '!$D$7:$D$1006,D703))</f>
        <v>0</v>
      </c>
      <c r="F703" s="205"/>
      <c r="G703" s="295" t="str">
        <f t="shared" si="44"/>
        <v/>
      </c>
      <c r="H703" s="202"/>
      <c r="I703" s="202"/>
      <c r="J703" s="203"/>
      <c r="K703" s="203"/>
      <c r="L703" s="203"/>
      <c r="M703" s="203"/>
      <c r="N703" s="203"/>
      <c r="O703" s="203"/>
      <c r="P703" s="203"/>
      <c r="Q703" s="203"/>
      <c r="R703" s="204"/>
      <c r="S703" s="298" t="str">
        <f t="shared" si="41"/>
        <v/>
      </c>
      <c r="T703" s="299" t="str">
        <f t="shared" si="42"/>
        <v/>
      </c>
      <c r="U703" s="282"/>
    </row>
    <row r="704" spans="2:21" ht="24.75" customHeight="1">
      <c r="B704" s="176">
        <v>698</v>
      </c>
      <c r="C704" s="231"/>
      <c r="D704" s="290" t="str">
        <f t="shared" si="43"/>
        <v/>
      </c>
      <c r="E704" s="291">
        <f>IF(D704="",0,+COUNTIF('賃上げ前(２か月目)(様式3-７) '!$D$7:$D$1006,D704))</f>
        <v>0</v>
      </c>
      <c r="F704" s="205"/>
      <c r="G704" s="295" t="str">
        <f t="shared" si="44"/>
        <v/>
      </c>
      <c r="H704" s="202"/>
      <c r="I704" s="202"/>
      <c r="J704" s="203"/>
      <c r="K704" s="203"/>
      <c r="L704" s="203"/>
      <c r="M704" s="203"/>
      <c r="N704" s="203"/>
      <c r="O704" s="203"/>
      <c r="P704" s="203"/>
      <c r="Q704" s="203"/>
      <c r="R704" s="204"/>
      <c r="S704" s="298" t="str">
        <f t="shared" si="41"/>
        <v/>
      </c>
      <c r="T704" s="299" t="str">
        <f t="shared" si="42"/>
        <v/>
      </c>
      <c r="U704" s="282"/>
    </row>
    <row r="705" spans="2:21" ht="24.75" customHeight="1">
      <c r="B705" s="176">
        <v>699</v>
      </c>
      <c r="C705" s="231"/>
      <c r="D705" s="290" t="str">
        <f t="shared" si="43"/>
        <v/>
      </c>
      <c r="E705" s="291">
        <f>IF(D705="",0,+COUNTIF('賃上げ前(２か月目)(様式3-７) '!$D$7:$D$1006,D705))</f>
        <v>0</v>
      </c>
      <c r="F705" s="205"/>
      <c r="G705" s="295" t="str">
        <f t="shared" si="44"/>
        <v/>
      </c>
      <c r="H705" s="202"/>
      <c r="I705" s="202"/>
      <c r="J705" s="203"/>
      <c r="K705" s="203"/>
      <c r="L705" s="203"/>
      <c r="M705" s="203"/>
      <c r="N705" s="203"/>
      <c r="O705" s="203"/>
      <c r="P705" s="203"/>
      <c r="Q705" s="203"/>
      <c r="R705" s="204"/>
      <c r="S705" s="298" t="str">
        <f t="shared" si="41"/>
        <v/>
      </c>
      <c r="T705" s="299" t="str">
        <f t="shared" si="42"/>
        <v/>
      </c>
      <c r="U705" s="282"/>
    </row>
    <row r="706" spans="2:21" ht="24.75" customHeight="1">
      <c r="B706" s="176">
        <v>700</v>
      </c>
      <c r="C706" s="231"/>
      <c r="D706" s="290" t="str">
        <f t="shared" si="43"/>
        <v/>
      </c>
      <c r="E706" s="291">
        <f>IF(D706="",0,+COUNTIF('賃上げ前(２か月目)(様式3-７) '!$D$7:$D$1006,D706))</f>
        <v>0</v>
      </c>
      <c r="F706" s="205"/>
      <c r="G706" s="295" t="str">
        <f t="shared" si="44"/>
        <v/>
      </c>
      <c r="H706" s="202"/>
      <c r="I706" s="202"/>
      <c r="J706" s="203"/>
      <c r="K706" s="203"/>
      <c r="L706" s="203"/>
      <c r="M706" s="203"/>
      <c r="N706" s="203"/>
      <c r="O706" s="203"/>
      <c r="P706" s="203"/>
      <c r="Q706" s="203"/>
      <c r="R706" s="204"/>
      <c r="S706" s="298" t="str">
        <f t="shared" si="41"/>
        <v/>
      </c>
      <c r="T706" s="299" t="str">
        <f t="shared" si="42"/>
        <v/>
      </c>
      <c r="U706" s="282"/>
    </row>
    <row r="707" spans="2:21" ht="24.75" customHeight="1">
      <c r="B707" s="176">
        <v>701</v>
      </c>
      <c r="C707" s="231"/>
      <c r="D707" s="290" t="str">
        <f t="shared" si="43"/>
        <v/>
      </c>
      <c r="E707" s="291">
        <f>IF(D707="",0,+COUNTIF('賃上げ前(２か月目)(様式3-７) '!$D$7:$D$1006,D707))</f>
        <v>0</v>
      </c>
      <c r="F707" s="205"/>
      <c r="G707" s="295" t="str">
        <f t="shared" si="44"/>
        <v/>
      </c>
      <c r="H707" s="202"/>
      <c r="I707" s="202"/>
      <c r="J707" s="203"/>
      <c r="K707" s="203"/>
      <c r="L707" s="203"/>
      <c r="M707" s="203"/>
      <c r="N707" s="203"/>
      <c r="O707" s="203"/>
      <c r="P707" s="203"/>
      <c r="Q707" s="203"/>
      <c r="R707" s="204"/>
      <c r="S707" s="298" t="str">
        <f t="shared" si="41"/>
        <v/>
      </c>
      <c r="T707" s="299" t="str">
        <f t="shared" si="42"/>
        <v/>
      </c>
      <c r="U707" s="282"/>
    </row>
    <row r="708" spans="2:21" ht="24.75" customHeight="1">
      <c r="B708" s="176">
        <v>702</v>
      </c>
      <c r="C708" s="231"/>
      <c r="D708" s="290" t="str">
        <f t="shared" si="43"/>
        <v/>
      </c>
      <c r="E708" s="291">
        <f>IF(D708="",0,+COUNTIF('賃上げ前(２か月目)(様式3-７) '!$D$7:$D$1006,D708))</f>
        <v>0</v>
      </c>
      <c r="F708" s="205"/>
      <c r="G708" s="295" t="str">
        <f t="shared" si="44"/>
        <v/>
      </c>
      <c r="H708" s="202"/>
      <c r="I708" s="202"/>
      <c r="J708" s="203"/>
      <c r="K708" s="203"/>
      <c r="L708" s="203"/>
      <c r="M708" s="203"/>
      <c r="N708" s="203"/>
      <c r="O708" s="203"/>
      <c r="P708" s="203"/>
      <c r="Q708" s="203"/>
      <c r="R708" s="204"/>
      <c r="S708" s="298" t="str">
        <f t="shared" si="41"/>
        <v/>
      </c>
      <c r="T708" s="299" t="str">
        <f t="shared" si="42"/>
        <v/>
      </c>
      <c r="U708" s="282"/>
    </row>
    <row r="709" spans="2:21" ht="24.75" customHeight="1">
      <c r="B709" s="176">
        <v>703</v>
      </c>
      <c r="C709" s="231"/>
      <c r="D709" s="290" t="str">
        <f t="shared" si="43"/>
        <v/>
      </c>
      <c r="E709" s="291">
        <f>IF(D709="",0,+COUNTIF('賃上げ前(２か月目)(様式3-７) '!$D$7:$D$1006,D709))</f>
        <v>0</v>
      </c>
      <c r="F709" s="205"/>
      <c r="G709" s="295" t="str">
        <f t="shared" si="44"/>
        <v/>
      </c>
      <c r="H709" s="202"/>
      <c r="I709" s="202"/>
      <c r="J709" s="203"/>
      <c r="K709" s="203"/>
      <c r="L709" s="203"/>
      <c r="M709" s="203"/>
      <c r="N709" s="203"/>
      <c r="O709" s="203"/>
      <c r="P709" s="203"/>
      <c r="Q709" s="203"/>
      <c r="R709" s="204"/>
      <c r="S709" s="298" t="str">
        <f t="shared" si="41"/>
        <v/>
      </c>
      <c r="T709" s="299" t="str">
        <f t="shared" si="42"/>
        <v/>
      </c>
      <c r="U709" s="282"/>
    </row>
    <row r="710" spans="2:21" ht="24.75" customHeight="1">
      <c r="B710" s="176">
        <v>704</v>
      </c>
      <c r="C710" s="231"/>
      <c r="D710" s="290" t="str">
        <f t="shared" si="43"/>
        <v/>
      </c>
      <c r="E710" s="291">
        <f>IF(D710="",0,+COUNTIF('賃上げ前(２か月目)(様式3-７) '!$D$7:$D$1006,D710))</f>
        <v>0</v>
      </c>
      <c r="F710" s="205"/>
      <c r="G710" s="295" t="str">
        <f t="shared" si="44"/>
        <v/>
      </c>
      <c r="H710" s="202"/>
      <c r="I710" s="202"/>
      <c r="J710" s="203"/>
      <c r="K710" s="203"/>
      <c r="L710" s="203"/>
      <c r="M710" s="203"/>
      <c r="N710" s="203"/>
      <c r="O710" s="203"/>
      <c r="P710" s="203"/>
      <c r="Q710" s="203"/>
      <c r="R710" s="204"/>
      <c r="S710" s="298" t="str">
        <f t="shared" si="41"/>
        <v/>
      </c>
      <c r="T710" s="299" t="str">
        <f t="shared" si="42"/>
        <v/>
      </c>
      <c r="U710" s="282"/>
    </row>
    <row r="711" spans="2:21" ht="24.75" customHeight="1">
      <c r="B711" s="176">
        <v>705</v>
      </c>
      <c r="C711" s="231"/>
      <c r="D711" s="290" t="str">
        <f t="shared" si="43"/>
        <v/>
      </c>
      <c r="E711" s="291">
        <f>IF(D711="",0,+COUNTIF('賃上げ前(２か月目)(様式3-７) '!$D$7:$D$1006,D711))</f>
        <v>0</v>
      </c>
      <c r="F711" s="205"/>
      <c r="G711" s="295" t="str">
        <f t="shared" si="44"/>
        <v/>
      </c>
      <c r="H711" s="202"/>
      <c r="I711" s="202"/>
      <c r="J711" s="203"/>
      <c r="K711" s="203"/>
      <c r="L711" s="203"/>
      <c r="M711" s="203"/>
      <c r="N711" s="203"/>
      <c r="O711" s="203"/>
      <c r="P711" s="203"/>
      <c r="Q711" s="203"/>
      <c r="R711" s="204"/>
      <c r="S711" s="298" t="str">
        <f t="shared" si="41"/>
        <v/>
      </c>
      <c r="T711" s="299" t="str">
        <f t="shared" si="42"/>
        <v/>
      </c>
      <c r="U711" s="282"/>
    </row>
    <row r="712" spans="2:21" ht="24.75" customHeight="1">
      <c r="B712" s="176">
        <v>706</v>
      </c>
      <c r="C712" s="231"/>
      <c r="D712" s="290" t="str">
        <f t="shared" si="43"/>
        <v/>
      </c>
      <c r="E712" s="291">
        <f>IF(D712="",0,+COUNTIF('賃上げ前(２か月目)(様式3-７) '!$D$7:$D$1006,D712))</f>
        <v>0</v>
      </c>
      <c r="F712" s="205"/>
      <c r="G712" s="295" t="str">
        <f t="shared" si="44"/>
        <v/>
      </c>
      <c r="H712" s="202"/>
      <c r="I712" s="202"/>
      <c r="J712" s="203"/>
      <c r="K712" s="203"/>
      <c r="L712" s="203"/>
      <c r="M712" s="203"/>
      <c r="N712" s="203"/>
      <c r="O712" s="203"/>
      <c r="P712" s="203"/>
      <c r="Q712" s="203"/>
      <c r="R712" s="204"/>
      <c r="S712" s="298" t="str">
        <f t="shared" ref="S712:S775" si="45">IF(C712="","",+SUM(H712:R712))</f>
        <v/>
      </c>
      <c r="T712" s="299" t="str">
        <f t="shared" ref="T712:T775" si="46">IF(C712="","",+IF(G712="対象",H712,0))</f>
        <v/>
      </c>
      <c r="U712" s="282"/>
    </row>
    <row r="713" spans="2:21" ht="24.75" customHeight="1">
      <c r="B713" s="176">
        <v>707</v>
      </c>
      <c r="C713" s="231"/>
      <c r="D713" s="290" t="str">
        <f t="shared" ref="D713:D776" si="47">SUBSTITUTE(SUBSTITUTE(C713,"　","")," ","")</f>
        <v/>
      </c>
      <c r="E713" s="291">
        <f>IF(D713="",0,+COUNTIF('賃上げ前(２か月目)(様式3-７) '!$D$7:$D$1006,D713))</f>
        <v>0</v>
      </c>
      <c r="F713" s="205"/>
      <c r="G713" s="295" t="str">
        <f t="shared" ref="G713:G776" si="48">IF(C713="","",+IF(OR(E713&lt;1,F713=""),"除外","対象"))</f>
        <v/>
      </c>
      <c r="H713" s="202"/>
      <c r="I713" s="202"/>
      <c r="J713" s="203"/>
      <c r="K713" s="203"/>
      <c r="L713" s="203"/>
      <c r="M713" s="203"/>
      <c r="N713" s="203"/>
      <c r="O713" s="203"/>
      <c r="P713" s="203"/>
      <c r="Q713" s="203"/>
      <c r="R713" s="204"/>
      <c r="S713" s="298" t="str">
        <f t="shared" si="45"/>
        <v/>
      </c>
      <c r="T713" s="299" t="str">
        <f t="shared" si="46"/>
        <v/>
      </c>
      <c r="U713" s="282"/>
    </row>
    <row r="714" spans="2:21" ht="24.75" customHeight="1">
      <c r="B714" s="176">
        <v>708</v>
      </c>
      <c r="C714" s="231"/>
      <c r="D714" s="290" t="str">
        <f t="shared" si="47"/>
        <v/>
      </c>
      <c r="E714" s="291">
        <f>IF(D714="",0,+COUNTIF('賃上げ前(２か月目)(様式3-７) '!$D$7:$D$1006,D714))</f>
        <v>0</v>
      </c>
      <c r="F714" s="205"/>
      <c r="G714" s="295" t="str">
        <f t="shared" si="48"/>
        <v/>
      </c>
      <c r="H714" s="202"/>
      <c r="I714" s="202"/>
      <c r="J714" s="203"/>
      <c r="K714" s="203"/>
      <c r="L714" s="203"/>
      <c r="M714" s="203"/>
      <c r="N714" s="203"/>
      <c r="O714" s="203"/>
      <c r="P714" s="203"/>
      <c r="Q714" s="203"/>
      <c r="R714" s="204"/>
      <c r="S714" s="298" t="str">
        <f t="shared" si="45"/>
        <v/>
      </c>
      <c r="T714" s="299" t="str">
        <f t="shared" si="46"/>
        <v/>
      </c>
      <c r="U714" s="282"/>
    </row>
    <row r="715" spans="2:21" ht="24.75" customHeight="1">
      <c r="B715" s="176">
        <v>709</v>
      </c>
      <c r="C715" s="231"/>
      <c r="D715" s="290" t="str">
        <f t="shared" si="47"/>
        <v/>
      </c>
      <c r="E715" s="291">
        <f>IF(D715="",0,+COUNTIF('賃上げ前(２か月目)(様式3-７) '!$D$7:$D$1006,D715))</f>
        <v>0</v>
      </c>
      <c r="F715" s="205"/>
      <c r="G715" s="295" t="str">
        <f t="shared" si="48"/>
        <v/>
      </c>
      <c r="H715" s="202"/>
      <c r="I715" s="202"/>
      <c r="J715" s="203"/>
      <c r="K715" s="203"/>
      <c r="L715" s="203"/>
      <c r="M715" s="203"/>
      <c r="N715" s="203"/>
      <c r="O715" s="203"/>
      <c r="P715" s="203"/>
      <c r="Q715" s="203"/>
      <c r="R715" s="204"/>
      <c r="S715" s="298" t="str">
        <f t="shared" si="45"/>
        <v/>
      </c>
      <c r="T715" s="299" t="str">
        <f t="shared" si="46"/>
        <v/>
      </c>
      <c r="U715" s="282"/>
    </row>
    <row r="716" spans="2:21" ht="24.75" customHeight="1">
      <c r="B716" s="176">
        <v>710</v>
      </c>
      <c r="C716" s="231"/>
      <c r="D716" s="290" t="str">
        <f t="shared" si="47"/>
        <v/>
      </c>
      <c r="E716" s="291">
        <f>IF(D716="",0,+COUNTIF('賃上げ前(２か月目)(様式3-７) '!$D$7:$D$1006,D716))</f>
        <v>0</v>
      </c>
      <c r="F716" s="205"/>
      <c r="G716" s="295" t="str">
        <f t="shared" si="48"/>
        <v/>
      </c>
      <c r="H716" s="202"/>
      <c r="I716" s="202"/>
      <c r="J716" s="203"/>
      <c r="K716" s="203"/>
      <c r="L716" s="203"/>
      <c r="M716" s="203"/>
      <c r="N716" s="203"/>
      <c r="O716" s="203"/>
      <c r="P716" s="203"/>
      <c r="Q716" s="203"/>
      <c r="R716" s="204"/>
      <c r="S716" s="298" t="str">
        <f t="shared" si="45"/>
        <v/>
      </c>
      <c r="T716" s="299" t="str">
        <f t="shared" si="46"/>
        <v/>
      </c>
      <c r="U716" s="282"/>
    </row>
    <row r="717" spans="2:21" ht="24.75" customHeight="1">
      <c r="B717" s="176">
        <v>711</v>
      </c>
      <c r="C717" s="231"/>
      <c r="D717" s="290" t="str">
        <f t="shared" si="47"/>
        <v/>
      </c>
      <c r="E717" s="291">
        <f>IF(D717="",0,+COUNTIF('賃上げ前(２か月目)(様式3-７) '!$D$7:$D$1006,D717))</f>
        <v>0</v>
      </c>
      <c r="F717" s="205"/>
      <c r="G717" s="295" t="str">
        <f t="shared" si="48"/>
        <v/>
      </c>
      <c r="H717" s="202"/>
      <c r="I717" s="202"/>
      <c r="J717" s="203"/>
      <c r="K717" s="203"/>
      <c r="L717" s="203"/>
      <c r="M717" s="203"/>
      <c r="N717" s="203"/>
      <c r="O717" s="203"/>
      <c r="P717" s="203"/>
      <c r="Q717" s="203"/>
      <c r="R717" s="204"/>
      <c r="S717" s="298" t="str">
        <f t="shared" si="45"/>
        <v/>
      </c>
      <c r="T717" s="299" t="str">
        <f t="shared" si="46"/>
        <v/>
      </c>
      <c r="U717" s="282"/>
    </row>
    <row r="718" spans="2:21" ht="24.75" customHeight="1">
      <c r="B718" s="176">
        <v>712</v>
      </c>
      <c r="C718" s="231"/>
      <c r="D718" s="290" t="str">
        <f t="shared" si="47"/>
        <v/>
      </c>
      <c r="E718" s="291">
        <f>IF(D718="",0,+COUNTIF('賃上げ前(２か月目)(様式3-７) '!$D$7:$D$1006,D718))</f>
        <v>0</v>
      </c>
      <c r="F718" s="205"/>
      <c r="G718" s="295" t="str">
        <f t="shared" si="48"/>
        <v/>
      </c>
      <c r="H718" s="202"/>
      <c r="I718" s="202"/>
      <c r="J718" s="203"/>
      <c r="K718" s="203"/>
      <c r="L718" s="203"/>
      <c r="M718" s="203"/>
      <c r="N718" s="203"/>
      <c r="O718" s="203"/>
      <c r="P718" s="203"/>
      <c r="Q718" s="203"/>
      <c r="R718" s="204"/>
      <c r="S718" s="298" t="str">
        <f t="shared" si="45"/>
        <v/>
      </c>
      <c r="T718" s="299" t="str">
        <f t="shared" si="46"/>
        <v/>
      </c>
      <c r="U718" s="282"/>
    </row>
    <row r="719" spans="2:21" ht="24.75" customHeight="1">
      <c r="B719" s="176">
        <v>713</v>
      </c>
      <c r="C719" s="231"/>
      <c r="D719" s="290" t="str">
        <f t="shared" si="47"/>
        <v/>
      </c>
      <c r="E719" s="291">
        <f>IF(D719="",0,+COUNTIF('賃上げ前(２か月目)(様式3-７) '!$D$7:$D$1006,D719))</f>
        <v>0</v>
      </c>
      <c r="F719" s="205"/>
      <c r="G719" s="295" t="str">
        <f t="shared" si="48"/>
        <v/>
      </c>
      <c r="H719" s="202"/>
      <c r="I719" s="202"/>
      <c r="J719" s="203"/>
      <c r="K719" s="203"/>
      <c r="L719" s="203"/>
      <c r="M719" s="203"/>
      <c r="N719" s="203"/>
      <c r="O719" s="203"/>
      <c r="P719" s="203"/>
      <c r="Q719" s="203"/>
      <c r="R719" s="204"/>
      <c r="S719" s="298" t="str">
        <f t="shared" si="45"/>
        <v/>
      </c>
      <c r="T719" s="299" t="str">
        <f t="shared" si="46"/>
        <v/>
      </c>
      <c r="U719" s="282"/>
    </row>
    <row r="720" spans="2:21" ht="24.75" customHeight="1">
      <c r="B720" s="176">
        <v>714</v>
      </c>
      <c r="C720" s="231"/>
      <c r="D720" s="290" t="str">
        <f t="shared" si="47"/>
        <v/>
      </c>
      <c r="E720" s="291">
        <f>IF(D720="",0,+COUNTIF('賃上げ前(２か月目)(様式3-７) '!$D$7:$D$1006,D720))</f>
        <v>0</v>
      </c>
      <c r="F720" s="205"/>
      <c r="G720" s="295" t="str">
        <f t="shared" si="48"/>
        <v/>
      </c>
      <c r="H720" s="202"/>
      <c r="I720" s="202"/>
      <c r="J720" s="203"/>
      <c r="K720" s="203"/>
      <c r="L720" s="203"/>
      <c r="M720" s="203"/>
      <c r="N720" s="203"/>
      <c r="O720" s="203"/>
      <c r="P720" s="203"/>
      <c r="Q720" s="203"/>
      <c r="R720" s="204"/>
      <c r="S720" s="298" t="str">
        <f t="shared" si="45"/>
        <v/>
      </c>
      <c r="T720" s="299" t="str">
        <f t="shared" si="46"/>
        <v/>
      </c>
      <c r="U720" s="282"/>
    </row>
    <row r="721" spans="2:21" ht="24.75" customHeight="1">
      <c r="B721" s="176">
        <v>715</v>
      </c>
      <c r="C721" s="231"/>
      <c r="D721" s="290" t="str">
        <f t="shared" si="47"/>
        <v/>
      </c>
      <c r="E721" s="291">
        <f>IF(D721="",0,+COUNTIF('賃上げ前(２か月目)(様式3-７) '!$D$7:$D$1006,D721))</f>
        <v>0</v>
      </c>
      <c r="F721" s="205"/>
      <c r="G721" s="295" t="str">
        <f t="shared" si="48"/>
        <v/>
      </c>
      <c r="H721" s="202"/>
      <c r="I721" s="202"/>
      <c r="J721" s="203"/>
      <c r="K721" s="203"/>
      <c r="L721" s="203"/>
      <c r="M721" s="203"/>
      <c r="N721" s="203"/>
      <c r="O721" s="203"/>
      <c r="P721" s="203"/>
      <c r="Q721" s="203"/>
      <c r="R721" s="204"/>
      <c r="S721" s="298" t="str">
        <f t="shared" si="45"/>
        <v/>
      </c>
      <c r="T721" s="299" t="str">
        <f t="shared" si="46"/>
        <v/>
      </c>
      <c r="U721" s="282"/>
    </row>
    <row r="722" spans="2:21" ht="24.75" customHeight="1">
      <c r="B722" s="176">
        <v>716</v>
      </c>
      <c r="C722" s="231"/>
      <c r="D722" s="290" t="str">
        <f t="shared" si="47"/>
        <v/>
      </c>
      <c r="E722" s="291">
        <f>IF(D722="",0,+COUNTIF('賃上げ前(２か月目)(様式3-７) '!$D$7:$D$1006,D722))</f>
        <v>0</v>
      </c>
      <c r="F722" s="205"/>
      <c r="G722" s="295" t="str">
        <f t="shared" si="48"/>
        <v/>
      </c>
      <c r="H722" s="202"/>
      <c r="I722" s="202"/>
      <c r="J722" s="203"/>
      <c r="K722" s="203"/>
      <c r="L722" s="203"/>
      <c r="M722" s="203"/>
      <c r="N722" s="203"/>
      <c r="O722" s="203"/>
      <c r="P722" s="203"/>
      <c r="Q722" s="203"/>
      <c r="R722" s="204"/>
      <c r="S722" s="298" t="str">
        <f t="shared" si="45"/>
        <v/>
      </c>
      <c r="T722" s="299" t="str">
        <f t="shared" si="46"/>
        <v/>
      </c>
      <c r="U722" s="282"/>
    </row>
    <row r="723" spans="2:21" ht="24.75" customHeight="1">
      <c r="B723" s="176">
        <v>717</v>
      </c>
      <c r="C723" s="231"/>
      <c r="D723" s="290" t="str">
        <f t="shared" si="47"/>
        <v/>
      </c>
      <c r="E723" s="291">
        <f>IF(D723="",0,+COUNTIF('賃上げ前(２か月目)(様式3-７) '!$D$7:$D$1006,D723))</f>
        <v>0</v>
      </c>
      <c r="F723" s="205"/>
      <c r="G723" s="295" t="str">
        <f t="shared" si="48"/>
        <v/>
      </c>
      <c r="H723" s="202"/>
      <c r="I723" s="202"/>
      <c r="J723" s="203"/>
      <c r="K723" s="203"/>
      <c r="L723" s="203"/>
      <c r="M723" s="203"/>
      <c r="N723" s="203"/>
      <c r="O723" s="203"/>
      <c r="P723" s="203"/>
      <c r="Q723" s="203"/>
      <c r="R723" s="204"/>
      <c r="S723" s="298" t="str">
        <f t="shared" si="45"/>
        <v/>
      </c>
      <c r="T723" s="299" t="str">
        <f t="shared" si="46"/>
        <v/>
      </c>
      <c r="U723" s="282"/>
    </row>
    <row r="724" spans="2:21" ht="24.75" customHeight="1">
      <c r="B724" s="176">
        <v>718</v>
      </c>
      <c r="C724" s="231"/>
      <c r="D724" s="290" t="str">
        <f t="shared" si="47"/>
        <v/>
      </c>
      <c r="E724" s="291">
        <f>IF(D724="",0,+COUNTIF('賃上げ前(２か月目)(様式3-７) '!$D$7:$D$1006,D724))</f>
        <v>0</v>
      </c>
      <c r="F724" s="205"/>
      <c r="G724" s="295" t="str">
        <f t="shared" si="48"/>
        <v/>
      </c>
      <c r="H724" s="202"/>
      <c r="I724" s="202"/>
      <c r="J724" s="203"/>
      <c r="K724" s="203"/>
      <c r="L724" s="203"/>
      <c r="M724" s="203"/>
      <c r="N724" s="203"/>
      <c r="O724" s="203"/>
      <c r="P724" s="203"/>
      <c r="Q724" s="203"/>
      <c r="R724" s="204"/>
      <c r="S724" s="298" t="str">
        <f t="shared" si="45"/>
        <v/>
      </c>
      <c r="T724" s="299" t="str">
        <f t="shared" si="46"/>
        <v/>
      </c>
      <c r="U724" s="282"/>
    </row>
    <row r="725" spans="2:21" ht="24.75" customHeight="1">
      <c r="B725" s="176">
        <v>719</v>
      </c>
      <c r="C725" s="231"/>
      <c r="D725" s="290" t="str">
        <f t="shared" si="47"/>
        <v/>
      </c>
      <c r="E725" s="291">
        <f>IF(D725="",0,+COUNTIF('賃上げ前(２か月目)(様式3-７) '!$D$7:$D$1006,D725))</f>
        <v>0</v>
      </c>
      <c r="F725" s="205"/>
      <c r="G725" s="295" t="str">
        <f t="shared" si="48"/>
        <v/>
      </c>
      <c r="H725" s="202"/>
      <c r="I725" s="202"/>
      <c r="J725" s="203"/>
      <c r="K725" s="203"/>
      <c r="L725" s="203"/>
      <c r="M725" s="203"/>
      <c r="N725" s="203"/>
      <c r="O725" s="203"/>
      <c r="P725" s="203"/>
      <c r="Q725" s="203"/>
      <c r="R725" s="204"/>
      <c r="S725" s="298" t="str">
        <f t="shared" si="45"/>
        <v/>
      </c>
      <c r="T725" s="299" t="str">
        <f t="shared" si="46"/>
        <v/>
      </c>
      <c r="U725" s="282"/>
    </row>
    <row r="726" spans="2:21" ht="24.75" customHeight="1">
      <c r="B726" s="176">
        <v>720</v>
      </c>
      <c r="C726" s="231"/>
      <c r="D726" s="290" t="str">
        <f t="shared" si="47"/>
        <v/>
      </c>
      <c r="E726" s="291">
        <f>IF(D726="",0,+COUNTIF('賃上げ前(２か月目)(様式3-７) '!$D$7:$D$1006,D726))</f>
        <v>0</v>
      </c>
      <c r="F726" s="205"/>
      <c r="G726" s="295" t="str">
        <f t="shared" si="48"/>
        <v/>
      </c>
      <c r="H726" s="202"/>
      <c r="I726" s="202"/>
      <c r="J726" s="203"/>
      <c r="K726" s="203"/>
      <c r="L726" s="203"/>
      <c r="M726" s="203"/>
      <c r="N726" s="203"/>
      <c r="O726" s="203"/>
      <c r="P726" s="203"/>
      <c r="Q726" s="203"/>
      <c r="R726" s="204"/>
      <c r="S726" s="298" t="str">
        <f t="shared" si="45"/>
        <v/>
      </c>
      <c r="T726" s="299" t="str">
        <f t="shared" si="46"/>
        <v/>
      </c>
      <c r="U726" s="282"/>
    </row>
    <row r="727" spans="2:21" ht="24.75" customHeight="1">
      <c r="B727" s="176">
        <v>721</v>
      </c>
      <c r="C727" s="231"/>
      <c r="D727" s="290" t="str">
        <f t="shared" si="47"/>
        <v/>
      </c>
      <c r="E727" s="291">
        <f>IF(D727="",0,+COUNTIF('賃上げ前(２か月目)(様式3-７) '!$D$7:$D$1006,D727))</f>
        <v>0</v>
      </c>
      <c r="F727" s="205"/>
      <c r="G727" s="295" t="str">
        <f t="shared" si="48"/>
        <v/>
      </c>
      <c r="H727" s="202"/>
      <c r="I727" s="202"/>
      <c r="J727" s="203"/>
      <c r="K727" s="203"/>
      <c r="L727" s="203"/>
      <c r="M727" s="203"/>
      <c r="N727" s="203"/>
      <c r="O727" s="203"/>
      <c r="P727" s="203"/>
      <c r="Q727" s="203"/>
      <c r="R727" s="204"/>
      <c r="S727" s="298" t="str">
        <f t="shared" si="45"/>
        <v/>
      </c>
      <c r="T727" s="299" t="str">
        <f t="shared" si="46"/>
        <v/>
      </c>
      <c r="U727" s="282"/>
    </row>
    <row r="728" spans="2:21" ht="24.75" customHeight="1">
      <c r="B728" s="176">
        <v>722</v>
      </c>
      <c r="C728" s="231"/>
      <c r="D728" s="290" t="str">
        <f t="shared" si="47"/>
        <v/>
      </c>
      <c r="E728" s="291">
        <f>IF(D728="",0,+COUNTIF('賃上げ前(２か月目)(様式3-７) '!$D$7:$D$1006,D728))</f>
        <v>0</v>
      </c>
      <c r="F728" s="205"/>
      <c r="G728" s="295" t="str">
        <f t="shared" si="48"/>
        <v/>
      </c>
      <c r="H728" s="202"/>
      <c r="I728" s="202"/>
      <c r="J728" s="203"/>
      <c r="K728" s="203"/>
      <c r="L728" s="203"/>
      <c r="M728" s="203"/>
      <c r="N728" s="203"/>
      <c r="O728" s="203"/>
      <c r="P728" s="203"/>
      <c r="Q728" s="203"/>
      <c r="R728" s="204"/>
      <c r="S728" s="298" t="str">
        <f t="shared" si="45"/>
        <v/>
      </c>
      <c r="T728" s="299" t="str">
        <f t="shared" si="46"/>
        <v/>
      </c>
      <c r="U728" s="282"/>
    </row>
    <row r="729" spans="2:21" ht="24.75" customHeight="1">
      <c r="B729" s="176">
        <v>723</v>
      </c>
      <c r="C729" s="231"/>
      <c r="D729" s="290" t="str">
        <f t="shared" si="47"/>
        <v/>
      </c>
      <c r="E729" s="291">
        <f>IF(D729="",0,+COUNTIF('賃上げ前(２か月目)(様式3-７) '!$D$7:$D$1006,D729))</f>
        <v>0</v>
      </c>
      <c r="F729" s="205"/>
      <c r="G729" s="295" t="str">
        <f t="shared" si="48"/>
        <v/>
      </c>
      <c r="H729" s="202"/>
      <c r="I729" s="202"/>
      <c r="J729" s="203"/>
      <c r="K729" s="203"/>
      <c r="L729" s="203"/>
      <c r="M729" s="203"/>
      <c r="N729" s="203"/>
      <c r="O729" s="203"/>
      <c r="P729" s="203"/>
      <c r="Q729" s="203"/>
      <c r="R729" s="204"/>
      <c r="S729" s="298" t="str">
        <f t="shared" si="45"/>
        <v/>
      </c>
      <c r="T729" s="299" t="str">
        <f t="shared" si="46"/>
        <v/>
      </c>
      <c r="U729" s="282"/>
    </row>
    <row r="730" spans="2:21" ht="24.75" customHeight="1">
      <c r="B730" s="176">
        <v>724</v>
      </c>
      <c r="C730" s="231"/>
      <c r="D730" s="290" t="str">
        <f t="shared" si="47"/>
        <v/>
      </c>
      <c r="E730" s="291">
        <f>IF(D730="",0,+COUNTIF('賃上げ前(２か月目)(様式3-７) '!$D$7:$D$1006,D730))</f>
        <v>0</v>
      </c>
      <c r="F730" s="205"/>
      <c r="G730" s="295" t="str">
        <f t="shared" si="48"/>
        <v/>
      </c>
      <c r="H730" s="202"/>
      <c r="I730" s="202"/>
      <c r="J730" s="203"/>
      <c r="K730" s="203"/>
      <c r="L730" s="203"/>
      <c r="M730" s="203"/>
      <c r="N730" s="203"/>
      <c r="O730" s="203"/>
      <c r="P730" s="203"/>
      <c r="Q730" s="203"/>
      <c r="R730" s="204"/>
      <c r="S730" s="298" t="str">
        <f t="shared" si="45"/>
        <v/>
      </c>
      <c r="T730" s="299" t="str">
        <f t="shared" si="46"/>
        <v/>
      </c>
      <c r="U730" s="282"/>
    </row>
    <row r="731" spans="2:21" ht="24.75" customHeight="1">
      <c r="B731" s="176">
        <v>725</v>
      </c>
      <c r="C731" s="231"/>
      <c r="D731" s="290" t="str">
        <f t="shared" si="47"/>
        <v/>
      </c>
      <c r="E731" s="291">
        <f>IF(D731="",0,+COUNTIF('賃上げ前(２か月目)(様式3-７) '!$D$7:$D$1006,D731))</f>
        <v>0</v>
      </c>
      <c r="F731" s="205"/>
      <c r="G731" s="295" t="str">
        <f t="shared" si="48"/>
        <v/>
      </c>
      <c r="H731" s="202"/>
      <c r="I731" s="202"/>
      <c r="J731" s="203"/>
      <c r="K731" s="203"/>
      <c r="L731" s="203"/>
      <c r="M731" s="203"/>
      <c r="N731" s="203"/>
      <c r="O731" s="203"/>
      <c r="P731" s="203"/>
      <c r="Q731" s="203"/>
      <c r="R731" s="204"/>
      <c r="S731" s="298" t="str">
        <f t="shared" si="45"/>
        <v/>
      </c>
      <c r="T731" s="299" t="str">
        <f t="shared" si="46"/>
        <v/>
      </c>
      <c r="U731" s="282"/>
    </row>
    <row r="732" spans="2:21" ht="24.75" customHeight="1">
      <c r="B732" s="176">
        <v>726</v>
      </c>
      <c r="C732" s="231"/>
      <c r="D732" s="290" t="str">
        <f t="shared" si="47"/>
        <v/>
      </c>
      <c r="E732" s="291">
        <f>IF(D732="",0,+COUNTIF('賃上げ前(２か月目)(様式3-７) '!$D$7:$D$1006,D732))</f>
        <v>0</v>
      </c>
      <c r="F732" s="205"/>
      <c r="G732" s="295" t="str">
        <f t="shared" si="48"/>
        <v/>
      </c>
      <c r="H732" s="202"/>
      <c r="I732" s="202"/>
      <c r="J732" s="203"/>
      <c r="K732" s="203"/>
      <c r="L732" s="203"/>
      <c r="M732" s="203"/>
      <c r="N732" s="203"/>
      <c r="O732" s="203"/>
      <c r="P732" s="203"/>
      <c r="Q732" s="203"/>
      <c r="R732" s="204"/>
      <c r="S732" s="298" t="str">
        <f t="shared" si="45"/>
        <v/>
      </c>
      <c r="T732" s="299" t="str">
        <f t="shared" si="46"/>
        <v/>
      </c>
      <c r="U732" s="282"/>
    </row>
    <row r="733" spans="2:21" ht="24.75" customHeight="1">
      <c r="B733" s="176">
        <v>727</v>
      </c>
      <c r="C733" s="231"/>
      <c r="D733" s="290" t="str">
        <f t="shared" si="47"/>
        <v/>
      </c>
      <c r="E733" s="291">
        <f>IF(D733="",0,+COUNTIF('賃上げ前(２か月目)(様式3-７) '!$D$7:$D$1006,D733))</f>
        <v>0</v>
      </c>
      <c r="F733" s="205"/>
      <c r="G733" s="295" t="str">
        <f t="shared" si="48"/>
        <v/>
      </c>
      <c r="H733" s="202"/>
      <c r="I733" s="202"/>
      <c r="J733" s="203"/>
      <c r="K733" s="203"/>
      <c r="L733" s="203"/>
      <c r="M733" s="203"/>
      <c r="N733" s="203"/>
      <c r="O733" s="203"/>
      <c r="P733" s="203"/>
      <c r="Q733" s="203"/>
      <c r="R733" s="204"/>
      <c r="S733" s="298" t="str">
        <f t="shared" si="45"/>
        <v/>
      </c>
      <c r="T733" s="299" t="str">
        <f t="shared" si="46"/>
        <v/>
      </c>
      <c r="U733" s="282"/>
    </row>
    <row r="734" spans="2:21" ht="24.75" customHeight="1">
      <c r="B734" s="176">
        <v>728</v>
      </c>
      <c r="C734" s="231"/>
      <c r="D734" s="290" t="str">
        <f t="shared" si="47"/>
        <v/>
      </c>
      <c r="E734" s="291">
        <f>IF(D734="",0,+COUNTIF('賃上げ前(２か月目)(様式3-７) '!$D$7:$D$1006,D734))</f>
        <v>0</v>
      </c>
      <c r="F734" s="205"/>
      <c r="G734" s="295" t="str">
        <f t="shared" si="48"/>
        <v/>
      </c>
      <c r="H734" s="202"/>
      <c r="I734" s="202"/>
      <c r="J734" s="203"/>
      <c r="K734" s="203"/>
      <c r="L734" s="203"/>
      <c r="M734" s="203"/>
      <c r="N734" s="203"/>
      <c r="O734" s="203"/>
      <c r="P734" s="203"/>
      <c r="Q734" s="203"/>
      <c r="R734" s="204"/>
      <c r="S734" s="298" t="str">
        <f t="shared" si="45"/>
        <v/>
      </c>
      <c r="T734" s="299" t="str">
        <f t="shared" si="46"/>
        <v/>
      </c>
      <c r="U734" s="282"/>
    </row>
    <row r="735" spans="2:21" ht="24.75" customHeight="1">
      <c r="B735" s="176">
        <v>729</v>
      </c>
      <c r="C735" s="231"/>
      <c r="D735" s="290" t="str">
        <f t="shared" si="47"/>
        <v/>
      </c>
      <c r="E735" s="291">
        <f>IF(D735="",0,+COUNTIF('賃上げ前(２か月目)(様式3-７) '!$D$7:$D$1006,D735))</f>
        <v>0</v>
      </c>
      <c r="F735" s="205"/>
      <c r="G735" s="295" t="str">
        <f t="shared" si="48"/>
        <v/>
      </c>
      <c r="H735" s="202"/>
      <c r="I735" s="202"/>
      <c r="J735" s="203"/>
      <c r="K735" s="203"/>
      <c r="L735" s="203"/>
      <c r="M735" s="203"/>
      <c r="N735" s="203"/>
      <c r="O735" s="203"/>
      <c r="P735" s="203"/>
      <c r="Q735" s="203"/>
      <c r="R735" s="204"/>
      <c r="S735" s="298" t="str">
        <f t="shared" si="45"/>
        <v/>
      </c>
      <c r="T735" s="299" t="str">
        <f t="shared" si="46"/>
        <v/>
      </c>
      <c r="U735" s="282"/>
    </row>
    <row r="736" spans="2:21" ht="24.75" customHeight="1">
      <c r="B736" s="176">
        <v>730</v>
      </c>
      <c r="C736" s="231"/>
      <c r="D736" s="290" t="str">
        <f t="shared" si="47"/>
        <v/>
      </c>
      <c r="E736" s="291">
        <f>IF(D736="",0,+COUNTIF('賃上げ前(２か月目)(様式3-７) '!$D$7:$D$1006,D736))</f>
        <v>0</v>
      </c>
      <c r="F736" s="205"/>
      <c r="G736" s="295" t="str">
        <f t="shared" si="48"/>
        <v/>
      </c>
      <c r="H736" s="202"/>
      <c r="I736" s="202"/>
      <c r="J736" s="203"/>
      <c r="K736" s="203"/>
      <c r="L736" s="203"/>
      <c r="M736" s="203"/>
      <c r="N736" s="203"/>
      <c r="O736" s="203"/>
      <c r="P736" s="203"/>
      <c r="Q736" s="203"/>
      <c r="R736" s="204"/>
      <c r="S736" s="298" t="str">
        <f t="shared" si="45"/>
        <v/>
      </c>
      <c r="T736" s="299" t="str">
        <f t="shared" si="46"/>
        <v/>
      </c>
      <c r="U736" s="282"/>
    </row>
    <row r="737" spans="2:21" ht="24.75" customHeight="1">
      <c r="B737" s="176">
        <v>731</v>
      </c>
      <c r="C737" s="231"/>
      <c r="D737" s="290" t="str">
        <f t="shared" si="47"/>
        <v/>
      </c>
      <c r="E737" s="291">
        <f>IF(D737="",0,+COUNTIF('賃上げ前(２か月目)(様式3-７) '!$D$7:$D$1006,D737))</f>
        <v>0</v>
      </c>
      <c r="F737" s="205"/>
      <c r="G737" s="295" t="str">
        <f t="shared" si="48"/>
        <v/>
      </c>
      <c r="H737" s="202"/>
      <c r="I737" s="202"/>
      <c r="J737" s="203"/>
      <c r="K737" s="203"/>
      <c r="L737" s="203"/>
      <c r="M737" s="203"/>
      <c r="N737" s="203"/>
      <c r="O737" s="203"/>
      <c r="P737" s="203"/>
      <c r="Q737" s="203"/>
      <c r="R737" s="204"/>
      <c r="S737" s="298" t="str">
        <f t="shared" si="45"/>
        <v/>
      </c>
      <c r="T737" s="299" t="str">
        <f t="shared" si="46"/>
        <v/>
      </c>
      <c r="U737" s="282"/>
    </row>
    <row r="738" spans="2:21" ht="24.75" customHeight="1">
      <c r="B738" s="176">
        <v>732</v>
      </c>
      <c r="C738" s="231"/>
      <c r="D738" s="290" t="str">
        <f t="shared" si="47"/>
        <v/>
      </c>
      <c r="E738" s="291">
        <f>IF(D738="",0,+COUNTIF('賃上げ前(２か月目)(様式3-７) '!$D$7:$D$1006,D738))</f>
        <v>0</v>
      </c>
      <c r="F738" s="205"/>
      <c r="G738" s="295" t="str">
        <f t="shared" si="48"/>
        <v/>
      </c>
      <c r="H738" s="202"/>
      <c r="I738" s="202"/>
      <c r="J738" s="203"/>
      <c r="K738" s="203"/>
      <c r="L738" s="203"/>
      <c r="M738" s="203"/>
      <c r="N738" s="203"/>
      <c r="O738" s="203"/>
      <c r="P738" s="203"/>
      <c r="Q738" s="203"/>
      <c r="R738" s="204"/>
      <c r="S738" s="298" t="str">
        <f t="shared" si="45"/>
        <v/>
      </c>
      <c r="T738" s="299" t="str">
        <f t="shared" si="46"/>
        <v/>
      </c>
      <c r="U738" s="282"/>
    </row>
    <row r="739" spans="2:21" ht="24.75" customHeight="1">
      <c r="B739" s="176">
        <v>733</v>
      </c>
      <c r="C739" s="231"/>
      <c r="D739" s="290" t="str">
        <f t="shared" si="47"/>
        <v/>
      </c>
      <c r="E739" s="291">
        <f>IF(D739="",0,+COUNTIF('賃上げ前(２か月目)(様式3-７) '!$D$7:$D$1006,D739))</f>
        <v>0</v>
      </c>
      <c r="F739" s="205"/>
      <c r="G739" s="295" t="str">
        <f t="shared" si="48"/>
        <v/>
      </c>
      <c r="H739" s="202"/>
      <c r="I739" s="202"/>
      <c r="J739" s="203"/>
      <c r="K739" s="203"/>
      <c r="L739" s="203"/>
      <c r="M739" s="203"/>
      <c r="N739" s="203"/>
      <c r="O739" s="203"/>
      <c r="P739" s="203"/>
      <c r="Q739" s="203"/>
      <c r="R739" s="204"/>
      <c r="S739" s="298" t="str">
        <f t="shared" si="45"/>
        <v/>
      </c>
      <c r="T739" s="299" t="str">
        <f t="shared" si="46"/>
        <v/>
      </c>
      <c r="U739" s="282"/>
    </row>
    <row r="740" spans="2:21" ht="24.75" customHeight="1">
      <c r="B740" s="176">
        <v>734</v>
      </c>
      <c r="C740" s="231"/>
      <c r="D740" s="290" t="str">
        <f t="shared" si="47"/>
        <v/>
      </c>
      <c r="E740" s="291">
        <f>IF(D740="",0,+COUNTIF('賃上げ前(２か月目)(様式3-７) '!$D$7:$D$1006,D740))</f>
        <v>0</v>
      </c>
      <c r="F740" s="205"/>
      <c r="G740" s="295" t="str">
        <f t="shared" si="48"/>
        <v/>
      </c>
      <c r="H740" s="202"/>
      <c r="I740" s="202"/>
      <c r="J740" s="203"/>
      <c r="K740" s="203"/>
      <c r="L740" s="203"/>
      <c r="M740" s="203"/>
      <c r="N740" s="203"/>
      <c r="O740" s="203"/>
      <c r="P740" s="203"/>
      <c r="Q740" s="203"/>
      <c r="R740" s="204"/>
      <c r="S740" s="298" t="str">
        <f t="shared" si="45"/>
        <v/>
      </c>
      <c r="T740" s="299" t="str">
        <f t="shared" si="46"/>
        <v/>
      </c>
      <c r="U740" s="282"/>
    </row>
    <row r="741" spans="2:21" ht="24.75" customHeight="1">
      <c r="B741" s="176">
        <v>735</v>
      </c>
      <c r="C741" s="231"/>
      <c r="D741" s="290" t="str">
        <f t="shared" si="47"/>
        <v/>
      </c>
      <c r="E741" s="291">
        <f>IF(D741="",0,+COUNTIF('賃上げ前(２か月目)(様式3-７) '!$D$7:$D$1006,D741))</f>
        <v>0</v>
      </c>
      <c r="F741" s="205"/>
      <c r="G741" s="295" t="str">
        <f t="shared" si="48"/>
        <v/>
      </c>
      <c r="H741" s="202"/>
      <c r="I741" s="202"/>
      <c r="J741" s="203"/>
      <c r="K741" s="203"/>
      <c r="L741" s="203"/>
      <c r="M741" s="203"/>
      <c r="N741" s="203"/>
      <c r="O741" s="203"/>
      <c r="P741" s="203"/>
      <c r="Q741" s="203"/>
      <c r="R741" s="204"/>
      <c r="S741" s="298" t="str">
        <f t="shared" si="45"/>
        <v/>
      </c>
      <c r="T741" s="299" t="str">
        <f t="shared" si="46"/>
        <v/>
      </c>
      <c r="U741" s="282"/>
    </row>
    <row r="742" spans="2:21" ht="24.75" customHeight="1">
      <c r="B742" s="176">
        <v>736</v>
      </c>
      <c r="C742" s="231"/>
      <c r="D742" s="290" t="str">
        <f t="shared" si="47"/>
        <v/>
      </c>
      <c r="E742" s="291">
        <f>IF(D742="",0,+COUNTIF('賃上げ前(２か月目)(様式3-７) '!$D$7:$D$1006,D742))</f>
        <v>0</v>
      </c>
      <c r="F742" s="205"/>
      <c r="G742" s="295" t="str">
        <f t="shared" si="48"/>
        <v/>
      </c>
      <c r="H742" s="202"/>
      <c r="I742" s="202"/>
      <c r="J742" s="203"/>
      <c r="K742" s="203"/>
      <c r="L742" s="203"/>
      <c r="M742" s="203"/>
      <c r="N742" s="203"/>
      <c r="O742" s="203"/>
      <c r="P742" s="203"/>
      <c r="Q742" s="203"/>
      <c r="R742" s="204"/>
      <c r="S742" s="298" t="str">
        <f t="shared" si="45"/>
        <v/>
      </c>
      <c r="T742" s="299" t="str">
        <f t="shared" si="46"/>
        <v/>
      </c>
      <c r="U742" s="282"/>
    </row>
    <row r="743" spans="2:21" ht="24.75" customHeight="1">
      <c r="B743" s="176">
        <v>737</v>
      </c>
      <c r="C743" s="231"/>
      <c r="D743" s="290" t="str">
        <f t="shared" si="47"/>
        <v/>
      </c>
      <c r="E743" s="291">
        <f>IF(D743="",0,+COUNTIF('賃上げ前(２か月目)(様式3-７) '!$D$7:$D$1006,D743))</f>
        <v>0</v>
      </c>
      <c r="F743" s="205"/>
      <c r="G743" s="295" t="str">
        <f t="shared" si="48"/>
        <v/>
      </c>
      <c r="H743" s="202"/>
      <c r="I743" s="202"/>
      <c r="J743" s="203"/>
      <c r="K743" s="203"/>
      <c r="L743" s="203"/>
      <c r="M743" s="203"/>
      <c r="N743" s="203"/>
      <c r="O743" s="203"/>
      <c r="P743" s="203"/>
      <c r="Q743" s="203"/>
      <c r="R743" s="204"/>
      <c r="S743" s="298" t="str">
        <f t="shared" si="45"/>
        <v/>
      </c>
      <c r="T743" s="299" t="str">
        <f t="shared" si="46"/>
        <v/>
      </c>
      <c r="U743" s="282"/>
    </row>
    <row r="744" spans="2:21" ht="24.75" customHeight="1">
      <c r="B744" s="176">
        <v>738</v>
      </c>
      <c r="C744" s="231"/>
      <c r="D744" s="290" t="str">
        <f t="shared" si="47"/>
        <v/>
      </c>
      <c r="E744" s="291">
        <f>IF(D744="",0,+COUNTIF('賃上げ前(２か月目)(様式3-７) '!$D$7:$D$1006,D744))</f>
        <v>0</v>
      </c>
      <c r="F744" s="205"/>
      <c r="G744" s="295" t="str">
        <f t="shared" si="48"/>
        <v/>
      </c>
      <c r="H744" s="202"/>
      <c r="I744" s="202"/>
      <c r="J744" s="203"/>
      <c r="K744" s="203"/>
      <c r="L744" s="203"/>
      <c r="M744" s="203"/>
      <c r="N744" s="203"/>
      <c r="O744" s="203"/>
      <c r="P744" s="203"/>
      <c r="Q744" s="203"/>
      <c r="R744" s="204"/>
      <c r="S744" s="298" t="str">
        <f t="shared" si="45"/>
        <v/>
      </c>
      <c r="T744" s="299" t="str">
        <f t="shared" si="46"/>
        <v/>
      </c>
      <c r="U744" s="282"/>
    </row>
    <row r="745" spans="2:21" ht="24.75" customHeight="1">
      <c r="B745" s="176">
        <v>739</v>
      </c>
      <c r="C745" s="231"/>
      <c r="D745" s="290" t="str">
        <f t="shared" si="47"/>
        <v/>
      </c>
      <c r="E745" s="291">
        <f>IF(D745="",0,+COUNTIF('賃上げ前(２か月目)(様式3-７) '!$D$7:$D$1006,D745))</f>
        <v>0</v>
      </c>
      <c r="F745" s="205"/>
      <c r="G745" s="295" t="str">
        <f t="shared" si="48"/>
        <v/>
      </c>
      <c r="H745" s="202"/>
      <c r="I745" s="202"/>
      <c r="J745" s="203"/>
      <c r="K745" s="203"/>
      <c r="L745" s="203"/>
      <c r="M745" s="203"/>
      <c r="N745" s="203"/>
      <c r="O745" s="203"/>
      <c r="P745" s="203"/>
      <c r="Q745" s="203"/>
      <c r="R745" s="204"/>
      <c r="S745" s="298" t="str">
        <f t="shared" si="45"/>
        <v/>
      </c>
      <c r="T745" s="299" t="str">
        <f t="shared" si="46"/>
        <v/>
      </c>
      <c r="U745" s="282"/>
    </row>
    <row r="746" spans="2:21" ht="24.75" customHeight="1">
      <c r="B746" s="176">
        <v>740</v>
      </c>
      <c r="C746" s="231"/>
      <c r="D746" s="290" t="str">
        <f t="shared" si="47"/>
        <v/>
      </c>
      <c r="E746" s="291">
        <f>IF(D746="",0,+COUNTIF('賃上げ前(２か月目)(様式3-７) '!$D$7:$D$1006,D746))</f>
        <v>0</v>
      </c>
      <c r="F746" s="205"/>
      <c r="G746" s="295" t="str">
        <f t="shared" si="48"/>
        <v/>
      </c>
      <c r="H746" s="202"/>
      <c r="I746" s="202"/>
      <c r="J746" s="203"/>
      <c r="K746" s="203"/>
      <c r="L746" s="203"/>
      <c r="M746" s="203"/>
      <c r="N746" s="203"/>
      <c r="O746" s="203"/>
      <c r="P746" s="203"/>
      <c r="Q746" s="203"/>
      <c r="R746" s="204"/>
      <c r="S746" s="298" t="str">
        <f t="shared" si="45"/>
        <v/>
      </c>
      <c r="T746" s="299" t="str">
        <f t="shared" si="46"/>
        <v/>
      </c>
      <c r="U746" s="282"/>
    </row>
    <row r="747" spans="2:21" ht="24.75" customHeight="1">
      <c r="B747" s="176">
        <v>741</v>
      </c>
      <c r="C747" s="231"/>
      <c r="D747" s="290" t="str">
        <f t="shared" si="47"/>
        <v/>
      </c>
      <c r="E747" s="291">
        <f>IF(D747="",0,+COUNTIF('賃上げ前(２か月目)(様式3-７) '!$D$7:$D$1006,D747))</f>
        <v>0</v>
      </c>
      <c r="F747" s="205"/>
      <c r="G747" s="295" t="str">
        <f t="shared" si="48"/>
        <v/>
      </c>
      <c r="H747" s="202"/>
      <c r="I747" s="202"/>
      <c r="J747" s="203"/>
      <c r="K747" s="203"/>
      <c r="L747" s="203"/>
      <c r="M747" s="203"/>
      <c r="N747" s="203"/>
      <c r="O747" s="203"/>
      <c r="P747" s="203"/>
      <c r="Q747" s="203"/>
      <c r="R747" s="204"/>
      <c r="S747" s="298" t="str">
        <f t="shared" si="45"/>
        <v/>
      </c>
      <c r="T747" s="299" t="str">
        <f t="shared" si="46"/>
        <v/>
      </c>
      <c r="U747" s="282"/>
    </row>
    <row r="748" spans="2:21" ht="24.75" customHeight="1">
      <c r="B748" s="176">
        <v>742</v>
      </c>
      <c r="C748" s="231"/>
      <c r="D748" s="290" t="str">
        <f t="shared" si="47"/>
        <v/>
      </c>
      <c r="E748" s="291">
        <f>IF(D748="",0,+COUNTIF('賃上げ前(２か月目)(様式3-７) '!$D$7:$D$1006,D748))</f>
        <v>0</v>
      </c>
      <c r="F748" s="205"/>
      <c r="G748" s="295" t="str">
        <f t="shared" si="48"/>
        <v/>
      </c>
      <c r="H748" s="202"/>
      <c r="I748" s="202"/>
      <c r="J748" s="203"/>
      <c r="K748" s="203"/>
      <c r="L748" s="203"/>
      <c r="M748" s="203"/>
      <c r="N748" s="203"/>
      <c r="O748" s="203"/>
      <c r="P748" s="203"/>
      <c r="Q748" s="203"/>
      <c r="R748" s="204"/>
      <c r="S748" s="298" t="str">
        <f t="shared" si="45"/>
        <v/>
      </c>
      <c r="T748" s="299" t="str">
        <f t="shared" si="46"/>
        <v/>
      </c>
      <c r="U748" s="282"/>
    </row>
    <row r="749" spans="2:21" ht="24.75" customHeight="1">
      <c r="B749" s="176">
        <v>743</v>
      </c>
      <c r="C749" s="231"/>
      <c r="D749" s="290" t="str">
        <f t="shared" si="47"/>
        <v/>
      </c>
      <c r="E749" s="291">
        <f>IF(D749="",0,+COUNTIF('賃上げ前(２か月目)(様式3-７) '!$D$7:$D$1006,D749))</f>
        <v>0</v>
      </c>
      <c r="F749" s="205"/>
      <c r="G749" s="295" t="str">
        <f t="shared" si="48"/>
        <v/>
      </c>
      <c r="H749" s="202"/>
      <c r="I749" s="202"/>
      <c r="J749" s="203"/>
      <c r="K749" s="203"/>
      <c r="L749" s="203"/>
      <c r="M749" s="203"/>
      <c r="N749" s="203"/>
      <c r="O749" s="203"/>
      <c r="P749" s="203"/>
      <c r="Q749" s="203"/>
      <c r="R749" s="204"/>
      <c r="S749" s="298" t="str">
        <f t="shared" si="45"/>
        <v/>
      </c>
      <c r="T749" s="299" t="str">
        <f t="shared" si="46"/>
        <v/>
      </c>
      <c r="U749" s="282"/>
    </row>
    <row r="750" spans="2:21" ht="24.75" customHeight="1">
      <c r="B750" s="176">
        <v>744</v>
      </c>
      <c r="C750" s="231"/>
      <c r="D750" s="290" t="str">
        <f t="shared" si="47"/>
        <v/>
      </c>
      <c r="E750" s="291">
        <f>IF(D750="",0,+COUNTIF('賃上げ前(２か月目)(様式3-７) '!$D$7:$D$1006,D750))</f>
        <v>0</v>
      </c>
      <c r="F750" s="205"/>
      <c r="G750" s="295" t="str">
        <f t="shared" si="48"/>
        <v/>
      </c>
      <c r="H750" s="202"/>
      <c r="I750" s="202"/>
      <c r="J750" s="203"/>
      <c r="K750" s="203"/>
      <c r="L750" s="203"/>
      <c r="M750" s="203"/>
      <c r="N750" s="203"/>
      <c r="O750" s="203"/>
      <c r="P750" s="203"/>
      <c r="Q750" s="203"/>
      <c r="R750" s="204"/>
      <c r="S750" s="298" t="str">
        <f t="shared" si="45"/>
        <v/>
      </c>
      <c r="T750" s="299" t="str">
        <f t="shared" si="46"/>
        <v/>
      </c>
      <c r="U750" s="282"/>
    </row>
    <row r="751" spans="2:21" ht="24.75" customHeight="1">
      <c r="B751" s="176">
        <v>745</v>
      </c>
      <c r="C751" s="231"/>
      <c r="D751" s="290" t="str">
        <f t="shared" si="47"/>
        <v/>
      </c>
      <c r="E751" s="291">
        <f>IF(D751="",0,+COUNTIF('賃上げ前(２か月目)(様式3-７) '!$D$7:$D$1006,D751))</f>
        <v>0</v>
      </c>
      <c r="F751" s="205"/>
      <c r="G751" s="295" t="str">
        <f t="shared" si="48"/>
        <v/>
      </c>
      <c r="H751" s="202"/>
      <c r="I751" s="202"/>
      <c r="J751" s="203"/>
      <c r="K751" s="203"/>
      <c r="L751" s="203"/>
      <c r="M751" s="203"/>
      <c r="N751" s="203"/>
      <c r="O751" s="203"/>
      <c r="P751" s="203"/>
      <c r="Q751" s="203"/>
      <c r="R751" s="204"/>
      <c r="S751" s="298" t="str">
        <f t="shared" si="45"/>
        <v/>
      </c>
      <c r="T751" s="299" t="str">
        <f t="shared" si="46"/>
        <v/>
      </c>
      <c r="U751" s="282"/>
    </row>
    <row r="752" spans="2:21" ht="24.75" customHeight="1">
      <c r="B752" s="176">
        <v>746</v>
      </c>
      <c r="C752" s="231"/>
      <c r="D752" s="290" t="str">
        <f t="shared" si="47"/>
        <v/>
      </c>
      <c r="E752" s="291">
        <f>IF(D752="",0,+COUNTIF('賃上げ前(２か月目)(様式3-７) '!$D$7:$D$1006,D752))</f>
        <v>0</v>
      </c>
      <c r="F752" s="205"/>
      <c r="G752" s="295" t="str">
        <f t="shared" si="48"/>
        <v/>
      </c>
      <c r="H752" s="202"/>
      <c r="I752" s="202"/>
      <c r="J752" s="203"/>
      <c r="K752" s="203"/>
      <c r="L752" s="203"/>
      <c r="M752" s="203"/>
      <c r="N752" s="203"/>
      <c r="O752" s="203"/>
      <c r="P752" s="203"/>
      <c r="Q752" s="203"/>
      <c r="R752" s="204"/>
      <c r="S752" s="298" t="str">
        <f t="shared" si="45"/>
        <v/>
      </c>
      <c r="T752" s="299" t="str">
        <f t="shared" si="46"/>
        <v/>
      </c>
      <c r="U752" s="282"/>
    </row>
    <row r="753" spans="2:21" ht="24.75" customHeight="1">
      <c r="B753" s="176">
        <v>747</v>
      </c>
      <c r="C753" s="231"/>
      <c r="D753" s="290" t="str">
        <f t="shared" si="47"/>
        <v/>
      </c>
      <c r="E753" s="291">
        <f>IF(D753="",0,+COUNTIF('賃上げ前(２か月目)(様式3-７) '!$D$7:$D$1006,D753))</f>
        <v>0</v>
      </c>
      <c r="F753" s="205"/>
      <c r="G753" s="295" t="str">
        <f t="shared" si="48"/>
        <v/>
      </c>
      <c r="H753" s="202"/>
      <c r="I753" s="202"/>
      <c r="J753" s="203"/>
      <c r="K753" s="203"/>
      <c r="L753" s="203"/>
      <c r="M753" s="203"/>
      <c r="N753" s="203"/>
      <c r="O753" s="203"/>
      <c r="P753" s="203"/>
      <c r="Q753" s="203"/>
      <c r="R753" s="204"/>
      <c r="S753" s="298" t="str">
        <f t="shared" si="45"/>
        <v/>
      </c>
      <c r="T753" s="299" t="str">
        <f t="shared" si="46"/>
        <v/>
      </c>
      <c r="U753" s="282"/>
    </row>
    <row r="754" spans="2:21" ht="24.75" customHeight="1">
      <c r="B754" s="176">
        <v>748</v>
      </c>
      <c r="C754" s="231"/>
      <c r="D754" s="290" t="str">
        <f t="shared" si="47"/>
        <v/>
      </c>
      <c r="E754" s="291">
        <f>IF(D754="",0,+COUNTIF('賃上げ前(２か月目)(様式3-７) '!$D$7:$D$1006,D754))</f>
        <v>0</v>
      </c>
      <c r="F754" s="205"/>
      <c r="G754" s="295" t="str">
        <f t="shared" si="48"/>
        <v/>
      </c>
      <c r="H754" s="202"/>
      <c r="I754" s="202"/>
      <c r="J754" s="203"/>
      <c r="K754" s="203"/>
      <c r="L754" s="203"/>
      <c r="M754" s="203"/>
      <c r="N754" s="203"/>
      <c r="O754" s="203"/>
      <c r="P754" s="203"/>
      <c r="Q754" s="203"/>
      <c r="R754" s="204"/>
      <c r="S754" s="298" t="str">
        <f t="shared" si="45"/>
        <v/>
      </c>
      <c r="T754" s="299" t="str">
        <f t="shared" si="46"/>
        <v/>
      </c>
      <c r="U754" s="282"/>
    </row>
    <row r="755" spans="2:21" ht="24.75" customHeight="1">
      <c r="B755" s="176">
        <v>749</v>
      </c>
      <c r="C755" s="231"/>
      <c r="D755" s="290" t="str">
        <f t="shared" si="47"/>
        <v/>
      </c>
      <c r="E755" s="291">
        <f>IF(D755="",0,+COUNTIF('賃上げ前(２か月目)(様式3-７) '!$D$7:$D$1006,D755))</f>
        <v>0</v>
      </c>
      <c r="F755" s="205"/>
      <c r="G755" s="295" t="str">
        <f t="shared" si="48"/>
        <v/>
      </c>
      <c r="H755" s="202"/>
      <c r="I755" s="202"/>
      <c r="J755" s="203"/>
      <c r="K755" s="203"/>
      <c r="L755" s="203"/>
      <c r="M755" s="203"/>
      <c r="N755" s="203"/>
      <c r="O755" s="203"/>
      <c r="P755" s="203"/>
      <c r="Q755" s="203"/>
      <c r="R755" s="204"/>
      <c r="S755" s="298" t="str">
        <f t="shared" si="45"/>
        <v/>
      </c>
      <c r="T755" s="299" t="str">
        <f t="shared" si="46"/>
        <v/>
      </c>
      <c r="U755" s="282"/>
    </row>
    <row r="756" spans="2:21" ht="24.75" customHeight="1">
      <c r="B756" s="176">
        <v>750</v>
      </c>
      <c r="C756" s="231"/>
      <c r="D756" s="290" t="str">
        <f t="shared" si="47"/>
        <v/>
      </c>
      <c r="E756" s="291">
        <f>IF(D756="",0,+COUNTIF('賃上げ前(２か月目)(様式3-７) '!$D$7:$D$1006,D756))</f>
        <v>0</v>
      </c>
      <c r="F756" s="205"/>
      <c r="G756" s="295" t="str">
        <f t="shared" si="48"/>
        <v/>
      </c>
      <c r="H756" s="202"/>
      <c r="I756" s="202"/>
      <c r="J756" s="203"/>
      <c r="K756" s="203"/>
      <c r="L756" s="203"/>
      <c r="M756" s="203"/>
      <c r="N756" s="203"/>
      <c r="O756" s="203"/>
      <c r="P756" s="203"/>
      <c r="Q756" s="203"/>
      <c r="R756" s="204"/>
      <c r="S756" s="298" t="str">
        <f t="shared" si="45"/>
        <v/>
      </c>
      <c r="T756" s="299" t="str">
        <f t="shared" si="46"/>
        <v/>
      </c>
      <c r="U756" s="282"/>
    </row>
    <row r="757" spans="2:21" ht="24.75" customHeight="1">
      <c r="B757" s="176">
        <v>751</v>
      </c>
      <c r="C757" s="231"/>
      <c r="D757" s="290" t="str">
        <f t="shared" si="47"/>
        <v/>
      </c>
      <c r="E757" s="291">
        <f>IF(D757="",0,+COUNTIF('賃上げ前(２か月目)(様式3-７) '!$D$7:$D$1006,D757))</f>
        <v>0</v>
      </c>
      <c r="F757" s="205"/>
      <c r="G757" s="295" t="str">
        <f t="shared" si="48"/>
        <v/>
      </c>
      <c r="H757" s="202"/>
      <c r="I757" s="202"/>
      <c r="J757" s="203"/>
      <c r="K757" s="203"/>
      <c r="L757" s="203"/>
      <c r="M757" s="203"/>
      <c r="N757" s="203"/>
      <c r="O757" s="203"/>
      <c r="P757" s="203"/>
      <c r="Q757" s="203"/>
      <c r="R757" s="204"/>
      <c r="S757" s="298" t="str">
        <f t="shared" si="45"/>
        <v/>
      </c>
      <c r="T757" s="299" t="str">
        <f t="shared" si="46"/>
        <v/>
      </c>
      <c r="U757" s="282"/>
    </row>
    <row r="758" spans="2:21" ht="24.75" customHeight="1">
      <c r="B758" s="176">
        <v>752</v>
      </c>
      <c r="C758" s="231"/>
      <c r="D758" s="290" t="str">
        <f t="shared" si="47"/>
        <v/>
      </c>
      <c r="E758" s="291">
        <f>IF(D758="",0,+COUNTIF('賃上げ前(２か月目)(様式3-７) '!$D$7:$D$1006,D758))</f>
        <v>0</v>
      </c>
      <c r="F758" s="205"/>
      <c r="G758" s="295" t="str">
        <f t="shared" si="48"/>
        <v/>
      </c>
      <c r="H758" s="202"/>
      <c r="I758" s="202"/>
      <c r="J758" s="203"/>
      <c r="K758" s="203"/>
      <c r="L758" s="203"/>
      <c r="M758" s="203"/>
      <c r="N758" s="203"/>
      <c r="O758" s="203"/>
      <c r="P758" s="203"/>
      <c r="Q758" s="203"/>
      <c r="R758" s="204"/>
      <c r="S758" s="298" t="str">
        <f t="shared" si="45"/>
        <v/>
      </c>
      <c r="T758" s="299" t="str">
        <f t="shared" si="46"/>
        <v/>
      </c>
      <c r="U758" s="282"/>
    </row>
    <row r="759" spans="2:21" ht="24.75" customHeight="1">
      <c r="B759" s="176">
        <v>753</v>
      </c>
      <c r="C759" s="231"/>
      <c r="D759" s="290" t="str">
        <f t="shared" si="47"/>
        <v/>
      </c>
      <c r="E759" s="291">
        <f>IF(D759="",0,+COUNTIF('賃上げ前(２か月目)(様式3-７) '!$D$7:$D$1006,D759))</f>
        <v>0</v>
      </c>
      <c r="F759" s="205"/>
      <c r="G759" s="295" t="str">
        <f t="shared" si="48"/>
        <v/>
      </c>
      <c r="H759" s="202"/>
      <c r="I759" s="202"/>
      <c r="J759" s="203"/>
      <c r="K759" s="203"/>
      <c r="L759" s="203"/>
      <c r="M759" s="203"/>
      <c r="N759" s="203"/>
      <c r="O759" s="203"/>
      <c r="P759" s="203"/>
      <c r="Q759" s="203"/>
      <c r="R759" s="204"/>
      <c r="S759" s="298" t="str">
        <f t="shared" si="45"/>
        <v/>
      </c>
      <c r="T759" s="299" t="str">
        <f t="shared" si="46"/>
        <v/>
      </c>
      <c r="U759" s="282"/>
    </row>
    <row r="760" spans="2:21" ht="24.75" customHeight="1">
      <c r="B760" s="176">
        <v>754</v>
      </c>
      <c r="C760" s="231"/>
      <c r="D760" s="290" t="str">
        <f t="shared" si="47"/>
        <v/>
      </c>
      <c r="E760" s="291">
        <f>IF(D760="",0,+COUNTIF('賃上げ前(２か月目)(様式3-７) '!$D$7:$D$1006,D760))</f>
        <v>0</v>
      </c>
      <c r="F760" s="205"/>
      <c r="G760" s="295" t="str">
        <f t="shared" si="48"/>
        <v/>
      </c>
      <c r="H760" s="202"/>
      <c r="I760" s="202"/>
      <c r="J760" s="203"/>
      <c r="K760" s="203"/>
      <c r="L760" s="203"/>
      <c r="M760" s="203"/>
      <c r="N760" s="203"/>
      <c r="O760" s="203"/>
      <c r="P760" s="203"/>
      <c r="Q760" s="203"/>
      <c r="R760" s="204"/>
      <c r="S760" s="298" t="str">
        <f t="shared" si="45"/>
        <v/>
      </c>
      <c r="T760" s="299" t="str">
        <f t="shared" si="46"/>
        <v/>
      </c>
      <c r="U760" s="282"/>
    </row>
    <row r="761" spans="2:21" ht="24.75" customHeight="1">
      <c r="B761" s="176">
        <v>755</v>
      </c>
      <c r="C761" s="231"/>
      <c r="D761" s="290" t="str">
        <f t="shared" si="47"/>
        <v/>
      </c>
      <c r="E761" s="291">
        <f>IF(D761="",0,+COUNTIF('賃上げ前(２か月目)(様式3-７) '!$D$7:$D$1006,D761))</f>
        <v>0</v>
      </c>
      <c r="F761" s="205"/>
      <c r="G761" s="295" t="str">
        <f t="shared" si="48"/>
        <v/>
      </c>
      <c r="H761" s="202"/>
      <c r="I761" s="202"/>
      <c r="J761" s="203"/>
      <c r="K761" s="203"/>
      <c r="L761" s="203"/>
      <c r="M761" s="203"/>
      <c r="N761" s="203"/>
      <c r="O761" s="203"/>
      <c r="P761" s="203"/>
      <c r="Q761" s="203"/>
      <c r="R761" s="204"/>
      <c r="S761" s="298" t="str">
        <f t="shared" si="45"/>
        <v/>
      </c>
      <c r="T761" s="299" t="str">
        <f t="shared" si="46"/>
        <v/>
      </c>
      <c r="U761" s="282"/>
    </row>
    <row r="762" spans="2:21" ht="24.75" customHeight="1">
      <c r="B762" s="176">
        <v>756</v>
      </c>
      <c r="C762" s="231"/>
      <c r="D762" s="290" t="str">
        <f t="shared" si="47"/>
        <v/>
      </c>
      <c r="E762" s="291">
        <f>IF(D762="",0,+COUNTIF('賃上げ前(２か月目)(様式3-７) '!$D$7:$D$1006,D762))</f>
        <v>0</v>
      </c>
      <c r="F762" s="205"/>
      <c r="G762" s="295" t="str">
        <f t="shared" si="48"/>
        <v/>
      </c>
      <c r="H762" s="202"/>
      <c r="I762" s="202"/>
      <c r="J762" s="203"/>
      <c r="K762" s="203"/>
      <c r="L762" s="203"/>
      <c r="M762" s="203"/>
      <c r="N762" s="203"/>
      <c r="O762" s="203"/>
      <c r="P762" s="203"/>
      <c r="Q762" s="203"/>
      <c r="R762" s="204"/>
      <c r="S762" s="298" t="str">
        <f t="shared" si="45"/>
        <v/>
      </c>
      <c r="T762" s="299" t="str">
        <f t="shared" si="46"/>
        <v/>
      </c>
      <c r="U762" s="282"/>
    </row>
    <row r="763" spans="2:21" ht="24.75" customHeight="1">
      <c r="B763" s="176">
        <v>757</v>
      </c>
      <c r="C763" s="231"/>
      <c r="D763" s="290" t="str">
        <f t="shared" si="47"/>
        <v/>
      </c>
      <c r="E763" s="291">
        <f>IF(D763="",0,+COUNTIF('賃上げ前(２か月目)(様式3-７) '!$D$7:$D$1006,D763))</f>
        <v>0</v>
      </c>
      <c r="F763" s="205"/>
      <c r="G763" s="295" t="str">
        <f t="shared" si="48"/>
        <v/>
      </c>
      <c r="H763" s="202"/>
      <c r="I763" s="202"/>
      <c r="J763" s="203"/>
      <c r="K763" s="203"/>
      <c r="L763" s="203"/>
      <c r="M763" s="203"/>
      <c r="N763" s="203"/>
      <c r="O763" s="203"/>
      <c r="P763" s="203"/>
      <c r="Q763" s="203"/>
      <c r="R763" s="204"/>
      <c r="S763" s="298" t="str">
        <f t="shared" si="45"/>
        <v/>
      </c>
      <c r="T763" s="299" t="str">
        <f t="shared" si="46"/>
        <v/>
      </c>
      <c r="U763" s="282"/>
    </row>
    <row r="764" spans="2:21" ht="24.75" customHeight="1">
      <c r="B764" s="176">
        <v>758</v>
      </c>
      <c r="C764" s="231"/>
      <c r="D764" s="290" t="str">
        <f t="shared" si="47"/>
        <v/>
      </c>
      <c r="E764" s="291">
        <f>IF(D764="",0,+COUNTIF('賃上げ前(２か月目)(様式3-７) '!$D$7:$D$1006,D764))</f>
        <v>0</v>
      </c>
      <c r="F764" s="205"/>
      <c r="G764" s="295" t="str">
        <f t="shared" si="48"/>
        <v/>
      </c>
      <c r="H764" s="202"/>
      <c r="I764" s="202"/>
      <c r="J764" s="203"/>
      <c r="K764" s="203"/>
      <c r="L764" s="203"/>
      <c r="M764" s="203"/>
      <c r="N764" s="203"/>
      <c r="O764" s="203"/>
      <c r="P764" s="203"/>
      <c r="Q764" s="203"/>
      <c r="R764" s="204"/>
      <c r="S764" s="298" t="str">
        <f t="shared" si="45"/>
        <v/>
      </c>
      <c r="T764" s="299" t="str">
        <f t="shared" si="46"/>
        <v/>
      </c>
      <c r="U764" s="282"/>
    </row>
    <row r="765" spans="2:21" ht="24.75" customHeight="1">
      <c r="B765" s="176">
        <v>759</v>
      </c>
      <c r="C765" s="231"/>
      <c r="D765" s="290" t="str">
        <f t="shared" si="47"/>
        <v/>
      </c>
      <c r="E765" s="291">
        <f>IF(D765="",0,+COUNTIF('賃上げ前(２か月目)(様式3-７) '!$D$7:$D$1006,D765))</f>
        <v>0</v>
      </c>
      <c r="F765" s="205"/>
      <c r="G765" s="295" t="str">
        <f t="shared" si="48"/>
        <v/>
      </c>
      <c r="H765" s="202"/>
      <c r="I765" s="202"/>
      <c r="J765" s="203"/>
      <c r="K765" s="203"/>
      <c r="L765" s="203"/>
      <c r="M765" s="203"/>
      <c r="N765" s="203"/>
      <c r="O765" s="203"/>
      <c r="P765" s="203"/>
      <c r="Q765" s="203"/>
      <c r="R765" s="204"/>
      <c r="S765" s="298" t="str">
        <f t="shared" si="45"/>
        <v/>
      </c>
      <c r="T765" s="299" t="str">
        <f t="shared" si="46"/>
        <v/>
      </c>
      <c r="U765" s="282"/>
    </row>
    <row r="766" spans="2:21" ht="24.75" customHeight="1">
      <c r="B766" s="176">
        <v>760</v>
      </c>
      <c r="C766" s="231"/>
      <c r="D766" s="290" t="str">
        <f t="shared" si="47"/>
        <v/>
      </c>
      <c r="E766" s="291">
        <f>IF(D766="",0,+COUNTIF('賃上げ前(２か月目)(様式3-７) '!$D$7:$D$1006,D766))</f>
        <v>0</v>
      </c>
      <c r="F766" s="205"/>
      <c r="G766" s="295" t="str">
        <f t="shared" si="48"/>
        <v/>
      </c>
      <c r="H766" s="202"/>
      <c r="I766" s="202"/>
      <c r="J766" s="203"/>
      <c r="K766" s="203"/>
      <c r="L766" s="203"/>
      <c r="M766" s="203"/>
      <c r="N766" s="203"/>
      <c r="O766" s="203"/>
      <c r="P766" s="203"/>
      <c r="Q766" s="203"/>
      <c r="R766" s="204"/>
      <c r="S766" s="298" t="str">
        <f t="shared" si="45"/>
        <v/>
      </c>
      <c r="T766" s="299" t="str">
        <f t="shared" si="46"/>
        <v/>
      </c>
      <c r="U766" s="282"/>
    </row>
    <row r="767" spans="2:21" ht="24.75" customHeight="1">
      <c r="B767" s="176">
        <v>761</v>
      </c>
      <c r="C767" s="231"/>
      <c r="D767" s="290" t="str">
        <f t="shared" si="47"/>
        <v/>
      </c>
      <c r="E767" s="291">
        <f>IF(D767="",0,+COUNTIF('賃上げ前(２か月目)(様式3-７) '!$D$7:$D$1006,D767))</f>
        <v>0</v>
      </c>
      <c r="F767" s="205"/>
      <c r="G767" s="295" t="str">
        <f t="shared" si="48"/>
        <v/>
      </c>
      <c r="H767" s="202"/>
      <c r="I767" s="202"/>
      <c r="J767" s="203"/>
      <c r="K767" s="203"/>
      <c r="L767" s="203"/>
      <c r="M767" s="203"/>
      <c r="N767" s="203"/>
      <c r="O767" s="203"/>
      <c r="P767" s="203"/>
      <c r="Q767" s="203"/>
      <c r="R767" s="204"/>
      <c r="S767" s="298" t="str">
        <f t="shared" si="45"/>
        <v/>
      </c>
      <c r="T767" s="299" t="str">
        <f t="shared" si="46"/>
        <v/>
      </c>
      <c r="U767" s="282"/>
    </row>
    <row r="768" spans="2:21" ht="24.75" customHeight="1">
      <c r="B768" s="176">
        <v>762</v>
      </c>
      <c r="C768" s="231"/>
      <c r="D768" s="290" t="str">
        <f t="shared" si="47"/>
        <v/>
      </c>
      <c r="E768" s="291">
        <f>IF(D768="",0,+COUNTIF('賃上げ前(２か月目)(様式3-７) '!$D$7:$D$1006,D768))</f>
        <v>0</v>
      </c>
      <c r="F768" s="205"/>
      <c r="G768" s="295" t="str">
        <f t="shared" si="48"/>
        <v/>
      </c>
      <c r="H768" s="202"/>
      <c r="I768" s="202"/>
      <c r="J768" s="203"/>
      <c r="K768" s="203"/>
      <c r="L768" s="203"/>
      <c r="M768" s="203"/>
      <c r="N768" s="203"/>
      <c r="O768" s="203"/>
      <c r="P768" s="203"/>
      <c r="Q768" s="203"/>
      <c r="R768" s="204"/>
      <c r="S768" s="298" t="str">
        <f t="shared" si="45"/>
        <v/>
      </c>
      <c r="T768" s="299" t="str">
        <f t="shared" si="46"/>
        <v/>
      </c>
      <c r="U768" s="282"/>
    </row>
    <row r="769" spans="2:21" ht="24.75" customHeight="1">
      <c r="B769" s="176">
        <v>763</v>
      </c>
      <c r="C769" s="231"/>
      <c r="D769" s="290" t="str">
        <f t="shared" si="47"/>
        <v/>
      </c>
      <c r="E769" s="291">
        <f>IF(D769="",0,+COUNTIF('賃上げ前(２か月目)(様式3-７) '!$D$7:$D$1006,D769))</f>
        <v>0</v>
      </c>
      <c r="F769" s="205"/>
      <c r="G769" s="295" t="str">
        <f t="shared" si="48"/>
        <v/>
      </c>
      <c r="H769" s="202"/>
      <c r="I769" s="202"/>
      <c r="J769" s="203"/>
      <c r="K769" s="203"/>
      <c r="L769" s="203"/>
      <c r="M769" s="203"/>
      <c r="N769" s="203"/>
      <c r="O769" s="203"/>
      <c r="P769" s="203"/>
      <c r="Q769" s="203"/>
      <c r="R769" s="204"/>
      <c r="S769" s="298" t="str">
        <f t="shared" si="45"/>
        <v/>
      </c>
      <c r="T769" s="299" t="str">
        <f t="shared" si="46"/>
        <v/>
      </c>
      <c r="U769" s="282"/>
    </row>
    <row r="770" spans="2:21" ht="24.75" customHeight="1">
      <c r="B770" s="176">
        <v>764</v>
      </c>
      <c r="C770" s="231"/>
      <c r="D770" s="290" t="str">
        <f t="shared" si="47"/>
        <v/>
      </c>
      <c r="E770" s="291">
        <f>IF(D770="",0,+COUNTIF('賃上げ前(２か月目)(様式3-７) '!$D$7:$D$1006,D770))</f>
        <v>0</v>
      </c>
      <c r="F770" s="205"/>
      <c r="G770" s="295" t="str">
        <f t="shared" si="48"/>
        <v/>
      </c>
      <c r="H770" s="202"/>
      <c r="I770" s="202"/>
      <c r="J770" s="203"/>
      <c r="K770" s="203"/>
      <c r="L770" s="203"/>
      <c r="M770" s="203"/>
      <c r="N770" s="203"/>
      <c r="O770" s="203"/>
      <c r="P770" s="203"/>
      <c r="Q770" s="203"/>
      <c r="R770" s="204"/>
      <c r="S770" s="298" t="str">
        <f t="shared" si="45"/>
        <v/>
      </c>
      <c r="T770" s="299" t="str">
        <f t="shared" si="46"/>
        <v/>
      </c>
      <c r="U770" s="282"/>
    </row>
    <row r="771" spans="2:21" ht="24.75" customHeight="1">
      <c r="B771" s="176">
        <v>765</v>
      </c>
      <c r="C771" s="231"/>
      <c r="D771" s="290" t="str">
        <f t="shared" si="47"/>
        <v/>
      </c>
      <c r="E771" s="291">
        <f>IF(D771="",0,+COUNTIF('賃上げ前(２か月目)(様式3-７) '!$D$7:$D$1006,D771))</f>
        <v>0</v>
      </c>
      <c r="F771" s="205"/>
      <c r="G771" s="295" t="str">
        <f t="shared" si="48"/>
        <v/>
      </c>
      <c r="H771" s="202"/>
      <c r="I771" s="202"/>
      <c r="J771" s="203"/>
      <c r="K771" s="203"/>
      <c r="L771" s="203"/>
      <c r="M771" s="203"/>
      <c r="N771" s="203"/>
      <c r="O771" s="203"/>
      <c r="P771" s="203"/>
      <c r="Q771" s="203"/>
      <c r="R771" s="204"/>
      <c r="S771" s="298" t="str">
        <f t="shared" si="45"/>
        <v/>
      </c>
      <c r="T771" s="299" t="str">
        <f t="shared" si="46"/>
        <v/>
      </c>
      <c r="U771" s="282"/>
    </row>
    <row r="772" spans="2:21" ht="24.75" customHeight="1">
      <c r="B772" s="176">
        <v>766</v>
      </c>
      <c r="C772" s="231"/>
      <c r="D772" s="290" t="str">
        <f t="shared" si="47"/>
        <v/>
      </c>
      <c r="E772" s="291">
        <f>IF(D772="",0,+COUNTIF('賃上げ前(２か月目)(様式3-７) '!$D$7:$D$1006,D772))</f>
        <v>0</v>
      </c>
      <c r="F772" s="205"/>
      <c r="G772" s="295" t="str">
        <f t="shared" si="48"/>
        <v/>
      </c>
      <c r="H772" s="202"/>
      <c r="I772" s="202"/>
      <c r="J772" s="203"/>
      <c r="K772" s="203"/>
      <c r="L772" s="203"/>
      <c r="M772" s="203"/>
      <c r="N772" s="203"/>
      <c r="O772" s="203"/>
      <c r="P772" s="203"/>
      <c r="Q772" s="203"/>
      <c r="R772" s="204"/>
      <c r="S772" s="298" t="str">
        <f t="shared" si="45"/>
        <v/>
      </c>
      <c r="T772" s="299" t="str">
        <f t="shared" si="46"/>
        <v/>
      </c>
      <c r="U772" s="282"/>
    </row>
    <row r="773" spans="2:21" ht="24.75" customHeight="1">
      <c r="B773" s="176">
        <v>767</v>
      </c>
      <c r="C773" s="231"/>
      <c r="D773" s="290" t="str">
        <f t="shared" si="47"/>
        <v/>
      </c>
      <c r="E773" s="291">
        <f>IF(D773="",0,+COUNTIF('賃上げ前(２か月目)(様式3-７) '!$D$7:$D$1006,D773))</f>
        <v>0</v>
      </c>
      <c r="F773" s="205"/>
      <c r="G773" s="295" t="str">
        <f t="shared" si="48"/>
        <v/>
      </c>
      <c r="H773" s="202"/>
      <c r="I773" s="202"/>
      <c r="J773" s="203"/>
      <c r="K773" s="203"/>
      <c r="L773" s="203"/>
      <c r="M773" s="203"/>
      <c r="N773" s="203"/>
      <c r="O773" s="203"/>
      <c r="P773" s="203"/>
      <c r="Q773" s="203"/>
      <c r="R773" s="204"/>
      <c r="S773" s="298" t="str">
        <f t="shared" si="45"/>
        <v/>
      </c>
      <c r="T773" s="299" t="str">
        <f t="shared" si="46"/>
        <v/>
      </c>
      <c r="U773" s="282"/>
    </row>
    <row r="774" spans="2:21" ht="24.75" customHeight="1">
      <c r="B774" s="176">
        <v>768</v>
      </c>
      <c r="C774" s="231"/>
      <c r="D774" s="290" t="str">
        <f t="shared" si="47"/>
        <v/>
      </c>
      <c r="E774" s="291">
        <f>IF(D774="",0,+COUNTIF('賃上げ前(２か月目)(様式3-７) '!$D$7:$D$1006,D774))</f>
        <v>0</v>
      </c>
      <c r="F774" s="205"/>
      <c r="G774" s="295" t="str">
        <f t="shared" si="48"/>
        <v/>
      </c>
      <c r="H774" s="202"/>
      <c r="I774" s="202"/>
      <c r="J774" s="203"/>
      <c r="K774" s="203"/>
      <c r="L774" s="203"/>
      <c r="M774" s="203"/>
      <c r="N774" s="203"/>
      <c r="O774" s="203"/>
      <c r="P774" s="203"/>
      <c r="Q774" s="203"/>
      <c r="R774" s="204"/>
      <c r="S774" s="298" t="str">
        <f t="shared" si="45"/>
        <v/>
      </c>
      <c r="T774" s="299" t="str">
        <f t="shared" si="46"/>
        <v/>
      </c>
      <c r="U774" s="282"/>
    </row>
    <row r="775" spans="2:21" ht="24.75" customHeight="1">
      <c r="B775" s="176">
        <v>769</v>
      </c>
      <c r="C775" s="231"/>
      <c r="D775" s="290" t="str">
        <f t="shared" si="47"/>
        <v/>
      </c>
      <c r="E775" s="291">
        <f>IF(D775="",0,+COUNTIF('賃上げ前(２か月目)(様式3-７) '!$D$7:$D$1006,D775))</f>
        <v>0</v>
      </c>
      <c r="F775" s="205"/>
      <c r="G775" s="295" t="str">
        <f t="shared" si="48"/>
        <v/>
      </c>
      <c r="H775" s="202"/>
      <c r="I775" s="202"/>
      <c r="J775" s="203"/>
      <c r="K775" s="203"/>
      <c r="L775" s="203"/>
      <c r="M775" s="203"/>
      <c r="N775" s="203"/>
      <c r="O775" s="203"/>
      <c r="P775" s="203"/>
      <c r="Q775" s="203"/>
      <c r="R775" s="204"/>
      <c r="S775" s="298" t="str">
        <f t="shared" si="45"/>
        <v/>
      </c>
      <c r="T775" s="299" t="str">
        <f t="shared" si="46"/>
        <v/>
      </c>
      <c r="U775" s="282"/>
    </row>
    <row r="776" spans="2:21" ht="24.75" customHeight="1">
      <c r="B776" s="176">
        <v>770</v>
      </c>
      <c r="C776" s="231"/>
      <c r="D776" s="290" t="str">
        <f t="shared" si="47"/>
        <v/>
      </c>
      <c r="E776" s="291">
        <f>IF(D776="",0,+COUNTIF('賃上げ前(２か月目)(様式3-７) '!$D$7:$D$1006,D776))</f>
        <v>0</v>
      </c>
      <c r="F776" s="205"/>
      <c r="G776" s="295" t="str">
        <f t="shared" si="48"/>
        <v/>
      </c>
      <c r="H776" s="202"/>
      <c r="I776" s="202"/>
      <c r="J776" s="203"/>
      <c r="K776" s="203"/>
      <c r="L776" s="203"/>
      <c r="M776" s="203"/>
      <c r="N776" s="203"/>
      <c r="O776" s="203"/>
      <c r="P776" s="203"/>
      <c r="Q776" s="203"/>
      <c r="R776" s="204"/>
      <c r="S776" s="298" t="str">
        <f t="shared" ref="S776:S839" si="49">IF(C776="","",+SUM(H776:R776))</f>
        <v/>
      </c>
      <c r="T776" s="299" t="str">
        <f t="shared" ref="T776:T839" si="50">IF(C776="","",+IF(G776="対象",H776,0))</f>
        <v/>
      </c>
      <c r="U776" s="282"/>
    </row>
    <row r="777" spans="2:21" ht="24.75" customHeight="1">
      <c r="B777" s="176">
        <v>771</v>
      </c>
      <c r="C777" s="231"/>
      <c r="D777" s="290" t="str">
        <f t="shared" ref="D777:D840" si="51">SUBSTITUTE(SUBSTITUTE(C777,"　","")," ","")</f>
        <v/>
      </c>
      <c r="E777" s="291">
        <f>IF(D777="",0,+COUNTIF('賃上げ前(２か月目)(様式3-７) '!$D$7:$D$1006,D777))</f>
        <v>0</v>
      </c>
      <c r="F777" s="205"/>
      <c r="G777" s="295" t="str">
        <f t="shared" ref="G777:G840" si="52">IF(C777="","",+IF(OR(E777&lt;1,F777=""),"除外","対象"))</f>
        <v/>
      </c>
      <c r="H777" s="202"/>
      <c r="I777" s="202"/>
      <c r="J777" s="203"/>
      <c r="K777" s="203"/>
      <c r="L777" s="203"/>
      <c r="M777" s="203"/>
      <c r="N777" s="203"/>
      <c r="O777" s="203"/>
      <c r="P777" s="203"/>
      <c r="Q777" s="203"/>
      <c r="R777" s="204"/>
      <c r="S777" s="298" t="str">
        <f t="shared" si="49"/>
        <v/>
      </c>
      <c r="T777" s="299" t="str">
        <f t="shared" si="50"/>
        <v/>
      </c>
      <c r="U777" s="282"/>
    </row>
    <row r="778" spans="2:21" ht="24.75" customHeight="1">
      <c r="B778" s="176">
        <v>772</v>
      </c>
      <c r="C778" s="231"/>
      <c r="D778" s="290" t="str">
        <f t="shared" si="51"/>
        <v/>
      </c>
      <c r="E778" s="291">
        <f>IF(D778="",0,+COUNTIF('賃上げ前(２か月目)(様式3-７) '!$D$7:$D$1006,D778))</f>
        <v>0</v>
      </c>
      <c r="F778" s="205"/>
      <c r="G778" s="295" t="str">
        <f t="shared" si="52"/>
        <v/>
      </c>
      <c r="H778" s="202"/>
      <c r="I778" s="202"/>
      <c r="J778" s="203"/>
      <c r="K778" s="203"/>
      <c r="L778" s="203"/>
      <c r="M778" s="203"/>
      <c r="N778" s="203"/>
      <c r="O778" s="203"/>
      <c r="P778" s="203"/>
      <c r="Q778" s="203"/>
      <c r="R778" s="204"/>
      <c r="S778" s="298" t="str">
        <f t="shared" si="49"/>
        <v/>
      </c>
      <c r="T778" s="299" t="str">
        <f t="shared" si="50"/>
        <v/>
      </c>
      <c r="U778" s="282"/>
    </row>
    <row r="779" spans="2:21" ht="24.75" customHeight="1">
      <c r="B779" s="176">
        <v>773</v>
      </c>
      <c r="C779" s="231"/>
      <c r="D779" s="290" t="str">
        <f t="shared" si="51"/>
        <v/>
      </c>
      <c r="E779" s="291">
        <f>IF(D779="",0,+COUNTIF('賃上げ前(２か月目)(様式3-７) '!$D$7:$D$1006,D779))</f>
        <v>0</v>
      </c>
      <c r="F779" s="205"/>
      <c r="G779" s="295" t="str">
        <f t="shared" si="52"/>
        <v/>
      </c>
      <c r="H779" s="202"/>
      <c r="I779" s="202"/>
      <c r="J779" s="203"/>
      <c r="K779" s="203"/>
      <c r="L779" s="203"/>
      <c r="M779" s="203"/>
      <c r="N779" s="203"/>
      <c r="O779" s="203"/>
      <c r="P779" s="203"/>
      <c r="Q779" s="203"/>
      <c r="R779" s="204"/>
      <c r="S779" s="298" t="str">
        <f t="shared" si="49"/>
        <v/>
      </c>
      <c r="T779" s="299" t="str">
        <f t="shared" si="50"/>
        <v/>
      </c>
      <c r="U779" s="282"/>
    </row>
    <row r="780" spans="2:21" ht="24.75" customHeight="1">
      <c r="B780" s="176">
        <v>774</v>
      </c>
      <c r="C780" s="231"/>
      <c r="D780" s="290" t="str">
        <f t="shared" si="51"/>
        <v/>
      </c>
      <c r="E780" s="291">
        <f>IF(D780="",0,+COUNTIF('賃上げ前(２か月目)(様式3-７) '!$D$7:$D$1006,D780))</f>
        <v>0</v>
      </c>
      <c r="F780" s="205"/>
      <c r="G780" s="295" t="str">
        <f t="shared" si="52"/>
        <v/>
      </c>
      <c r="H780" s="202"/>
      <c r="I780" s="202"/>
      <c r="J780" s="203"/>
      <c r="K780" s="203"/>
      <c r="L780" s="203"/>
      <c r="M780" s="203"/>
      <c r="N780" s="203"/>
      <c r="O780" s="203"/>
      <c r="P780" s="203"/>
      <c r="Q780" s="203"/>
      <c r="R780" s="204"/>
      <c r="S780" s="298" t="str">
        <f t="shared" si="49"/>
        <v/>
      </c>
      <c r="T780" s="299" t="str">
        <f t="shared" si="50"/>
        <v/>
      </c>
      <c r="U780" s="282"/>
    </row>
    <row r="781" spans="2:21" ht="24.75" customHeight="1">
      <c r="B781" s="176">
        <v>775</v>
      </c>
      <c r="C781" s="231"/>
      <c r="D781" s="290" t="str">
        <f t="shared" si="51"/>
        <v/>
      </c>
      <c r="E781" s="291">
        <f>IF(D781="",0,+COUNTIF('賃上げ前(２か月目)(様式3-７) '!$D$7:$D$1006,D781))</f>
        <v>0</v>
      </c>
      <c r="F781" s="205"/>
      <c r="G781" s="295" t="str">
        <f t="shared" si="52"/>
        <v/>
      </c>
      <c r="H781" s="202"/>
      <c r="I781" s="202"/>
      <c r="J781" s="203"/>
      <c r="K781" s="203"/>
      <c r="L781" s="203"/>
      <c r="M781" s="203"/>
      <c r="N781" s="203"/>
      <c r="O781" s="203"/>
      <c r="P781" s="203"/>
      <c r="Q781" s="203"/>
      <c r="R781" s="204"/>
      <c r="S781" s="298" t="str">
        <f t="shared" si="49"/>
        <v/>
      </c>
      <c r="T781" s="299" t="str">
        <f t="shared" si="50"/>
        <v/>
      </c>
      <c r="U781" s="282"/>
    </row>
    <row r="782" spans="2:21" ht="24.75" customHeight="1">
      <c r="B782" s="176">
        <v>776</v>
      </c>
      <c r="C782" s="231"/>
      <c r="D782" s="290" t="str">
        <f t="shared" si="51"/>
        <v/>
      </c>
      <c r="E782" s="291">
        <f>IF(D782="",0,+COUNTIF('賃上げ前(２か月目)(様式3-７) '!$D$7:$D$1006,D782))</f>
        <v>0</v>
      </c>
      <c r="F782" s="205"/>
      <c r="G782" s="295" t="str">
        <f t="shared" si="52"/>
        <v/>
      </c>
      <c r="H782" s="202"/>
      <c r="I782" s="202"/>
      <c r="J782" s="203"/>
      <c r="K782" s="203"/>
      <c r="L782" s="203"/>
      <c r="M782" s="203"/>
      <c r="N782" s="203"/>
      <c r="O782" s="203"/>
      <c r="P782" s="203"/>
      <c r="Q782" s="203"/>
      <c r="R782" s="204"/>
      <c r="S782" s="298" t="str">
        <f t="shared" si="49"/>
        <v/>
      </c>
      <c r="T782" s="299" t="str">
        <f t="shared" si="50"/>
        <v/>
      </c>
      <c r="U782" s="282"/>
    </row>
    <row r="783" spans="2:21" ht="24.75" customHeight="1">
      <c r="B783" s="176">
        <v>777</v>
      </c>
      <c r="C783" s="231"/>
      <c r="D783" s="290" t="str">
        <f t="shared" si="51"/>
        <v/>
      </c>
      <c r="E783" s="291">
        <f>IF(D783="",0,+COUNTIF('賃上げ前(２か月目)(様式3-７) '!$D$7:$D$1006,D783))</f>
        <v>0</v>
      </c>
      <c r="F783" s="205"/>
      <c r="G783" s="295" t="str">
        <f t="shared" si="52"/>
        <v/>
      </c>
      <c r="H783" s="202"/>
      <c r="I783" s="202"/>
      <c r="J783" s="203"/>
      <c r="K783" s="203"/>
      <c r="L783" s="203"/>
      <c r="M783" s="203"/>
      <c r="N783" s="203"/>
      <c r="O783" s="203"/>
      <c r="P783" s="203"/>
      <c r="Q783" s="203"/>
      <c r="R783" s="204"/>
      <c r="S783" s="298" t="str">
        <f t="shared" si="49"/>
        <v/>
      </c>
      <c r="T783" s="299" t="str">
        <f t="shared" si="50"/>
        <v/>
      </c>
      <c r="U783" s="282"/>
    </row>
    <row r="784" spans="2:21" ht="24.75" customHeight="1">
      <c r="B784" s="176">
        <v>778</v>
      </c>
      <c r="C784" s="231"/>
      <c r="D784" s="290" t="str">
        <f t="shared" si="51"/>
        <v/>
      </c>
      <c r="E784" s="291">
        <f>IF(D784="",0,+COUNTIF('賃上げ前(２か月目)(様式3-７) '!$D$7:$D$1006,D784))</f>
        <v>0</v>
      </c>
      <c r="F784" s="205"/>
      <c r="G784" s="295" t="str">
        <f t="shared" si="52"/>
        <v/>
      </c>
      <c r="H784" s="202"/>
      <c r="I784" s="202"/>
      <c r="J784" s="203"/>
      <c r="K784" s="203"/>
      <c r="L784" s="203"/>
      <c r="M784" s="203"/>
      <c r="N784" s="203"/>
      <c r="O784" s="203"/>
      <c r="P784" s="203"/>
      <c r="Q784" s="203"/>
      <c r="R784" s="204"/>
      <c r="S784" s="298" t="str">
        <f t="shared" si="49"/>
        <v/>
      </c>
      <c r="T784" s="299" t="str">
        <f t="shared" si="50"/>
        <v/>
      </c>
      <c r="U784" s="282"/>
    </row>
    <row r="785" spans="2:21" ht="24.75" customHeight="1">
      <c r="B785" s="176">
        <v>779</v>
      </c>
      <c r="C785" s="231"/>
      <c r="D785" s="290" t="str">
        <f t="shared" si="51"/>
        <v/>
      </c>
      <c r="E785" s="291">
        <f>IF(D785="",0,+COUNTIF('賃上げ前(２か月目)(様式3-７) '!$D$7:$D$1006,D785))</f>
        <v>0</v>
      </c>
      <c r="F785" s="205"/>
      <c r="G785" s="295" t="str">
        <f t="shared" si="52"/>
        <v/>
      </c>
      <c r="H785" s="202"/>
      <c r="I785" s="202"/>
      <c r="J785" s="203"/>
      <c r="K785" s="203"/>
      <c r="L785" s="203"/>
      <c r="M785" s="203"/>
      <c r="N785" s="203"/>
      <c r="O785" s="203"/>
      <c r="P785" s="203"/>
      <c r="Q785" s="203"/>
      <c r="R785" s="204"/>
      <c r="S785" s="298" t="str">
        <f t="shared" si="49"/>
        <v/>
      </c>
      <c r="T785" s="299" t="str">
        <f t="shared" si="50"/>
        <v/>
      </c>
      <c r="U785" s="282"/>
    </row>
    <row r="786" spans="2:21" ht="24.75" customHeight="1">
      <c r="B786" s="176">
        <v>780</v>
      </c>
      <c r="C786" s="231"/>
      <c r="D786" s="290" t="str">
        <f t="shared" si="51"/>
        <v/>
      </c>
      <c r="E786" s="291">
        <f>IF(D786="",0,+COUNTIF('賃上げ前(２か月目)(様式3-７) '!$D$7:$D$1006,D786))</f>
        <v>0</v>
      </c>
      <c r="F786" s="205"/>
      <c r="G786" s="295" t="str">
        <f t="shared" si="52"/>
        <v/>
      </c>
      <c r="H786" s="202"/>
      <c r="I786" s="202"/>
      <c r="J786" s="203"/>
      <c r="K786" s="203"/>
      <c r="L786" s="203"/>
      <c r="M786" s="203"/>
      <c r="N786" s="203"/>
      <c r="O786" s="203"/>
      <c r="P786" s="203"/>
      <c r="Q786" s="203"/>
      <c r="R786" s="204"/>
      <c r="S786" s="298" t="str">
        <f t="shared" si="49"/>
        <v/>
      </c>
      <c r="T786" s="299" t="str">
        <f t="shared" si="50"/>
        <v/>
      </c>
      <c r="U786" s="282"/>
    </row>
    <row r="787" spans="2:21" ht="24.75" customHeight="1">
      <c r="B787" s="176">
        <v>781</v>
      </c>
      <c r="C787" s="231"/>
      <c r="D787" s="290" t="str">
        <f t="shared" si="51"/>
        <v/>
      </c>
      <c r="E787" s="291">
        <f>IF(D787="",0,+COUNTIF('賃上げ前(２か月目)(様式3-７) '!$D$7:$D$1006,D787))</f>
        <v>0</v>
      </c>
      <c r="F787" s="205"/>
      <c r="G787" s="295" t="str">
        <f t="shared" si="52"/>
        <v/>
      </c>
      <c r="H787" s="202"/>
      <c r="I787" s="202"/>
      <c r="J787" s="203"/>
      <c r="K787" s="203"/>
      <c r="L787" s="203"/>
      <c r="M787" s="203"/>
      <c r="N787" s="203"/>
      <c r="O787" s="203"/>
      <c r="P787" s="203"/>
      <c r="Q787" s="203"/>
      <c r="R787" s="204"/>
      <c r="S787" s="298" t="str">
        <f t="shared" si="49"/>
        <v/>
      </c>
      <c r="T787" s="299" t="str">
        <f t="shared" si="50"/>
        <v/>
      </c>
      <c r="U787" s="282"/>
    </row>
    <row r="788" spans="2:21" ht="24.75" customHeight="1">
      <c r="B788" s="176">
        <v>782</v>
      </c>
      <c r="C788" s="231"/>
      <c r="D788" s="290" t="str">
        <f t="shared" si="51"/>
        <v/>
      </c>
      <c r="E788" s="291">
        <f>IF(D788="",0,+COUNTIF('賃上げ前(２か月目)(様式3-７) '!$D$7:$D$1006,D788))</f>
        <v>0</v>
      </c>
      <c r="F788" s="205"/>
      <c r="G788" s="295" t="str">
        <f t="shared" si="52"/>
        <v/>
      </c>
      <c r="H788" s="202"/>
      <c r="I788" s="202"/>
      <c r="J788" s="203"/>
      <c r="K788" s="203"/>
      <c r="L788" s="203"/>
      <c r="M788" s="203"/>
      <c r="N788" s="203"/>
      <c r="O788" s="203"/>
      <c r="P788" s="203"/>
      <c r="Q788" s="203"/>
      <c r="R788" s="204"/>
      <c r="S788" s="298" t="str">
        <f t="shared" si="49"/>
        <v/>
      </c>
      <c r="T788" s="299" t="str">
        <f t="shared" si="50"/>
        <v/>
      </c>
      <c r="U788" s="282"/>
    </row>
    <row r="789" spans="2:21" ht="24.75" customHeight="1">
      <c r="B789" s="176">
        <v>783</v>
      </c>
      <c r="C789" s="231"/>
      <c r="D789" s="290" t="str">
        <f t="shared" si="51"/>
        <v/>
      </c>
      <c r="E789" s="291">
        <f>IF(D789="",0,+COUNTIF('賃上げ前(２か月目)(様式3-７) '!$D$7:$D$1006,D789))</f>
        <v>0</v>
      </c>
      <c r="F789" s="205"/>
      <c r="G789" s="295" t="str">
        <f t="shared" si="52"/>
        <v/>
      </c>
      <c r="H789" s="202"/>
      <c r="I789" s="202"/>
      <c r="J789" s="203"/>
      <c r="K789" s="203"/>
      <c r="L789" s="203"/>
      <c r="M789" s="203"/>
      <c r="N789" s="203"/>
      <c r="O789" s="203"/>
      <c r="P789" s="203"/>
      <c r="Q789" s="203"/>
      <c r="R789" s="204"/>
      <c r="S789" s="298" t="str">
        <f t="shared" si="49"/>
        <v/>
      </c>
      <c r="T789" s="299" t="str">
        <f t="shared" si="50"/>
        <v/>
      </c>
      <c r="U789" s="282"/>
    </row>
    <row r="790" spans="2:21" ht="24.75" customHeight="1">
      <c r="B790" s="176">
        <v>784</v>
      </c>
      <c r="C790" s="231"/>
      <c r="D790" s="290" t="str">
        <f t="shared" si="51"/>
        <v/>
      </c>
      <c r="E790" s="291">
        <f>IF(D790="",0,+COUNTIF('賃上げ前(２か月目)(様式3-７) '!$D$7:$D$1006,D790))</f>
        <v>0</v>
      </c>
      <c r="F790" s="205"/>
      <c r="G790" s="295" t="str">
        <f t="shared" si="52"/>
        <v/>
      </c>
      <c r="H790" s="202"/>
      <c r="I790" s="202"/>
      <c r="J790" s="203"/>
      <c r="K790" s="203"/>
      <c r="L790" s="203"/>
      <c r="M790" s="203"/>
      <c r="N790" s="203"/>
      <c r="O790" s="203"/>
      <c r="P790" s="203"/>
      <c r="Q790" s="203"/>
      <c r="R790" s="204"/>
      <c r="S790" s="298" t="str">
        <f t="shared" si="49"/>
        <v/>
      </c>
      <c r="T790" s="299" t="str">
        <f t="shared" si="50"/>
        <v/>
      </c>
      <c r="U790" s="282"/>
    </row>
    <row r="791" spans="2:21" ht="24.75" customHeight="1">
      <c r="B791" s="176">
        <v>785</v>
      </c>
      <c r="C791" s="231"/>
      <c r="D791" s="290" t="str">
        <f t="shared" si="51"/>
        <v/>
      </c>
      <c r="E791" s="291">
        <f>IF(D791="",0,+COUNTIF('賃上げ前(２か月目)(様式3-７) '!$D$7:$D$1006,D791))</f>
        <v>0</v>
      </c>
      <c r="F791" s="205"/>
      <c r="G791" s="295" t="str">
        <f t="shared" si="52"/>
        <v/>
      </c>
      <c r="H791" s="202"/>
      <c r="I791" s="202"/>
      <c r="J791" s="203"/>
      <c r="K791" s="203"/>
      <c r="L791" s="203"/>
      <c r="M791" s="203"/>
      <c r="N791" s="203"/>
      <c r="O791" s="203"/>
      <c r="P791" s="203"/>
      <c r="Q791" s="203"/>
      <c r="R791" s="204"/>
      <c r="S791" s="298" t="str">
        <f t="shared" si="49"/>
        <v/>
      </c>
      <c r="T791" s="299" t="str">
        <f t="shared" si="50"/>
        <v/>
      </c>
      <c r="U791" s="282"/>
    </row>
    <row r="792" spans="2:21" ht="24.75" customHeight="1">
      <c r="B792" s="176">
        <v>786</v>
      </c>
      <c r="C792" s="231"/>
      <c r="D792" s="290" t="str">
        <f t="shared" si="51"/>
        <v/>
      </c>
      <c r="E792" s="291">
        <f>IF(D792="",0,+COUNTIF('賃上げ前(２か月目)(様式3-７) '!$D$7:$D$1006,D792))</f>
        <v>0</v>
      </c>
      <c r="F792" s="205"/>
      <c r="G792" s="295" t="str">
        <f t="shared" si="52"/>
        <v/>
      </c>
      <c r="H792" s="202"/>
      <c r="I792" s="202"/>
      <c r="J792" s="203"/>
      <c r="K792" s="203"/>
      <c r="L792" s="203"/>
      <c r="M792" s="203"/>
      <c r="N792" s="203"/>
      <c r="O792" s="203"/>
      <c r="P792" s="203"/>
      <c r="Q792" s="203"/>
      <c r="R792" s="204"/>
      <c r="S792" s="298" t="str">
        <f t="shared" si="49"/>
        <v/>
      </c>
      <c r="T792" s="299" t="str">
        <f t="shared" si="50"/>
        <v/>
      </c>
      <c r="U792" s="282"/>
    </row>
    <row r="793" spans="2:21" ht="24.75" customHeight="1">
      <c r="B793" s="176">
        <v>787</v>
      </c>
      <c r="C793" s="231"/>
      <c r="D793" s="290" t="str">
        <f t="shared" si="51"/>
        <v/>
      </c>
      <c r="E793" s="291">
        <f>IF(D793="",0,+COUNTIF('賃上げ前(２か月目)(様式3-７) '!$D$7:$D$1006,D793))</f>
        <v>0</v>
      </c>
      <c r="F793" s="205"/>
      <c r="G793" s="295" t="str">
        <f t="shared" si="52"/>
        <v/>
      </c>
      <c r="H793" s="202"/>
      <c r="I793" s="202"/>
      <c r="J793" s="203"/>
      <c r="K793" s="203"/>
      <c r="L793" s="203"/>
      <c r="M793" s="203"/>
      <c r="N793" s="203"/>
      <c r="O793" s="203"/>
      <c r="P793" s="203"/>
      <c r="Q793" s="203"/>
      <c r="R793" s="204"/>
      <c r="S793" s="298" t="str">
        <f t="shared" si="49"/>
        <v/>
      </c>
      <c r="T793" s="299" t="str">
        <f t="shared" si="50"/>
        <v/>
      </c>
      <c r="U793" s="282"/>
    </row>
    <row r="794" spans="2:21" ht="24.75" customHeight="1">
      <c r="B794" s="176">
        <v>788</v>
      </c>
      <c r="C794" s="231"/>
      <c r="D794" s="290" t="str">
        <f t="shared" si="51"/>
        <v/>
      </c>
      <c r="E794" s="291">
        <f>IF(D794="",0,+COUNTIF('賃上げ前(２か月目)(様式3-７) '!$D$7:$D$1006,D794))</f>
        <v>0</v>
      </c>
      <c r="F794" s="205"/>
      <c r="G794" s="295" t="str">
        <f t="shared" si="52"/>
        <v/>
      </c>
      <c r="H794" s="202"/>
      <c r="I794" s="202"/>
      <c r="J794" s="203"/>
      <c r="K794" s="203"/>
      <c r="L794" s="203"/>
      <c r="M794" s="203"/>
      <c r="N794" s="203"/>
      <c r="O794" s="203"/>
      <c r="P794" s="203"/>
      <c r="Q794" s="203"/>
      <c r="R794" s="204"/>
      <c r="S794" s="298" t="str">
        <f t="shared" si="49"/>
        <v/>
      </c>
      <c r="T794" s="299" t="str">
        <f t="shared" si="50"/>
        <v/>
      </c>
      <c r="U794" s="282"/>
    </row>
    <row r="795" spans="2:21" ht="24.75" customHeight="1">
      <c r="B795" s="176">
        <v>789</v>
      </c>
      <c r="C795" s="231"/>
      <c r="D795" s="290" t="str">
        <f t="shared" si="51"/>
        <v/>
      </c>
      <c r="E795" s="291">
        <f>IF(D795="",0,+COUNTIF('賃上げ前(２か月目)(様式3-７) '!$D$7:$D$1006,D795))</f>
        <v>0</v>
      </c>
      <c r="F795" s="205"/>
      <c r="G795" s="295" t="str">
        <f t="shared" si="52"/>
        <v/>
      </c>
      <c r="H795" s="202"/>
      <c r="I795" s="202"/>
      <c r="J795" s="203"/>
      <c r="K795" s="203"/>
      <c r="L795" s="203"/>
      <c r="M795" s="203"/>
      <c r="N795" s="203"/>
      <c r="O795" s="203"/>
      <c r="P795" s="203"/>
      <c r="Q795" s="203"/>
      <c r="R795" s="204"/>
      <c r="S795" s="298" t="str">
        <f t="shared" si="49"/>
        <v/>
      </c>
      <c r="T795" s="299" t="str">
        <f t="shared" si="50"/>
        <v/>
      </c>
      <c r="U795" s="282"/>
    </row>
    <row r="796" spans="2:21" ht="24.75" customHeight="1">
      <c r="B796" s="176">
        <v>790</v>
      </c>
      <c r="C796" s="231"/>
      <c r="D796" s="290" t="str">
        <f t="shared" si="51"/>
        <v/>
      </c>
      <c r="E796" s="291">
        <f>IF(D796="",0,+COUNTIF('賃上げ前(２か月目)(様式3-７) '!$D$7:$D$1006,D796))</f>
        <v>0</v>
      </c>
      <c r="F796" s="205"/>
      <c r="G796" s="295" t="str">
        <f t="shared" si="52"/>
        <v/>
      </c>
      <c r="H796" s="202"/>
      <c r="I796" s="202"/>
      <c r="J796" s="203"/>
      <c r="K796" s="203"/>
      <c r="L796" s="203"/>
      <c r="M796" s="203"/>
      <c r="N796" s="203"/>
      <c r="O796" s="203"/>
      <c r="P796" s="203"/>
      <c r="Q796" s="203"/>
      <c r="R796" s="204"/>
      <c r="S796" s="298" t="str">
        <f t="shared" si="49"/>
        <v/>
      </c>
      <c r="T796" s="299" t="str">
        <f t="shared" si="50"/>
        <v/>
      </c>
      <c r="U796" s="282"/>
    </row>
    <row r="797" spans="2:21" ht="24.75" customHeight="1">
      <c r="B797" s="176">
        <v>791</v>
      </c>
      <c r="C797" s="231"/>
      <c r="D797" s="290" t="str">
        <f t="shared" si="51"/>
        <v/>
      </c>
      <c r="E797" s="291">
        <f>IF(D797="",0,+COUNTIF('賃上げ前(２か月目)(様式3-７) '!$D$7:$D$1006,D797))</f>
        <v>0</v>
      </c>
      <c r="F797" s="205"/>
      <c r="G797" s="295" t="str">
        <f t="shared" si="52"/>
        <v/>
      </c>
      <c r="H797" s="202"/>
      <c r="I797" s="202"/>
      <c r="J797" s="203"/>
      <c r="K797" s="203"/>
      <c r="L797" s="203"/>
      <c r="M797" s="203"/>
      <c r="N797" s="203"/>
      <c r="O797" s="203"/>
      <c r="P797" s="203"/>
      <c r="Q797" s="203"/>
      <c r="R797" s="204"/>
      <c r="S797" s="298" t="str">
        <f t="shared" si="49"/>
        <v/>
      </c>
      <c r="T797" s="299" t="str">
        <f t="shared" si="50"/>
        <v/>
      </c>
      <c r="U797" s="282"/>
    </row>
    <row r="798" spans="2:21" ht="24.75" customHeight="1">
      <c r="B798" s="176">
        <v>792</v>
      </c>
      <c r="C798" s="231"/>
      <c r="D798" s="290" t="str">
        <f t="shared" si="51"/>
        <v/>
      </c>
      <c r="E798" s="291">
        <f>IF(D798="",0,+COUNTIF('賃上げ前(２か月目)(様式3-７) '!$D$7:$D$1006,D798))</f>
        <v>0</v>
      </c>
      <c r="F798" s="205"/>
      <c r="G798" s="295" t="str">
        <f t="shared" si="52"/>
        <v/>
      </c>
      <c r="H798" s="202"/>
      <c r="I798" s="202"/>
      <c r="J798" s="203"/>
      <c r="K798" s="203"/>
      <c r="L798" s="203"/>
      <c r="M798" s="203"/>
      <c r="N798" s="203"/>
      <c r="O798" s="203"/>
      <c r="P798" s="203"/>
      <c r="Q798" s="203"/>
      <c r="R798" s="204"/>
      <c r="S798" s="298" t="str">
        <f t="shared" si="49"/>
        <v/>
      </c>
      <c r="T798" s="299" t="str">
        <f t="shared" si="50"/>
        <v/>
      </c>
      <c r="U798" s="282"/>
    </row>
    <row r="799" spans="2:21" ht="24.75" customHeight="1">
      <c r="B799" s="176">
        <v>793</v>
      </c>
      <c r="C799" s="231"/>
      <c r="D799" s="290" t="str">
        <f t="shared" si="51"/>
        <v/>
      </c>
      <c r="E799" s="291">
        <f>IF(D799="",0,+COUNTIF('賃上げ前(２か月目)(様式3-７) '!$D$7:$D$1006,D799))</f>
        <v>0</v>
      </c>
      <c r="F799" s="205"/>
      <c r="G799" s="295" t="str">
        <f t="shared" si="52"/>
        <v/>
      </c>
      <c r="H799" s="202"/>
      <c r="I799" s="202"/>
      <c r="J799" s="203"/>
      <c r="K799" s="203"/>
      <c r="L799" s="203"/>
      <c r="M799" s="203"/>
      <c r="N799" s="203"/>
      <c r="O799" s="203"/>
      <c r="P799" s="203"/>
      <c r="Q799" s="203"/>
      <c r="R799" s="204"/>
      <c r="S799" s="298" t="str">
        <f t="shared" si="49"/>
        <v/>
      </c>
      <c r="T799" s="299" t="str">
        <f t="shared" si="50"/>
        <v/>
      </c>
      <c r="U799" s="282"/>
    </row>
    <row r="800" spans="2:21" ht="24.75" customHeight="1">
      <c r="B800" s="176">
        <v>794</v>
      </c>
      <c r="C800" s="231"/>
      <c r="D800" s="290" t="str">
        <f t="shared" si="51"/>
        <v/>
      </c>
      <c r="E800" s="291">
        <f>IF(D800="",0,+COUNTIF('賃上げ前(２か月目)(様式3-７) '!$D$7:$D$1006,D800))</f>
        <v>0</v>
      </c>
      <c r="F800" s="205"/>
      <c r="G800" s="295" t="str">
        <f t="shared" si="52"/>
        <v/>
      </c>
      <c r="H800" s="202"/>
      <c r="I800" s="202"/>
      <c r="J800" s="203"/>
      <c r="K800" s="203"/>
      <c r="L800" s="203"/>
      <c r="M800" s="203"/>
      <c r="N800" s="203"/>
      <c r="O800" s="203"/>
      <c r="P800" s="203"/>
      <c r="Q800" s="203"/>
      <c r="R800" s="204"/>
      <c r="S800" s="298" t="str">
        <f t="shared" si="49"/>
        <v/>
      </c>
      <c r="T800" s="299" t="str">
        <f t="shared" si="50"/>
        <v/>
      </c>
      <c r="U800" s="282"/>
    </row>
    <row r="801" spans="2:21" ht="24.75" customHeight="1">
      <c r="B801" s="176">
        <v>795</v>
      </c>
      <c r="C801" s="231"/>
      <c r="D801" s="290" t="str">
        <f t="shared" si="51"/>
        <v/>
      </c>
      <c r="E801" s="291">
        <f>IF(D801="",0,+COUNTIF('賃上げ前(２か月目)(様式3-７) '!$D$7:$D$1006,D801))</f>
        <v>0</v>
      </c>
      <c r="F801" s="205"/>
      <c r="G801" s="295" t="str">
        <f t="shared" si="52"/>
        <v/>
      </c>
      <c r="H801" s="202"/>
      <c r="I801" s="202"/>
      <c r="J801" s="203"/>
      <c r="K801" s="203"/>
      <c r="L801" s="203"/>
      <c r="M801" s="203"/>
      <c r="N801" s="203"/>
      <c r="O801" s="203"/>
      <c r="P801" s="203"/>
      <c r="Q801" s="203"/>
      <c r="R801" s="204"/>
      <c r="S801" s="298" t="str">
        <f t="shared" si="49"/>
        <v/>
      </c>
      <c r="T801" s="299" t="str">
        <f t="shared" si="50"/>
        <v/>
      </c>
      <c r="U801" s="282"/>
    </row>
    <row r="802" spans="2:21" ht="24.75" customHeight="1">
      <c r="B802" s="176">
        <v>796</v>
      </c>
      <c r="C802" s="231"/>
      <c r="D802" s="290" t="str">
        <f t="shared" si="51"/>
        <v/>
      </c>
      <c r="E802" s="291">
        <f>IF(D802="",0,+COUNTIF('賃上げ前(２か月目)(様式3-７) '!$D$7:$D$1006,D802))</f>
        <v>0</v>
      </c>
      <c r="F802" s="205"/>
      <c r="G802" s="295" t="str">
        <f t="shared" si="52"/>
        <v/>
      </c>
      <c r="H802" s="202"/>
      <c r="I802" s="202"/>
      <c r="J802" s="203"/>
      <c r="K802" s="203"/>
      <c r="L802" s="203"/>
      <c r="M802" s="203"/>
      <c r="N802" s="203"/>
      <c r="O802" s="203"/>
      <c r="P802" s="203"/>
      <c r="Q802" s="203"/>
      <c r="R802" s="204"/>
      <c r="S802" s="298" t="str">
        <f t="shared" si="49"/>
        <v/>
      </c>
      <c r="T802" s="299" t="str">
        <f t="shared" si="50"/>
        <v/>
      </c>
      <c r="U802" s="282"/>
    </row>
    <row r="803" spans="2:21" ht="24.75" customHeight="1">
      <c r="B803" s="176">
        <v>797</v>
      </c>
      <c r="C803" s="231"/>
      <c r="D803" s="290" t="str">
        <f t="shared" si="51"/>
        <v/>
      </c>
      <c r="E803" s="291">
        <f>IF(D803="",0,+COUNTIF('賃上げ前(２か月目)(様式3-７) '!$D$7:$D$1006,D803))</f>
        <v>0</v>
      </c>
      <c r="F803" s="205"/>
      <c r="G803" s="295" t="str">
        <f t="shared" si="52"/>
        <v/>
      </c>
      <c r="H803" s="202"/>
      <c r="I803" s="202"/>
      <c r="J803" s="203"/>
      <c r="K803" s="203"/>
      <c r="L803" s="203"/>
      <c r="M803" s="203"/>
      <c r="N803" s="203"/>
      <c r="O803" s="203"/>
      <c r="P803" s="203"/>
      <c r="Q803" s="203"/>
      <c r="R803" s="204"/>
      <c r="S803" s="298" t="str">
        <f t="shared" si="49"/>
        <v/>
      </c>
      <c r="T803" s="299" t="str">
        <f t="shared" si="50"/>
        <v/>
      </c>
      <c r="U803" s="282"/>
    </row>
    <row r="804" spans="2:21" ht="24.75" customHeight="1">
      <c r="B804" s="176">
        <v>798</v>
      </c>
      <c r="C804" s="231"/>
      <c r="D804" s="290" t="str">
        <f t="shared" si="51"/>
        <v/>
      </c>
      <c r="E804" s="291">
        <f>IF(D804="",0,+COUNTIF('賃上げ前(２か月目)(様式3-７) '!$D$7:$D$1006,D804))</f>
        <v>0</v>
      </c>
      <c r="F804" s="205"/>
      <c r="G804" s="295" t="str">
        <f t="shared" si="52"/>
        <v/>
      </c>
      <c r="H804" s="202"/>
      <c r="I804" s="202"/>
      <c r="J804" s="203"/>
      <c r="K804" s="203"/>
      <c r="L804" s="203"/>
      <c r="M804" s="203"/>
      <c r="N804" s="203"/>
      <c r="O804" s="203"/>
      <c r="P804" s="203"/>
      <c r="Q804" s="203"/>
      <c r="R804" s="204"/>
      <c r="S804" s="298" t="str">
        <f t="shared" si="49"/>
        <v/>
      </c>
      <c r="T804" s="299" t="str">
        <f t="shared" si="50"/>
        <v/>
      </c>
      <c r="U804" s="282"/>
    </row>
    <row r="805" spans="2:21" ht="24.75" customHeight="1">
      <c r="B805" s="176">
        <v>799</v>
      </c>
      <c r="C805" s="231"/>
      <c r="D805" s="290" t="str">
        <f t="shared" si="51"/>
        <v/>
      </c>
      <c r="E805" s="291">
        <f>IF(D805="",0,+COUNTIF('賃上げ前(２か月目)(様式3-７) '!$D$7:$D$1006,D805))</f>
        <v>0</v>
      </c>
      <c r="F805" s="205"/>
      <c r="G805" s="295" t="str">
        <f t="shared" si="52"/>
        <v/>
      </c>
      <c r="H805" s="202"/>
      <c r="I805" s="202"/>
      <c r="J805" s="203"/>
      <c r="K805" s="203"/>
      <c r="L805" s="203"/>
      <c r="M805" s="203"/>
      <c r="N805" s="203"/>
      <c r="O805" s="203"/>
      <c r="P805" s="203"/>
      <c r="Q805" s="203"/>
      <c r="R805" s="204"/>
      <c r="S805" s="298" t="str">
        <f t="shared" si="49"/>
        <v/>
      </c>
      <c r="T805" s="299" t="str">
        <f t="shared" si="50"/>
        <v/>
      </c>
      <c r="U805" s="282"/>
    </row>
    <row r="806" spans="2:21" ht="24.75" customHeight="1">
      <c r="B806" s="176">
        <v>800</v>
      </c>
      <c r="C806" s="231"/>
      <c r="D806" s="290" t="str">
        <f t="shared" si="51"/>
        <v/>
      </c>
      <c r="E806" s="291">
        <f>IF(D806="",0,+COUNTIF('賃上げ前(２か月目)(様式3-７) '!$D$7:$D$1006,D806))</f>
        <v>0</v>
      </c>
      <c r="F806" s="205"/>
      <c r="G806" s="295" t="str">
        <f t="shared" si="52"/>
        <v/>
      </c>
      <c r="H806" s="202"/>
      <c r="I806" s="202"/>
      <c r="J806" s="203"/>
      <c r="K806" s="203"/>
      <c r="L806" s="203"/>
      <c r="M806" s="203"/>
      <c r="N806" s="203"/>
      <c r="O806" s="203"/>
      <c r="P806" s="203"/>
      <c r="Q806" s="203"/>
      <c r="R806" s="204"/>
      <c r="S806" s="298" t="str">
        <f t="shared" si="49"/>
        <v/>
      </c>
      <c r="T806" s="299" t="str">
        <f t="shared" si="50"/>
        <v/>
      </c>
      <c r="U806" s="282"/>
    </row>
    <row r="807" spans="2:21" ht="24.75" customHeight="1">
      <c r="B807" s="176">
        <v>801</v>
      </c>
      <c r="C807" s="231"/>
      <c r="D807" s="290" t="str">
        <f t="shared" si="51"/>
        <v/>
      </c>
      <c r="E807" s="291">
        <f>IF(D807="",0,+COUNTIF('賃上げ前(２か月目)(様式3-７) '!$D$7:$D$1006,D807))</f>
        <v>0</v>
      </c>
      <c r="F807" s="205"/>
      <c r="G807" s="295" t="str">
        <f t="shared" si="52"/>
        <v/>
      </c>
      <c r="H807" s="202"/>
      <c r="I807" s="202"/>
      <c r="J807" s="203"/>
      <c r="K807" s="203"/>
      <c r="L807" s="203"/>
      <c r="M807" s="203"/>
      <c r="N807" s="203"/>
      <c r="O807" s="203"/>
      <c r="P807" s="203"/>
      <c r="Q807" s="203"/>
      <c r="R807" s="204"/>
      <c r="S807" s="298" t="str">
        <f t="shared" si="49"/>
        <v/>
      </c>
      <c r="T807" s="299" t="str">
        <f t="shared" si="50"/>
        <v/>
      </c>
      <c r="U807" s="282"/>
    </row>
    <row r="808" spans="2:21" ht="24.75" customHeight="1">
      <c r="B808" s="176">
        <v>802</v>
      </c>
      <c r="C808" s="231"/>
      <c r="D808" s="290" t="str">
        <f t="shared" si="51"/>
        <v/>
      </c>
      <c r="E808" s="291">
        <f>IF(D808="",0,+COUNTIF('賃上げ前(２か月目)(様式3-７) '!$D$7:$D$1006,D808))</f>
        <v>0</v>
      </c>
      <c r="F808" s="205"/>
      <c r="G808" s="295" t="str">
        <f t="shared" si="52"/>
        <v/>
      </c>
      <c r="H808" s="202"/>
      <c r="I808" s="202"/>
      <c r="J808" s="203"/>
      <c r="K808" s="203"/>
      <c r="L808" s="203"/>
      <c r="M808" s="203"/>
      <c r="N808" s="203"/>
      <c r="O808" s="203"/>
      <c r="P808" s="203"/>
      <c r="Q808" s="203"/>
      <c r="R808" s="204"/>
      <c r="S808" s="298" t="str">
        <f t="shared" si="49"/>
        <v/>
      </c>
      <c r="T808" s="299" t="str">
        <f t="shared" si="50"/>
        <v/>
      </c>
      <c r="U808" s="282"/>
    </row>
    <row r="809" spans="2:21" ht="24.75" customHeight="1">
      <c r="B809" s="176">
        <v>803</v>
      </c>
      <c r="C809" s="231"/>
      <c r="D809" s="290" t="str">
        <f t="shared" si="51"/>
        <v/>
      </c>
      <c r="E809" s="291">
        <f>IF(D809="",0,+COUNTIF('賃上げ前(２か月目)(様式3-７) '!$D$7:$D$1006,D809))</f>
        <v>0</v>
      </c>
      <c r="F809" s="205"/>
      <c r="G809" s="295" t="str">
        <f t="shared" si="52"/>
        <v/>
      </c>
      <c r="H809" s="202"/>
      <c r="I809" s="202"/>
      <c r="J809" s="203"/>
      <c r="K809" s="203"/>
      <c r="L809" s="203"/>
      <c r="M809" s="203"/>
      <c r="N809" s="203"/>
      <c r="O809" s="203"/>
      <c r="P809" s="203"/>
      <c r="Q809" s="203"/>
      <c r="R809" s="204"/>
      <c r="S809" s="298" t="str">
        <f t="shared" si="49"/>
        <v/>
      </c>
      <c r="T809" s="299" t="str">
        <f t="shared" si="50"/>
        <v/>
      </c>
      <c r="U809" s="282"/>
    </row>
    <row r="810" spans="2:21" ht="24.75" customHeight="1">
      <c r="B810" s="176">
        <v>804</v>
      </c>
      <c r="C810" s="231"/>
      <c r="D810" s="290" t="str">
        <f t="shared" si="51"/>
        <v/>
      </c>
      <c r="E810" s="291">
        <f>IF(D810="",0,+COUNTIF('賃上げ前(２か月目)(様式3-７) '!$D$7:$D$1006,D810))</f>
        <v>0</v>
      </c>
      <c r="F810" s="205"/>
      <c r="G810" s="295" t="str">
        <f t="shared" si="52"/>
        <v/>
      </c>
      <c r="H810" s="202"/>
      <c r="I810" s="202"/>
      <c r="J810" s="203"/>
      <c r="K810" s="203"/>
      <c r="L810" s="203"/>
      <c r="M810" s="203"/>
      <c r="N810" s="203"/>
      <c r="O810" s="203"/>
      <c r="P810" s="203"/>
      <c r="Q810" s="203"/>
      <c r="R810" s="204"/>
      <c r="S810" s="298" t="str">
        <f t="shared" si="49"/>
        <v/>
      </c>
      <c r="T810" s="299" t="str">
        <f t="shared" si="50"/>
        <v/>
      </c>
      <c r="U810" s="282"/>
    </row>
    <row r="811" spans="2:21" ht="24.75" customHeight="1">
      <c r="B811" s="176">
        <v>805</v>
      </c>
      <c r="C811" s="231"/>
      <c r="D811" s="290" t="str">
        <f t="shared" si="51"/>
        <v/>
      </c>
      <c r="E811" s="291">
        <f>IF(D811="",0,+COUNTIF('賃上げ前(２か月目)(様式3-７) '!$D$7:$D$1006,D811))</f>
        <v>0</v>
      </c>
      <c r="F811" s="205"/>
      <c r="G811" s="295" t="str">
        <f t="shared" si="52"/>
        <v/>
      </c>
      <c r="H811" s="202"/>
      <c r="I811" s="202"/>
      <c r="J811" s="203"/>
      <c r="K811" s="203"/>
      <c r="L811" s="203"/>
      <c r="M811" s="203"/>
      <c r="N811" s="203"/>
      <c r="O811" s="203"/>
      <c r="P811" s="203"/>
      <c r="Q811" s="203"/>
      <c r="R811" s="204"/>
      <c r="S811" s="298" t="str">
        <f t="shared" si="49"/>
        <v/>
      </c>
      <c r="T811" s="299" t="str">
        <f t="shared" si="50"/>
        <v/>
      </c>
      <c r="U811" s="282"/>
    </row>
    <row r="812" spans="2:21" ht="24.75" customHeight="1">
      <c r="B812" s="176">
        <v>806</v>
      </c>
      <c r="C812" s="231"/>
      <c r="D812" s="290" t="str">
        <f t="shared" si="51"/>
        <v/>
      </c>
      <c r="E812" s="291">
        <f>IF(D812="",0,+COUNTIF('賃上げ前(２か月目)(様式3-７) '!$D$7:$D$1006,D812))</f>
        <v>0</v>
      </c>
      <c r="F812" s="205"/>
      <c r="G812" s="295" t="str">
        <f t="shared" si="52"/>
        <v/>
      </c>
      <c r="H812" s="202"/>
      <c r="I812" s="202"/>
      <c r="J812" s="203"/>
      <c r="K812" s="203"/>
      <c r="L812" s="203"/>
      <c r="M812" s="203"/>
      <c r="N812" s="203"/>
      <c r="O812" s="203"/>
      <c r="P812" s="203"/>
      <c r="Q812" s="203"/>
      <c r="R812" s="204"/>
      <c r="S812" s="298" t="str">
        <f t="shared" si="49"/>
        <v/>
      </c>
      <c r="T812" s="299" t="str">
        <f t="shared" si="50"/>
        <v/>
      </c>
      <c r="U812" s="282"/>
    </row>
    <row r="813" spans="2:21" ht="24.75" customHeight="1">
      <c r="B813" s="176">
        <v>807</v>
      </c>
      <c r="C813" s="231"/>
      <c r="D813" s="290" t="str">
        <f t="shared" si="51"/>
        <v/>
      </c>
      <c r="E813" s="291">
        <f>IF(D813="",0,+COUNTIF('賃上げ前(２か月目)(様式3-７) '!$D$7:$D$1006,D813))</f>
        <v>0</v>
      </c>
      <c r="F813" s="205"/>
      <c r="G813" s="295" t="str">
        <f t="shared" si="52"/>
        <v/>
      </c>
      <c r="H813" s="202"/>
      <c r="I813" s="202"/>
      <c r="J813" s="203"/>
      <c r="K813" s="203"/>
      <c r="L813" s="203"/>
      <c r="M813" s="203"/>
      <c r="N813" s="203"/>
      <c r="O813" s="203"/>
      <c r="P813" s="203"/>
      <c r="Q813" s="203"/>
      <c r="R813" s="204"/>
      <c r="S813" s="298" t="str">
        <f t="shared" si="49"/>
        <v/>
      </c>
      <c r="T813" s="299" t="str">
        <f t="shared" si="50"/>
        <v/>
      </c>
      <c r="U813" s="282"/>
    </row>
    <row r="814" spans="2:21" ht="24.75" customHeight="1">
      <c r="B814" s="176">
        <v>808</v>
      </c>
      <c r="C814" s="231"/>
      <c r="D814" s="290" t="str">
        <f t="shared" si="51"/>
        <v/>
      </c>
      <c r="E814" s="291">
        <f>IF(D814="",0,+COUNTIF('賃上げ前(２か月目)(様式3-７) '!$D$7:$D$1006,D814))</f>
        <v>0</v>
      </c>
      <c r="F814" s="205"/>
      <c r="G814" s="295" t="str">
        <f t="shared" si="52"/>
        <v/>
      </c>
      <c r="H814" s="202"/>
      <c r="I814" s="202"/>
      <c r="J814" s="203"/>
      <c r="K814" s="203"/>
      <c r="L814" s="203"/>
      <c r="M814" s="203"/>
      <c r="N814" s="203"/>
      <c r="O814" s="203"/>
      <c r="P814" s="203"/>
      <c r="Q814" s="203"/>
      <c r="R814" s="204"/>
      <c r="S814" s="298" t="str">
        <f t="shared" si="49"/>
        <v/>
      </c>
      <c r="T814" s="299" t="str">
        <f t="shared" si="50"/>
        <v/>
      </c>
      <c r="U814" s="282"/>
    </row>
    <row r="815" spans="2:21" ht="24.75" customHeight="1">
      <c r="B815" s="176">
        <v>809</v>
      </c>
      <c r="C815" s="231"/>
      <c r="D815" s="290" t="str">
        <f t="shared" si="51"/>
        <v/>
      </c>
      <c r="E815" s="291">
        <f>IF(D815="",0,+COUNTIF('賃上げ前(２か月目)(様式3-７) '!$D$7:$D$1006,D815))</f>
        <v>0</v>
      </c>
      <c r="F815" s="205"/>
      <c r="G815" s="295" t="str">
        <f t="shared" si="52"/>
        <v/>
      </c>
      <c r="H815" s="202"/>
      <c r="I815" s="202"/>
      <c r="J815" s="203"/>
      <c r="K815" s="203"/>
      <c r="L815" s="203"/>
      <c r="M815" s="203"/>
      <c r="N815" s="203"/>
      <c r="O815" s="203"/>
      <c r="P815" s="203"/>
      <c r="Q815" s="203"/>
      <c r="R815" s="204"/>
      <c r="S815" s="298" t="str">
        <f t="shared" si="49"/>
        <v/>
      </c>
      <c r="T815" s="299" t="str">
        <f t="shared" si="50"/>
        <v/>
      </c>
      <c r="U815" s="282"/>
    </row>
    <row r="816" spans="2:21" ht="24.75" customHeight="1">
      <c r="B816" s="176">
        <v>810</v>
      </c>
      <c r="C816" s="231"/>
      <c r="D816" s="290" t="str">
        <f t="shared" si="51"/>
        <v/>
      </c>
      <c r="E816" s="291">
        <f>IF(D816="",0,+COUNTIF('賃上げ前(２か月目)(様式3-７) '!$D$7:$D$1006,D816))</f>
        <v>0</v>
      </c>
      <c r="F816" s="205"/>
      <c r="G816" s="295" t="str">
        <f t="shared" si="52"/>
        <v/>
      </c>
      <c r="H816" s="202"/>
      <c r="I816" s="202"/>
      <c r="J816" s="203"/>
      <c r="K816" s="203"/>
      <c r="L816" s="203"/>
      <c r="M816" s="203"/>
      <c r="N816" s="203"/>
      <c r="O816" s="203"/>
      <c r="P816" s="203"/>
      <c r="Q816" s="203"/>
      <c r="R816" s="204"/>
      <c r="S816" s="298" t="str">
        <f t="shared" si="49"/>
        <v/>
      </c>
      <c r="T816" s="299" t="str">
        <f t="shared" si="50"/>
        <v/>
      </c>
      <c r="U816" s="282"/>
    </row>
    <row r="817" spans="2:21" ht="24.75" customHeight="1">
      <c r="B817" s="176">
        <v>811</v>
      </c>
      <c r="C817" s="231"/>
      <c r="D817" s="290" t="str">
        <f t="shared" si="51"/>
        <v/>
      </c>
      <c r="E817" s="291">
        <f>IF(D817="",0,+COUNTIF('賃上げ前(２か月目)(様式3-７) '!$D$7:$D$1006,D817))</f>
        <v>0</v>
      </c>
      <c r="F817" s="205"/>
      <c r="G817" s="295" t="str">
        <f t="shared" si="52"/>
        <v/>
      </c>
      <c r="H817" s="202"/>
      <c r="I817" s="202"/>
      <c r="J817" s="203"/>
      <c r="K817" s="203"/>
      <c r="L817" s="203"/>
      <c r="M817" s="203"/>
      <c r="N817" s="203"/>
      <c r="O817" s="203"/>
      <c r="P817" s="203"/>
      <c r="Q817" s="203"/>
      <c r="R817" s="204"/>
      <c r="S817" s="298" t="str">
        <f t="shared" si="49"/>
        <v/>
      </c>
      <c r="T817" s="299" t="str">
        <f t="shared" si="50"/>
        <v/>
      </c>
      <c r="U817" s="282"/>
    </row>
    <row r="818" spans="2:21" ht="24.75" customHeight="1">
      <c r="B818" s="176">
        <v>812</v>
      </c>
      <c r="C818" s="231"/>
      <c r="D818" s="290" t="str">
        <f t="shared" si="51"/>
        <v/>
      </c>
      <c r="E818" s="291">
        <f>IF(D818="",0,+COUNTIF('賃上げ前(２か月目)(様式3-７) '!$D$7:$D$1006,D818))</f>
        <v>0</v>
      </c>
      <c r="F818" s="205"/>
      <c r="G818" s="295" t="str">
        <f t="shared" si="52"/>
        <v/>
      </c>
      <c r="H818" s="202"/>
      <c r="I818" s="202"/>
      <c r="J818" s="203"/>
      <c r="K818" s="203"/>
      <c r="L818" s="203"/>
      <c r="M818" s="203"/>
      <c r="N818" s="203"/>
      <c r="O818" s="203"/>
      <c r="P818" s="203"/>
      <c r="Q818" s="203"/>
      <c r="R818" s="204"/>
      <c r="S818" s="298" t="str">
        <f t="shared" si="49"/>
        <v/>
      </c>
      <c r="T818" s="299" t="str">
        <f t="shared" si="50"/>
        <v/>
      </c>
      <c r="U818" s="282"/>
    </row>
    <row r="819" spans="2:21" ht="24.75" customHeight="1">
      <c r="B819" s="176">
        <v>813</v>
      </c>
      <c r="C819" s="231"/>
      <c r="D819" s="290" t="str">
        <f t="shared" si="51"/>
        <v/>
      </c>
      <c r="E819" s="291">
        <f>IF(D819="",0,+COUNTIF('賃上げ前(２か月目)(様式3-７) '!$D$7:$D$1006,D819))</f>
        <v>0</v>
      </c>
      <c r="F819" s="205"/>
      <c r="G819" s="295" t="str">
        <f t="shared" si="52"/>
        <v/>
      </c>
      <c r="H819" s="202"/>
      <c r="I819" s="202"/>
      <c r="J819" s="203"/>
      <c r="K819" s="203"/>
      <c r="L819" s="203"/>
      <c r="M819" s="203"/>
      <c r="N819" s="203"/>
      <c r="O819" s="203"/>
      <c r="P819" s="203"/>
      <c r="Q819" s="203"/>
      <c r="R819" s="204"/>
      <c r="S819" s="298" t="str">
        <f t="shared" si="49"/>
        <v/>
      </c>
      <c r="T819" s="299" t="str">
        <f t="shared" si="50"/>
        <v/>
      </c>
      <c r="U819" s="282"/>
    </row>
    <row r="820" spans="2:21" ht="24.75" customHeight="1">
      <c r="B820" s="176">
        <v>814</v>
      </c>
      <c r="C820" s="231"/>
      <c r="D820" s="290" t="str">
        <f t="shared" si="51"/>
        <v/>
      </c>
      <c r="E820" s="291">
        <f>IF(D820="",0,+COUNTIF('賃上げ前(２か月目)(様式3-７) '!$D$7:$D$1006,D820))</f>
        <v>0</v>
      </c>
      <c r="F820" s="205"/>
      <c r="G820" s="295" t="str">
        <f t="shared" si="52"/>
        <v/>
      </c>
      <c r="H820" s="202"/>
      <c r="I820" s="202"/>
      <c r="J820" s="203"/>
      <c r="K820" s="203"/>
      <c r="L820" s="203"/>
      <c r="M820" s="203"/>
      <c r="N820" s="203"/>
      <c r="O820" s="203"/>
      <c r="P820" s="203"/>
      <c r="Q820" s="203"/>
      <c r="R820" s="204"/>
      <c r="S820" s="298" t="str">
        <f t="shared" si="49"/>
        <v/>
      </c>
      <c r="T820" s="299" t="str">
        <f t="shared" si="50"/>
        <v/>
      </c>
      <c r="U820" s="282"/>
    </row>
    <row r="821" spans="2:21" ht="24.75" customHeight="1">
      <c r="B821" s="176">
        <v>815</v>
      </c>
      <c r="C821" s="231"/>
      <c r="D821" s="290" t="str">
        <f t="shared" si="51"/>
        <v/>
      </c>
      <c r="E821" s="291">
        <f>IF(D821="",0,+COUNTIF('賃上げ前(２か月目)(様式3-７) '!$D$7:$D$1006,D821))</f>
        <v>0</v>
      </c>
      <c r="F821" s="205"/>
      <c r="G821" s="295" t="str">
        <f t="shared" si="52"/>
        <v/>
      </c>
      <c r="H821" s="202"/>
      <c r="I821" s="202"/>
      <c r="J821" s="203"/>
      <c r="K821" s="203"/>
      <c r="L821" s="203"/>
      <c r="M821" s="203"/>
      <c r="N821" s="203"/>
      <c r="O821" s="203"/>
      <c r="P821" s="203"/>
      <c r="Q821" s="203"/>
      <c r="R821" s="204"/>
      <c r="S821" s="298" t="str">
        <f t="shared" si="49"/>
        <v/>
      </c>
      <c r="T821" s="299" t="str">
        <f t="shared" si="50"/>
        <v/>
      </c>
      <c r="U821" s="282"/>
    </row>
    <row r="822" spans="2:21" ht="24.75" customHeight="1">
      <c r="B822" s="176">
        <v>816</v>
      </c>
      <c r="C822" s="231"/>
      <c r="D822" s="290" t="str">
        <f t="shared" si="51"/>
        <v/>
      </c>
      <c r="E822" s="291">
        <f>IF(D822="",0,+COUNTIF('賃上げ前(２か月目)(様式3-７) '!$D$7:$D$1006,D822))</f>
        <v>0</v>
      </c>
      <c r="F822" s="205"/>
      <c r="G822" s="295" t="str">
        <f t="shared" si="52"/>
        <v/>
      </c>
      <c r="H822" s="202"/>
      <c r="I822" s="202"/>
      <c r="J822" s="203"/>
      <c r="K822" s="203"/>
      <c r="L822" s="203"/>
      <c r="M822" s="203"/>
      <c r="N822" s="203"/>
      <c r="O822" s="203"/>
      <c r="P822" s="203"/>
      <c r="Q822" s="203"/>
      <c r="R822" s="204"/>
      <c r="S822" s="298" t="str">
        <f t="shared" si="49"/>
        <v/>
      </c>
      <c r="T822" s="299" t="str">
        <f t="shared" si="50"/>
        <v/>
      </c>
      <c r="U822" s="282"/>
    </row>
    <row r="823" spans="2:21" ht="24.75" customHeight="1">
      <c r="B823" s="176">
        <v>817</v>
      </c>
      <c r="C823" s="231"/>
      <c r="D823" s="290" t="str">
        <f t="shared" si="51"/>
        <v/>
      </c>
      <c r="E823" s="291">
        <f>IF(D823="",0,+COUNTIF('賃上げ前(２か月目)(様式3-７) '!$D$7:$D$1006,D823))</f>
        <v>0</v>
      </c>
      <c r="F823" s="205"/>
      <c r="G823" s="295" t="str">
        <f t="shared" si="52"/>
        <v/>
      </c>
      <c r="H823" s="202"/>
      <c r="I823" s="202"/>
      <c r="J823" s="203"/>
      <c r="K823" s="203"/>
      <c r="L823" s="203"/>
      <c r="M823" s="203"/>
      <c r="N823" s="203"/>
      <c r="O823" s="203"/>
      <c r="P823" s="203"/>
      <c r="Q823" s="203"/>
      <c r="R823" s="204"/>
      <c r="S823" s="298" t="str">
        <f t="shared" si="49"/>
        <v/>
      </c>
      <c r="T823" s="299" t="str">
        <f t="shared" si="50"/>
        <v/>
      </c>
      <c r="U823" s="282"/>
    </row>
    <row r="824" spans="2:21" ht="24.75" customHeight="1">
      <c r="B824" s="176">
        <v>818</v>
      </c>
      <c r="C824" s="231"/>
      <c r="D824" s="290" t="str">
        <f t="shared" si="51"/>
        <v/>
      </c>
      <c r="E824" s="291">
        <f>IF(D824="",0,+COUNTIF('賃上げ前(２か月目)(様式3-７) '!$D$7:$D$1006,D824))</f>
        <v>0</v>
      </c>
      <c r="F824" s="205"/>
      <c r="G824" s="295" t="str">
        <f t="shared" si="52"/>
        <v/>
      </c>
      <c r="H824" s="202"/>
      <c r="I824" s="202"/>
      <c r="J824" s="203"/>
      <c r="K824" s="203"/>
      <c r="L824" s="203"/>
      <c r="M824" s="203"/>
      <c r="N824" s="203"/>
      <c r="O824" s="203"/>
      <c r="P824" s="203"/>
      <c r="Q824" s="203"/>
      <c r="R824" s="204"/>
      <c r="S824" s="298" t="str">
        <f t="shared" si="49"/>
        <v/>
      </c>
      <c r="T824" s="299" t="str">
        <f t="shared" si="50"/>
        <v/>
      </c>
      <c r="U824" s="282"/>
    </row>
    <row r="825" spans="2:21" ht="24.75" customHeight="1">
      <c r="B825" s="176">
        <v>819</v>
      </c>
      <c r="C825" s="231"/>
      <c r="D825" s="290" t="str">
        <f t="shared" si="51"/>
        <v/>
      </c>
      <c r="E825" s="291">
        <f>IF(D825="",0,+COUNTIF('賃上げ前(２か月目)(様式3-７) '!$D$7:$D$1006,D825))</f>
        <v>0</v>
      </c>
      <c r="F825" s="205"/>
      <c r="G825" s="295" t="str">
        <f t="shared" si="52"/>
        <v/>
      </c>
      <c r="H825" s="202"/>
      <c r="I825" s="202"/>
      <c r="J825" s="203"/>
      <c r="K825" s="203"/>
      <c r="L825" s="203"/>
      <c r="M825" s="203"/>
      <c r="N825" s="203"/>
      <c r="O825" s="203"/>
      <c r="P825" s="203"/>
      <c r="Q825" s="203"/>
      <c r="R825" s="204"/>
      <c r="S825" s="298" t="str">
        <f t="shared" si="49"/>
        <v/>
      </c>
      <c r="T825" s="299" t="str">
        <f t="shared" si="50"/>
        <v/>
      </c>
      <c r="U825" s="282"/>
    </row>
    <row r="826" spans="2:21" ht="24.75" customHeight="1">
      <c r="B826" s="176">
        <v>820</v>
      </c>
      <c r="C826" s="231"/>
      <c r="D826" s="290" t="str">
        <f t="shared" si="51"/>
        <v/>
      </c>
      <c r="E826" s="291">
        <f>IF(D826="",0,+COUNTIF('賃上げ前(２か月目)(様式3-７) '!$D$7:$D$1006,D826))</f>
        <v>0</v>
      </c>
      <c r="F826" s="205"/>
      <c r="G826" s="295" t="str">
        <f t="shared" si="52"/>
        <v/>
      </c>
      <c r="H826" s="202"/>
      <c r="I826" s="202"/>
      <c r="J826" s="203"/>
      <c r="K826" s="203"/>
      <c r="L826" s="203"/>
      <c r="M826" s="203"/>
      <c r="N826" s="203"/>
      <c r="O826" s="203"/>
      <c r="P826" s="203"/>
      <c r="Q826" s="203"/>
      <c r="R826" s="204"/>
      <c r="S826" s="298" t="str">
        <f t="shared" si="49"/>
        <v/>
      </c>
      <c r="T826" s="299" t="str">
        <f t="shared" si="50"/>
        <v/>
      </c>
      <c r="U826" s="282"/>
    </row>
    <row r="827" spans="2:21" ht="24.75" customHeight="1">
      <c r="B827" s="176">
        <v>821</v>
      </c>
      <c r="C827" s="231"/>
      <c r="D827" s="290" t="str">
        <f t="shared" si="51"/>
        <v/>
      </c>
      <c r="E827" s="291">
        <f>IF(D827="",0,+COUNTIF('賃上げ前(２か月目)(様式3-７) '!$D$7:$D$1006,D827))</f>
        <v>0</v>
      </c>
      <c r="F827" s="205"/>
      <c r="G827" s="295" t="str">
        <f t="shared" si="52"/>
        <v/>
      </c>
      <c r="H827" s="202"/>
      <c r="I827" s="202"/>
      <c r="J827" s="203"/>
      <c r="K827" s="203"/>
      <c r="L827" s="203"/>
      <c r="M827" s="203"/>
      <c r="N827" s="203"/>
      <c r="O827" s="203"/>
      <c r="P827" s="203"/>
      <c r="Q827" s="203"/>
      <c r="R827" s="204"/>
      <c r="S827" s="298" t="str">
        <f t="shared" si="49"/>
        <v/>
      </c>
      <c r="T827" s="299" t="str">
        <f t="shared" si="50"/>
        <v/>
      </c>
      <c r="U827" s="282"/>
    </row>
    <row r="828" spans="2:21" ht="24.75" customHeight="1">
      <c r="B828" s="176">
        <v>822</v>
      </c>
      <c r="C828" s="231"/>
      <c r="D828" s="290" t="str">
        <f t="shared" si="51"/>
        <v/>
      </c>
      <c r="E828" s="291">
        <f>IF(D828="",0,+COUNTIF('賃上げ前(２か月目)(様式3-７) '!$D$7:$D$1006,D828))</f>
        <v>0</v>
      </c>
      <c r="F828" s="205"/>
      <c r="G828" s="295" t="str">
        <f t="shared" si="52"/>
        <v/>
      </c>
      <c r="H828" s="202"/>
      <c r="I828" s="202"/>
      <c r="J828" s="203"/>
      <c r="K828" s="203"/>
      <c r="L828" s="203"/>
      <c r="M828" s="203"/>
      <c r="N828" s="203"/>
      <c r="O828" s="203"/>
      <c r="P828" s="203"/>
      <c r="Q828" s="203"/>
      <c r="R828" s="204"/>
      <c r="S828" s="298" t="str">
        <f t="shared" si="49"/>
        <v/>
      </c>
      <c r="T828" s="299" t="str">
        <f t="shared" si="50"/>
        <v/>
      </c>
      <c r="U828" s="282"/>
    </row>
    <row r="829" spans="2:21" ht="24.75" customHeight="1">
      <c r="B829" s="176">
        <v>823</v>
      </c>
      <c r="C829" s="231"/>
      <c r="D829" s="290" t="str">
        <f t="shared" si="51"/>
        <v/>
      </c>
      <c r="E829" s="291">
        <f>IF(D829="",0,+COUNTIF('賃上げ前(２か月目)(様式3-７) '!$D$7:$D$1006,D829))</f>
        <v>0</v>
      </c>
      <c r="F829" s="205"/>
      <c r="G829" s="295" t="str">
        <f t="shared" si="52"/>
        <v/>
      </c>
      <c r="H829" s="202"/>
      <c r="I829" s="202"/>
      <c r="J829" s="203"/>
      <c r="K829" s="203"/>
      <c r="L829" s="203"/>
      <c r="M829" s="203"/>
      <c r="N829" s="203"/>
      <c r="O829" s="203"/>
      <c r="P829" s="203"/>
      <c r="Q829" s="203"/>
      <c r="R829" s="204"/>
      <c r="S829" s="298" t="str">
        <f t="shared" si="49"/>
        <v/>
      </c>
      <c r="T829" s="299" t="str">
        <f t="shared" si="50"/>
        <v/>
      </c>
      <c r="U829" s="282"/>
    </row>
    <row r="830" spans="2:21" ht="24.75" customHeight="1">
      <c r="B830" s="176">
        <v>824</v>
      </c>
      <c r="C830" s="231"/>
      <c r="D830" s="290" t="str">
        <f t="shared" si="51"/>
        <v/>
      </c>
      <c r="E830" s="291">
        <f>IF(D830="",0,+COUNTIF('賃上げ前(２か月目)(様式3-７) '!$D$7:$D$1006,D830))</f>
        <v>0</v>
      </c>
      <c r="F830" s="205"/>
      <c r="G830" s="295" t="str">
        <f t="shared" si="52"/>
        <v/>
      </c>
      <c r="H830" s="202"/>
      <c r="I830" s="202"/>
      <c r="J830" s="203"/>
      <c r="K830" s="203"/>
      <c r="L830" s="203"/>
      <c r="M830" s="203"/>
      <c r="N830" s="203"/>
      <c r="O830" s="203"/>
      <c r="P830" s="203"/>
      <c r="Q830" s="203"/>
      <c r="R830" s="204"/>
      <c r="S830" s="298" t="str">
        <f t="shared" si="49"/>
        <v/>
      </c>
      <c r="T830" s="299" t="str">
        <f t="shared" si="50"/>
        <v/>
      </c>
      <c r="U830" s="282"/>
    </row>
    <row r="831" spans="2:21" ht="24.75" customHeight="1">
      <c r="B831" s="176">
        <v>825</v>
      </c>
      <c r="C831" s="231"/>
      <c r="D831" s="290" t="str">
        <f t="shared" si="51"/>
        <v/>
      </c>
      <c r="E831" s="291">
        <f>IF(D831="",0,+COUNTIF('賃上げ前(２か月目)(様式3-７) '!$D$7:$D$1006,D831))</f>
        <v>0</v>
      </c>
      <c r="F831" s="205"/>
      <c r="G831" s="295" t="str">
        <f t="shared" si="52"/>
        <v/>
      </c>
      <c r="H831" s="202"/>
      <c r="I831" s="202"/>
      <c r="J831" s="203"/>
      <c r="K831" s="203"/>
      <c r="L831" s="203"/>
      <c r="M831" s="203"/>
      <c r="N831" s="203"/>
      <c r="O831" s="203"/>
      <c r="P831" s="203"/>
      <c r="Q831" s="203"/>
      <c r="R831" s="204"/>
      <c r="S831" s="298" t="str">
        <f t="shared" si="49"/>
        <v/>
      </c>
      <c r="T831" s="299" t="str">
        <f t="shared" si="50"/>
        <v/>
      </c>
      <c r="U831" s="282"/>
    </row>
    <row r="832" spans="2:21" ht="24.75" customHeight="1">
      <c r="B832" s="176">
        <v>826</v>
      </c>
      <c r="C832" s="231"/>
      <c r="D832" s="290" t="str">
        <f t="shared" si="51"/>
        <v/>
      </c>
      <c r="E832" s="291">
        <f>IF(D832="",0,+COUNTIF('賃上げ前(２か月目)(様式3-７) '!$D$7:$D$1006,D832))</f>
        <v>0</v>
      </c>
      <c r="F832" s="205"/>
      <c r="G832" s="295" t="str">
        <f t="shared" si="52"/>
        <v/>
      </c>
      <c r="H832" s="202"/>
      <c r="I832" s="202"/>
      <c r="J832" s="203"/>
      <c r="K832" s="203"/>
      <c r="L832" s="203"/>
      <c r="M832" s="203"/>
      <c r="N832" s="203"/>
      <c r="O832" s="203"/>
      <c r="P832" s="203"/>
      <c r="Q832" s="203"/>
      <c r="R832" s="204"/>
      <c r="S832" s="298" t="str">
        <f t="shared" si="49"/>
        <v/>
      </c>
      <c r="T832" s="299" t="str">
        <f t="shared" si="50"/>
        <v/>
      </c>
      <c r="U832" s="282"/>
    </row>
    <row r="833" spans="2:21" ht="24.75" customHeight="1">
      <c r="B833" s="176">
        <v>827</v>
      </c>
      <c r="C833" s="231"/>
      <c r="D833" s="290" t="str">
        <f t="shared" si="51"/>
        <v/>
      </c>
      <c r="E833" s="291">
        <f>IF(D833="",0,+COUNTIF('賃上げ前(２か月目)(様式3-７) '!$D$7:$D$1006,D833))</f>
        <v>0</v>
      </c>
      <c r="F833" s="205"/>
      <c r="G833" s="295" t="str">
        <f t="shared" si="52"/>
        <v/>
      </c>
      <c r="H833" s="202"/>
      <c r="I833" s="202"/>
      <c r="J833" s="203"/>
      <c r="K833" s="203"/>
      <c r="L833" s="203"/>
      <c r="M833" s="203"/>
      <c r="N833" s="203"/>
      <c r="O833" s="203"/>
      <c r="P833" s="203"/>
      <c r="Q833" s="203"/>
      <c r="R833" s="204"/>
      <c r="S833" s="298" t="str">
        <f t="shared" si="49"/>
        <v/>
      </c>
      <c r="T833" s="299" t="str">
        <f t="shared" si="50"/>
        <v/>
      </c>
      <c r="U833" s="282"/>
    </row>
    <row r="834" spans="2:21" ht="24.75" customHeight="1">
      <c r="B834" s="176">
        <v>828</v>
      </c>
      <c r="C834" s="231"/>
      <c r="D834" s="290" t="str">
        <f t="shared" si="51"/>
        <v/>
      </c>
      <c r="E834" s="291">
        <f>IF(D834="",0,+COUNTIF('賃上げ前(２か月目)(様式3-７) '!$D$7:$D$1006,D834))</f>
        <v>0</v>
      </c>
      <c r="F834" s="205"/>
      <c r="G834" s="295" t="str">
        <f t="shared" si="52"/>
        <v/>
      </c>
      <c r="H834" s="202"/>
      <c r="I834" s="202"/>
      <c r="J834" s="203"/>
      <c r="K834" s="203"/>
      <c r="L834" s="203"/>
      <c r="M834" s="203"/>
      <c r="N834" s="203"/>
      <c r="O834" s="203"/>
      <c r="P834" s="203"/>
      <c r="Q834" s="203"/>
      <c r="R834" s="204"/>
      <c r="S834" s="298" t="str">
        <f t="shared" si="49"/>
        <v/>
      </c>
      <c r="T834" s="299" t="str">
        <f t="shared" si="50"/>
        <v/>
      </c>
      <c r="U834" s="282"/>
    </row>
    <row r="835" spans="2:21" ht="24.75" customHeight="1">
      <c r="B835" s="176">
        <v>829</v>
      </c>
      <c r="C835" s="231"/>
      <c r="D835" s="290" t="str">
        <f t="shared" si="51"/>
        <v/>
      </c>
      <c r="E835" s="291">
        <f>IF(D835="",0,+COUNTIF('賃上げ前(２か月目)(様式3-７) '!$D$7:$D$1006,D835))</f>
        <v>0</v>
      </c>
      <c r="F835" s="205"/>
      <c r="G835" s="295" t="str">
        <f t="shared" si="52"/>
        <v/>
      </c>
      <c r="H835" s="202"/>
      <c r="I835" s="202"/>
      <c r="J835" s="203"/>
      <c r="K835" s="203"/>
      <c r="L835" s="203"/>
      <c r="M835" s="203"/>
      <c r="N835" s="203"/>
      <c r="O835" s="203"/>
      <c r="P835" s="203"/>
      <c r="Q835" s="203"/>
      <c r="R835" s="204"/>
      <c r="S835" s="298" t="str">
        <f t="shared" si="49"/>
        <v/>
      </c>
      <c r="T835" s="299" t="str">
        <f t="shared" si="50"/>
        <v/>
      </c>
      <c r="U835" s="282"/>
    </row>
    <row r="836" spans="2:21" ht="24.75" customHeight="1">
      <c r="B836" s="176">
        <v>830</v>
      </c>
      <c r="C836" s="231"/>
      <c r="D836" s="290" t="str">
        <f t="shared" si="51"/>
        <v/>
      </c>
      <c r="E836" s="291">
        <f>IF(D836="",0,+COUNTIF('賃上げ前(２か月目)(様式3-７) '!$D$7:$D$1006,D836))</f>
        <v>0</v>
      </c>
      <c r="F836" s="205"/>
      <c r="G836" s="295" t="str">
        <f t="shared" si="52"/>
        <v/>
      </c>
      <c r="H836" s="202"/>
      <c r="I836" s="202"/>
      <c r="J836" s="203"/>
      <c r="K836" s="203"/>
      <c r="L836" s="203"/>
      <c r="M836" s="203"/>
      <c r="N836" s="203"/>
      <c r="O836" s="203"/>
      <c r="P836" s="203"/>
      <c r="Q836" s="203"/>
      <c r="R836" s="204"/>
      <c r="S836" s="298" t="str">
        <f t="shared" si="49"/>
        <v/>
      </c>
      <c r="T836" s="299" t="str">
        <f t="shared" si="50"/>
        <v/>
      </c>
      <c r="U836" s="282"/>
    </row>
    <row r="837" spans="2:21" ht="24.75" customHeight="1">
      <c r="B837" s="176">
        <v>831</v>
      </c>
      <c r="C837" s="231"/>
      <c r="D837" s="290" t="str">
        <f t="shared" si="51"/>
        <v/>
      </c>
      <c r="E837" s="291">
        <f>IF(D837="",0,+COUNTIF('賃上げ前(２か月目)(様式3-７) '!$D$7:$D$1006,D837))</f>
        <v>0</v>
      </c>
      <c r="F837" s="205"/>
      <c r="G837" s="295" t="str">
        <f t="shared" si="52"/>
        <v/>
      </c>
      <c r="H837" s="202"/>
      <c r="I837" s="202"/>
      <c r="J837" s="203"/>
      <c r="K837" s="203"/>
      <c r="L837" s="203"/>
      <c r="M837" s="203"/>
      <c r="N837" s="203"/>
      <c r="O837" s="203"/>
      <c r="P837" s="203"/>
      <c r="Q837" s="203"/>
      <c r="R837" s="204"/>
      <c r="S837" s="298" t="str">
        <f t="shared" si="49"/>
        <v/>
      </c>
      <c r="T837" s="299" t="str">
        <f t="shared" si="50"/>
        <v/>
      </c>
      <c r="U837" s="282"/>
    </row>
    <row r="838" spans="2:21" ht="24.75" customHeight="1">
      <c r="B838" s="176">
        <v>832</v>
      </c>
      <c r="C838" s="231"/>
      <c r="D838" s="290" t="str">
        <f t="shared" si="51"/>
        <v/>
      </c>
      <c r="E838" s="291">
        <f>IF(D838="",0,+COUNTIF('賃上げ前(２か月目)(様式3-７) '!$D$7:$D$1006,D838))</f>
        <v>0</v>
      </c>
      <c r="F838" s="205"/>
      <c r="G838" s="295" t="str">
        <f t="shared" si="52"/>
        <v/>
      </c>
      <c r="H838" s="202"/>
      <c r="I838" s="202"/>
      <c r="J838" s="203"/>
      <c r="K838" s="203"/>
      <c r="L838" s="203"/>
      <c r="M838" s="203"/>
      <c r="N838" s="203"/>
      <c r="O838" s="203"/>
      <c r="P838" s="203"/>
      <c r="Q838" s="203"/>
      <c r="R838" s="204"/>
      <c r="S838" s="298" t="str">
        <f t="shared" si="49"/>
        <v/>
      </c>
      <c r="T838" s="299" t="str">
        <f t="shared" si="50"/>
        <v/>
      </c>
      <c r="U838" s="282"/>
    </row>
    <row r="839" spans="2:21" ht="24.75" customHeight="1">
      <c r="B839" s="176">
        <v>833</v>
      </c>
      <c r="C839" s="231"/>
      <c r="D839" s="290" t="str">
        <f t="shared" si="51"/>
        <v/>
      </c>
      <c r="E839" s="291">
        <f>IF(D839="",0,+COUNTIF('賃上げ前(２か月目)(様式3-７) '!$D$7:$D$1006,D839))</f>
        <v>0</v>
      </c>
      <c r="F839" s="205"/>
      <c r="G839" s="295" t="str">
        <f t="shared" si="52"/>
        <v/>
      </c>
      <c r="H839" s="202"/>
      <c r="I839" s="202"/>
      <c r="J839" s="203"/>
      <c r="K839" s="203"/>
      <c r="L839" s="203"/>
      <c r="M839" s="203"/>
      <c r="N839" s="203"/>
      <c r="O839" s="203"/>
      <c r="P839" s="203"/>
      <c r="Q839" s="203"/>
      <c r="R839" s="204"/>
      <c r="S839" s="298" t="str">
        <f t="shared" si="49"/>
        <v/>
      </c>
      <c r="T839" s="299" t="str">
        <f t="shared" si="50"/>
        <v/>
      </c>
      <c r="U839" s="282"/>
    </row>
    <row r="840" spans="2:21" ht="24.75" customHeight="1">
      <c r="B840" s="176">
        <v>834</v>
      </c>
      <c r="C840" s="231"/>
      <c r="D840" s="290" t="str">
        <f t="shared" si="51"/>
        <v/>
      </c>
      <c r="E840" s="291">
        <f>IF(D840="",0,+COUNTIF('賃上げ前(２か月目)(様式3-７) '!$D$7:$D$1006,D840))</f>
        <v>0</v>
      </c>
      <c r="F840" s="205"/>
      <c r="G840" s="295" t="str">
        <f t="shared" si="52"/>
        <v/>
      </c>
      <c r="H840" s="202"/>
      <c r="I840" s="202"/>
      <c r="J840" s="203"/>
      <c r="K840" s="203"/>
      <c r="L840" s="203"/>
      <c r="M840" s="203"/>
      <c r="N840" s="203"/>
      <c r="O840" s="203"/>
      <c r="P840" s="203"/>
      <c r="Q840" s="203"/>
      <c r="R840" s="204"/>
      <c r="S840" s="298" t="str">
        <f t="shared" ref="S840:S903" si="53">IF(C840="","",+SUM(H840:R840))</f>
        <v/>
      </c>
      <c r="T840" s="299" t="str">
        <f t="shared" ref="T840:T903" si="54">IF(C840="","",+IF(G840="対象",H840,0))</f>
        <v/>
      </c>
      <c r="U840" s="282"/>
    </row>
    <row r="841" spans="2:21" ht="24.75" customHeight="1">
      <c r="B841" s="176">
        <v>835</v>
      </c>
      <c r="C841" s="231"/>
      <c r="D841" s="290" t="str">
        <f t="shared" ref="D841:D904" si="55">SUBSTITUTE(SUBSTITUTE(C841,"　","")," ","")</f>
        <v/>
      </c>
      <c r="E841" s="291">
        <f>IF(D841="",0,+COUNTIF('賃上げ前(２か月目)(様式3-７) '!$D$7:$D$1006,D841))</f>
        <v>0</v>
      </c>
      <c r="F841" s="205"/>
      <c r="G841" s="295" t="str">
        <f t="shared" ref="G841:G904" si="56">IF(C841="","",+IF(OR(E841&lt;1,F841=""),"除外","対象"))</f>
        <v/>
      </c>
      <c r="H841" s="202"/>
      <c r="I841" s="202"/>
      <c r="J841" s="203"/>
      <c r="K841" s="203"/>
      <c r="L841" s="203"/>
      <c r="M841" s="203"/>
      <c r="N841" s="203"/>
      <c r="O841" s="203"/>
      <c r="P841" s="203"/>
      <c r="Q841" s="203"/>
      <c r="R841" s="204"/>
      <c r="S841" s="298" t="str">
        <f t="shared" si="53"/>
        <v/>
      </c>
      <c r="T841" s="299" t="str">
        <f t="shared" si="54"/>
        <v/>
      </c>
      <c r="U841" s="282"/>
    </row>
    <row r="842" spans="2:21" ht="24.75" customHeight="1">
      <c r="B842" s="176">
        <v>836</v>
      </c>
      <c r="C842" s="231"/>
      <c r="D842" s="290" t="str">
        <f t="shared" si="55"/>
        <v/>
      </c>
      <c r="E842" s="291">
        <f>IF(D842="",0,+COUNTIF('賃上げ前(２か月目)(様式3-７) '!$D$7:$D$1006,D842))</f>
        <v>0</v>
      </c>
      <c r="F842" s="205"/>
      <c r="G842" s="295" t="str">
        <f t="shared" si="56"/>
        <v/>
      </c>
      <c r="H842" s="202"/>
      <c r="I842" s="202"/>
      <c r="J842" s="203"/>
      <c r="K842" s="203"/>
      <c r="L842" s="203"/>
      <c r="M842" s="203"/>
      <c r="N842" s="203"/>
      <c r="O842" s="203"/>
      <c r="P842" s="203"/>
      <c r="Q842" s="203"/>
      <c r="R842" s="204"/>
      <c r="S842" s="298" t="str">
        <f t="shared" si="53"/>
        <v/>
      </c>
      <c r="T842" s="299" t="str">
        <f t="shared" si="54"/>
        <v/>
      </c>
      <c r="U842" s="282"/>
    </row>
    <row r="843" spans="2:21" ht="24.75" customHeight="1">
      <c r="B843" s="176">
        <v>837</v>
      </c>
      <c r="C843" s="231"/>
      <c r="D843" s="290" t="str">
        <f t="shared" si="55"/>
        <v/>
      </c>
      <c r="E843" s="291">
        <f>IF(D843="",0,+COUNTIF('賃上げ前(２か月目)(様式3-７) '!$D$7:$D$1006,D843))</f>
        <v>0</v>
      </c>
      <c r="F843" s="205"/>
      <c r="G843" s="295" t="str">
        <f t="shared" si="56"/>
        <v/>
      </c>
      <c r="H843" s="202"/>
      <c r="I843" s="202"/>
      <c r="J843" s="203"/>
      <c r="K843" s="203"/>
      <c r="L843" s="203"/>
      <c r="M843" s="203"/>
      <c r="N843" s="203"/>
      <c r="O843" s="203"/>
      <c r="P843" s="203"/>
      <c r="Q843" s="203"/>
      <c r="R843" s="204"/>
      <c r="S843" s="298" t="str">
        <f t="shared" si="53"/>
        <v/>
      </c>
      <c r="T843" s="299" t="str">
        <f t="shared" si="54"/>
        <v/>
      </c>
      <c r="U843" s="282"/>
    </row>
    <row r="844" spans="2:21" ht="24.75" customHeight="1">
      <c r="B844" s="176">
        <v>838</v>
      </c>
      <c r="C844" s="231"/>
      <c r="D844" s="290" t="str">
        <f t="shared" si="55"/>
        <v/>
      </c>
      <c r="E844" s="291">
        <f>IF(D844="",0,+COUNTIF('賃上げ前(２か月目)(様式3-７) '!$D$7:$D$1006,D844))</f>
        <v>0</v>
      </c>
      <c r="F844" s="205"/>
      <c r="G844" s="295" t="str">
        <f t="shared" si="56"/>
        <v/>
      </c>
      <c r="H844" s="202"/>
      <c r="I844" s="202"/>
      <c r="J844" s="203"/>
      <c r="K844" s="203"/>
      <c r="L844" s="203"/>
      <c r="M844" s="203"/>
      <c r="N844" s="203"/>
      <c r="O844" s="203"/>
      <c r="P844" s="203"/>
      <c r="Q844" s="203"/>
      <c r="R844" s="204"/>
      <c r="S844" s="298" t="str">
        <f t="shared" si="53"/>
        <v/>
      </c>
      <c r="T844" s="299" t="str">
        <f t="shared" si="54"/>
        <v/>
      </c>
      <c r="U844" s="282"/>
    </row>
    <row r="845" spans="2:21" ht="24.75" customHeight="1">
      <c r="B845" s="176">
        <v>839</v>
      </c>
      <c r="C845" s="231"/>
      <c r="D845" s="290" t="str">
        <f t="shared" si="55"/>
        <v/>
      </c>
      <c r="E845" s="291">
        <f>IF(D845="",0,+COUNTIF('賃上げ前(２か月目)(様式3-７) '!$D$7:$D$1006,D845))</f>
        <v>0</v>
      </c>
      <c r="F845" s="205"/>
      <c r="G845" s="295" t="str">
        <f t="shared" si="56"/>
        <v/>
      </c>
      <c r="H845" s="202"/>
      <c r="I845" s="202"/>
      <c r="J845" s="203"/>
      <c r="K845" s="203"/>
      <c r="L845" s="203"/>
      <c r="M845" s="203"/>
      <c r="N845" s="203"/>
      <c r="O845" s="203"/>
      <c r="P845" s="203"/>
      <c r="Q845" s="203"/>
      <c r="R845" s="204"/>
      <c r="S845" s="298" t="str">
        <f t="shared" si="53"/>
        <v/>
      </c>
      <c r="T845" s="299" t="str">
        <f t="shared" si="54"/>
        <v/>
      </c>
      <c r="U845" s="282"/>
    </row>
    <row r="846" spans="2:21" ht="24.75" customHeight="1">
      <c r="B846" s="176">
        <v>840</v>
      </c>
      <c r="C846" s="231"/>
      <c r="D846" s="290" t="str">
        <f t="shared" si="55"/>
        <v/>
      </c>
      <c r="E846" s="291">
        <f>IF(D846="",0,+COUNTIF('賃上げ前(２か月目)(様式3-７) '!$D$7:$D$1006,D846))</f>
        <v>0</v>
      </c>
      <c r="F846" s="205"/>
      <c r="G846" s="295" t="str">
        <f t="shared" si="56"/>
        <v/>
      </c>
      <c r="H846" s="202"/>
      <c r="I846" s="202"/>
      <c r="J846" s="203"/>
      <c r="K846" s="203"/>
      <c r="L846" s="203"/>
      <c r="M846" s="203"/>
      <c r="N846" s="203"/>
      <c r="O846" s="203"/>
      <c r="P846" s="203"/>
      <c r="Q846" s="203"/>
      <c r="R846" s="204"/>
      <c r="S846" s="298" t="str">
        <f t="shared" si="53"/>
        <v/>
      </c>
      <c r="T846" s="299" t="str">
        <f t="shared" si="54"/>
        <v/>
      </c>
      <c r="U846" s="282"/>
    </row>
    <row r="847" spans="2:21" ht="24.75" customHeight="1">
      <c r="B847" s="176">
        <v>841</v>
      </c>
      <c r="C847" s="231"/>
      <c r="D847" s="290" t="str">
        <f t="shared" si="55"/>
        <v/>
      </c>
      <c r="E847" s="291">
        <f>IF(D847="",0,+COUNTIF('賃上げ前(２か月目)(様式3-７) '!$D$7:$D$1006,D847))</f>
        <v>0</v>
      </c>
      <c r="F847" s="205"/>
      <c r="G847" s="295" t="str">
        <f t="shared" si="56"/>
        <v/>
      </c>
      <c r="H847" s="202"/>
      <c r="I847" s="202"/>
      <c r="J847" s="203"/>
      <c r="K847" s="203"/>
      <c r="L847" s="203"/>
      <c r="M847" s="203"/>
      <c r="N847" s="203"/>
      <c r="O847" s="203"/>
      <c r="P847" s="203"/>
      <c r="Q847" s="203"/>
      <c r="R847" s="204"/>
      <c r="S847" s="298" t="str">
        <f t="shared" si="53"/>
        <v/>
      </c>
      <c r="T847" s="299" t="str">
        <f t="shared" si="54"/>
        <v/>
      </c>
      <c r="U847" s="282"/>
    </row>
    <row r="848" spans="2:21" ht="24.75" customHeight="1">
      <c r="B848" s="176">
        <v>842</v>
      </c>
      <c r="C848" s="231"/>
      <c r="D848" s="290" t="str">
        <f t="shared" si="55"/>
        <v/>
      </c>
      <c r="E848" s="291">
        <f>IF(D848="",0,+COUNTIF('賃上げ前(２か月目)(様式3-７) '!$D$7:$D$1006,D848))</f>
        <v>0</v>
      </c>
      <c r="F848" s="205"/>
      <c r="G848" s="295" t="str">
        <f t="shared" si="56"/>
        <v/>
      </c>
      <c r="H848" s="202"/>
      <c r="I848" s="202"/>
      <c r="J848" s="203"/>
      <c r="K848" s="203"/>
      <c r="L848" s="203"/>
      <c r="M848" s="203"/>
      <c r="N848" s="203"/>
      <c r="O848" s="203"/>
      <c r="P848" s="203"/>
      <c r="Q848" s="203"/>
      <c r="R848" s="204"/>
      <c r="S848" s="298" t="str">
        <f t="shared" si="53"/>
        <v/>
      </c>
      <c r="T848" s="299" t="str">
        <f t="shared" si="54"/>
        <v/>
      </c>
      <c r="U848" s="282"/>
    </row>
    <row r="849" spans="2:21" ht="24.75" customHeight="1">
      <c r="B849" s="176">
        <v>843</v>
      </c>
      <c r="C849" s="231"/>
      <c r="D849" s="290" t="str">
        <f t="shared" si="55"/>
        <v/>
      </c>
      <c r="E849" s="291">
        <f>IF(D849="",0,+COUNTIF('賃上げ前(２か月目)(様式3-７) '!$D$7:$D$1006,D849))</f>
        <v>0</v>
      </c>
      <c r="F849" s="205"/>
      <c r="G849" s="295" t="str">
        <f t="shared" si="56"/>
        <v/>
      </c>
      <c r="H849" s="202"/>
      <c r="I849" s="202"/>
      <c r="J849" s="203"/>
      <c r="K849" s="203"/>
      <c r="L849" s="203"/>
      <c r="M849" s="203"/>
      <c r="N849" s="203"/>
      <c r="O849" s="203"/>
      <c r="P849" s="203"/>
      <c r="Q849" s="203"/>
      <c r="R849" s="204"/>
      <c r="S849" s="298" t="str">
        <f t="shared" si="53"/>
        <v/>
      </c>
      <c r="T849" s="299" t="str">
        <f t="shared" si="54"/>
        <v/>
      </c>
      <c r="U849" s="282"/>
    </row>
    <row r="850" spans="2:21" ht="24.75" customHeight="1">
      <c r="B850" s="176">
        <v>844</v>
      </c>
      <c r="C850" s="231"/>
      <c r="D850" s="290" t="str">
        <f t="shared" si="55"/>
        <v/>
      </c>
      <c r="E850" s="291">
        <f>IF(D850="",0,+COUNTIF('賃上げ前(２か月目)(様式3-７) '!$D$7:$D$1006,D850))</f>
        <v>0</v>
      </c>
      <c r="F850" s="205"/>
      <c r="G850" s="295" t="str">
        <f t="shared" si="56"/>
        <v/>
      </c>
      <c r="H850" s="202"/>
      <c r="I850" s="202"/>
      <c r="J850" s="203"/>
      <c r="K850" s="203"/>
      <c r="L850" s="203"/>
      <c r="M850" s="203"/>
      <c r="N850" s="203"/>
      <c r="O850" s="203"/>
      <c r="P850" s="203"/>
      <c r="Q850" s="203"/>
      <c r="R850" s="204"/>
      <c r="S850" s="298" t="str">
        <f t="shared" si="53"/>
        <v/>
      </c>
      <c r="T850" s="299" t="str">
        <f t="shared" si="54"/>
        <v/>
      </c>
      <c r="U850" s="282"/>
    </row>
    <row r="851" spans="2:21" ht="24.75" customHeight="1">
      <c r="B851" s="176">
        <v>845</v>
      </c>
      <c r="C851" s="231"/>
      <c r="D851" s="290" t="str">
        <f t="shared" si="55"/>
        <v/>
      </c>
      <c r="E851" s="291">
        <f>IF(D851="",0,+COUNTIF('賃上げ前(２か月目)(様式3-７) '!$D$7:$D$1006,D851))</f>
        <v>0</v>
      </c>
      <c r="F851" s="205"/>
      <c r="G851" s="295" t="str">
        <f t="shared" si="56"/>
        <v/>
      </c>
      <c r="H851" s="202"/>
      <c r="I851" s="202"/>
      <c r="J851" s="203"/>
      <c r="K851" s="203"/>
      <c r="L851" s="203"/>
      <c r="M851" s="203"/>
      <c r="N851" s="203"/>
      <c r="O851" s="203"/>
      <c r="P851" s="203"/>
      <c r="Q851" s="203"/>
      <c r="R851" s="204"/>
      <c r="S851" s="298" t="str">
        <f t="shared" si="53"/>
        <v/>
      </c>
      <c r="T851" s="299" t="str">
        <f t="shared" si="54"/>
        <v/>
      </c>
      <c r="U851" s="282"/>
    </row>
    <row r="852" spans="2:21" ht="24.75" customHeight="1">
      <c r="B852" s="176">
        <v>846</v>
      </c>
      <c r="C852" s="231"/>
      <c r="D852" s="290" t="str">
        <f t="shared" si="55"/>
        <v/>
      </c>
      <c r="E852" s="291">
        <f>IF(D852="",0,+COUNTIF('賃上げ前(２か月目)(様式3-７) '!$D$7:$D$1006,D852))</f>
        <v>0</v>
      </c>
      <c r="F852" s="205"/>
      <c r="G852" s="295" t="str">
        <f t="shared" si="56"/>
        <v/>
      </c>
      <c r="H852" s="202"/>
      <c r="I852" s="202"/>
      <c r="J852" s="203"/>
      <c r="K852" s="203"/>
      <c r="L852" s="203"/>
      <c r="M852" s="203"/>
      <c r="N852" s="203"/>
      <c r="O852" s="203"/>
      <c r="P852" s="203"/>
      <c r="Q852" s="203"/>
      <c r="R852" s="204"/>
      <c r="S852" s="298" t="str">
        <f t="shared" si="53"/>
        <v/>
      </c>
      <c r="T852" s="299" t="str">
        <f t="shared" si="54"/>
        <v/>
      </c>
      <c r="U852" s="282"/>
    </row>
    <row r="853" spans="2:21" ht="24.75" customHeight="1">
      <c r="B853" s="176">
        <v>847</v>
      </c>
      <c r="C853" s="231"/>
      <c r="D853" s="290" t="str">
        <f t="shared" si="55"/>
        <v/>
      </c>
      <c r="E853" s="291">
        <f>IF(D853="",0,+COUNTIF('賃上げ前(２か月目)(様式3-７) '!$D$7:$D$1006,D853))</f>
        <v>0</v>
      </c>
      <c r="F853" s="205"/>
      <c r="G853" s="295" t="str">
        <f t="shared" si="56"/>
        <v/>
      </c>
      <c r="H853" s="202"/>
      <c r="I853" s="202"/>
      <c r="J853" s="203"/>
      <c r="K853" s="203"/>
      <c r="L853" s="203"/>
      <c r="M853" s="203"/>
      <c r="N853" s="203"/>
      <c r="O853" s="203"/>
      <c r="P853" s="203"/>
      <c r="Q853" s="203"/>
      <c r="R853" s="204"/>
      <c r="S853" s="298" t="str">
        <f t="shared" si="53"/>
        <v/>
      </c>
      <c r="T853" s="299" t="str">
        <f t="shared" si="54"/>
        <v/>
      </c>
      <c r="U853" s="282"/>
    </row>
    <row r="854" spans="2:21" ht="24.75" customHeight="1">
      <c r="B854" s="176">
        <v>848</v>
      </c>
      <c r="C854" s="231"/>
      <c r="D854" s="290" t="str">
        <f t="shared" si="55"/>
        <v/>
      </c>
      <c r="E854" s="291">
        <f>IF(D854="",0,+COUNTIF('賃上げ前(２か月目)(様式3-７) '!$D$7:$D$1006,D854))</f>
        <v>0</v>
      </c>
      <c r="F854" s="205"/>
      <c r="G854" s="295" t="str">
        <f t="shared" si="56"/>
        <v/>
      </c>
      <c r="H854" s="202"/>
      <c r="I854" s="202"/>
      <c r="J854" s="203"/>
      <c r="K854" s="203"/>
      <c r="L854" s="203"/>
      <c r="M854" s="203"/>
      <c r="N854" s="203"/>
      <c r="O854" s="203"/>
      <c r="P854" s="203"/>
      <c r="Q854" s="203"/>
      <c r="R854" s="204"/>
      <c r="S854" s="298" t="str">
        <f t="shared" si="53"/>
        <v/>
      </c>
      <c r="T854" s="299" t="str">
        <f t="shared" si="54"/>
        <v/>
      </c>
      <c r="U854" s="282"/>
    </row>
    <row r="855" spans="2:21" ht="24.75" customHeight="1">
      <c r="B855" s="176">
        <v>849</v>
      </c>
      <c r="C855" s="231"/>
      <c r="D855" s="290" t="str">
        <f t="shared" si="55"/>
        <v/>
      </c>
      <c r="E855" s="291">
        <f>IF(D855="",0,+COUNTIF('賃上げ前(２か月目)(様式3-７) '!$D$7:$D$1006,D855))</f>
        <v>0</v>
      </c>
      <c r="F855" s="205"/>
      <c r="G855" s="295" t="str">
        <f t="shared" si="56"/>
        <v/>
      </c>
      <c r="H855" s="202"/>
      <c r="I855" s="202"/>
      <c r="J855" s="203"/>
      <c r="K855" s="203"/>
      <c r="L855" s="203"/>
      <c r="M855" s="203"/>
      <c r="N855" s="203"/>
      <c r="O855" s="203"/>
      <c r="P855" s="203"/>
      <c r="Q855" s="203"/>
      <c r="R855" s="204"/>
      <c r="S855" s="298" t="str">
        <f t="shared" si="53"/>
        <v/>
      </c>
      <c r="T855" s="299" t="str">
        <f t="shared" si="54"/>
        <v/>
      </c>
      <c r="U855" s="282"/>
    </row>
    <row r="856" spans="2:21" ht="24.75" customHeight="1">
      <c r="B856" s="176">
        <v>850</v>
      </c>
      <c r="C856" s="231"/>
      <c r="D856" s="290" t="str">
        <f t="shared" si="55"/>
        <v/>
      </c>
      <c r="E856" s="291">
        <f>IF(D856="",0,+COUNTIF('賃上げ前(２か月目)(様式3-７) '!$D$7:$D$1006,D856))</f>
        <v>0</v>
      </c>
      <c r="F856" s="205"/>
      <c r="G856" s="295" t="str">
        <f t="shared" si="56"/>
        <v/>
      </c>
      <c r="H856" s="202"/>
      <c r="I856" s="202"/>
      <c r="J856" s="203"/>
      <c r="K856" s="203"/>
      <c r="L856" s="203"/>
      <c r="M856" s="203"/>
      <c r="N856" s="203"/>
      <c r="O856" s="203"/>
      <c r="P856" s="203"/>
      <c r="Q856" s="203"/>
      <c r="R856" s="204"/>
      <c r="S856" s="298" t="str">
        <f t="shared" si="53"/>
        <v/>
      </c>
      <c r="T856" s="299" t="str">
        <f t="shared" si="54"/>
        <v/>
      </c>
      <c r="U856" s="282"/>
    </row>
    <row r="857" spans="2:21" ht="24.75" customHeight="1">
      <c r="B857" s="176">
        <v>851</v>
      </c>
      <c r="C857" s="231"/>
      <c r="D857" s="290" t="str">
        <f t="shared" si="55"/>
        <v/>
      </c>
      <c r="E857" s="291">
        <f>IF(D857="",0,+COUNTIF('賃上げ前(２か月目)(様式3-７) '!$D$7:$D$1006,D857))</f>
        <v>0</v>
      </c>
      <c r="F857" s="205"/>
      <c r="G857" s="295" t="str">
        <f t="shared" si="56"/>
        <v/>
      </c>
      <c r="H857" s="202"/>
      <c r="I857" s="202"/>
      <c r="J857" s="203"/>
      <c r="K857" s="203"/>
      <c r="L857" s="203"/>
      <c r="M857" s="203"/>
      <c r="N857" s="203"/>
      <c r="O857" s="203"/>
      <c r="P857" s="203"/>
      <c r="Q857" s="203"/>
      <c r="R857" s="204"/>
      <c r="S857" s="298" t="str">
        <f t="shared" si="53"/>
        <v/>
      </c>
      <c r="T857" s="299" t="str">
        <f t="shared" si="54"/>
        <v/>
      </c>
      <c r="U857" s="282"/>
    </row>
    <row r="858" spans="2:21" ht="24.75" customHeight="1">
      <c r="B858" s="176">
        <v>852</v>
      </c>
      <c r="C858" s="231"/>
      <c r="D858" s="290" t="str">
        <f t="shared" si="55"/>
        <v/>
      </c>
      <c r="E858" s="291">
        <f>IF(D858="",0,+COUNTIF('賃上げ前(２か月目)(様式3-７) '!$D$7:$D$1006,D858))</f>
        <v>0</v>
      </c>
      <c r="F858" s="205"/>
      <c r="G858" s="295" t="str">
        <f t="shared" si="56"/>
        <v/>
      </c>
      <c r="H858" s="202"/>
      <c r="I858" s="202"/>
      <c r="J858" s="203"/>
      <c r="K858" s="203"/>
      <c r="L858" s="203"/>
      <c r="M858" s="203"/>
      <c r="N858" s="203"/>
      <c r="O858" s="203"/>
      <c r="P858" s="203"/>
      <c r="Q858" s="203"/>
      <c r="R858" s="204"/>
      <c r="S858" s="298" t="str">
        <f t="shared" si="53"/>
        <v/>
      </c>
      <c r="T858" s="299" t="str">
        <f t="shared" si="54"/>
        <v/>
      </c>
      <c r="U858" s="282"/>
    </row>
    <row r="859" spans="2:21" ht="24.75" customHeight="1">
      <c r="B859" s="176">
        <v>853</v>
      </c>
      <c r="C859" s="231"/>
      <c r="D859" s="290" t="str">
        <f t="shared" si="55"/>
        <v/>
      </c>
      <c r="E859" s="291">
        <f>IF(D859="",0,+COUNTIF('賃上げ前(２か月目)(様式3-７) '!$D$7:$D$1006,D859))</f>
        <v>0</v>
      </c>
      <c r="F859" s="205"/>
      <c r="G859" s="295" t="str">
        <f t="shared" si="56"/>
        <v/>
      </c>
      <c r="H859" s="202"/>
      <c r="I859" s="202"/>
      <c r="J859" s="203"/>
      <c r="K859" s="203"/>
      <c r="L859" s="203"/>
      <c r="M859" s="203"/>
      <c r="N859" s="203"/>
      <c r="O859" s="203"/>
      <c r="P859" s="203"/>
      <c r="Q859" s="203"/>
      <c r="R859" s="204"/>
      <c r="S859" s="298" t="str">
        <f t="shared" si="53"/>
        <v/>
      </c>
      <c r="T859" s="299" t="str">
        <f t="shared" si="54"/>
        <v/>
      </c>
      <c r="U859" s="282"/>
    </row>
    <row r="860" spans="2:21" ht="24.75" customHeight="1">
      <c r="B860" s="176">
        <v>854</v>
      </c>
      <c r="C860" s="231"/>
      <c r="D860" s="290" t="str">
        <f t="shared" si="55"/>
        <v/>
      </c>
      <c r="E860" s="291">
        <f>IF(D860="",0,+COUNTIF('賃上げ前(２か月目)(様式3-７) '!$D$7:$D$1006,D860))</f>
        <v>0</v>
      </c>
      <c r="F860" s="205"/>
      <c r="G860" s="295" t="str">
        <f t="shared" si="56"/>
        <v/>
      </c>
      <c r="H860" s="202"/>
      <c r="I860" s="202"/>
      <c r="J860" s="203"/>
      <c r="K860" s="203"/>
      <c r="L860" s="203"/>
      <c r="M860" s="203"/>
      <c r="N860" s="203"/>
      <c r="O860" s="203"/>
      <c r="P860" s="203"/>
      <c r="Q860" s="203"/>
      <c r="R860" s="204"/>
      <c r="S860" s="298" t="str">
        <f t="shared" si="53"/>
        <v/>
      </c>
      <c r="T860" s="299" t="str">
        <f t="shared" si="54"/>
        <v/>
      </c>
      <c r="U860" s="282"/>
    </row>
    <row r="861" spans="2:21" ht="24.75" customHeight="1">
      <c r="B861" s="176">
        <v>855</v>
      </c>
      <c r="C861" s="231"/>
      <c r="D861" s="290" t="str">
        <f t="shared" si="55"/>
        <v/>
      </c>
      <c r="E861" s="291">
        <f>IF(D861="",0,+COUNTIF('賃上げ前(２か月目)(様式3-７) '!$D$7:$D$1006,D861))</f>
        <v>0</v>
      </c>
      <c r="F861" s="205"/>
      <c r="G861" s="295" t="str">
        <f t="shared" si="56"/>
        <v/>
      </c>
      <c r="H861" s="202"/>
      <c r="I861" s="202"/>
      <c r="J861" s="203"/>
      <c r="K861" s="203"/>
      <c r="L861" s="203"/>
      <c r="M861" s="203"/>
      <c r="N861" s="203"/>
      <c r="O861" s="203"/>
      <c r="P861" s="203"/>
      <c r="Q861" s="203"/>
      <c r="R861" s="204"/>
      <c r="S861" s="298" t="str">
        <f t="shared" si="53"/>
        <v/>
      </c>
      <c r="T861" s="299" t="str">
        <f t="shared" si="54"/>
        <v/>
      </c>
      <c r="U861" s="282"/>
    </row>
    <row r="862" spans="2:21" ht="24.75" customHeight="1">
      <c r="B862" s="176">
        <v>856</v>
      </c>
      <c r="C862" s="231"/>
      <c r="D862" s="290" t="str">
        <f t="shared" si="55"/>
        <v/>
      </c>
      <c r="E862" s="291">
        <f>IF(D862="",0,+COUNTIF('賃上げ前(２か月目)(様式3-７) '!$D$7:$D$1006,D862))</f>
        <v>0</v>
      </c>
      <c r="F862" s="205"/>
      <c r="G862" s="295" t="str">
        <f t="shared" si="56"/>
        <v/>
      </c>
      <c r="H862" s="202"/>
      <c r="I862" s="202"/>
      <c r="J862" s="203"/>
      <c r="K862" s="203"/>
      <c r="L862" s="203"/>
      <c r="M862" s="203"/>
      <c r="N862" s="203"/>
      <c r="O862" s="203"/>
      <c r="P862" s="203"/>
      <c r="Q862" s="203"/>
      <c r="R862" s="204"/>
      <c r="S862" s="298" t="str">
        <f t="shared" si="53"/>
        <v/>
      </c>
      <c r="T862" s="299" t="str">
        <f t="shared" si="54"/>
        <v/>
      </c>
      <c r="U862" s="282"/>
    </row>
    <row r="863" spans="2:21" ht="24.75" customHeight="1">
      <c r="B863" s="176">
        <v>857</v>
      </c>
      <c r="C863" s="231"/>
      <c r="D863" s="290" t="str">
        <f t="shared" si="55"/>
        <v/>
      </c>
      <c r="E863" s="291">
        <f>IF(D863="",0,+COUNTIF('賃上げ前(２か月目)(様式3-７) '!$D$7:$D$1006,D863))</f>
        <v>0</v>
      </c>
      <c r="F863" s="205"/>
      <c r="G863" s="295" t="str">
        <f t="shared" si="56"/>
        <v/>
      </c>
      <c r="H863" s="202"/>
      <c r="I863" s="202"/>
      <c r="J863" s="203"/>
      <c r="K863" s="203"/>
      <c r="L863" s="203"/>
      <c r="M863" s="203"/>
      <c r="N863" s="203"/>
      <c r="O863" s="203"/>
      <c r="P863" s="203"/>
      <c r="Q863" s="203"/>
      <c r="R863" s="204"/>
      <c r="S863" s="298" t="str">
        <f t="shared" si="53"/>
        <v/>
      </c>
      <c r="T863" s="299" t="str">
        <f t="shared" si="54"/>
        <v/>
      </c>
      <c r="U863" s="282"/>
    </row>
    <row r="864" spans="2:21" ht="24.75" customHeight="1">
      <c r="B864" s="176">
        <v>858</v>
      </c>
      <c r="C864" s="231"/>
      <c r="D864" s="290" t="str">
        <f t="shared" si="55"/>
        <v/>
      </c>
      <c r="E864" s="291">
        <f>IF(D864="",0,+COUNTIF('賃上げ前(２か月目)(様式3-７) '!$D$7:$D$1006,D864))</f>
        <v>0</v>
      </c>
      <c r="F864" s="205"/>
      <c r="G864" s="295" t="str">
        <f t="shared" si="56"/>
        <v/>
      </c>
      <c r="H864" s="202"/>
      <c r="I864" s="202"/>
      <c r="J864" s="203"/>
      <c r="K864" s="203"/>
      <c r="L864" s="203"/>
      <c r="M864" s="203"/>
      <c r="N864" s="203"/>
      <c r="O864" s="203"/>
      <c r="P864" s="203"/>
      <c r="Q864" s="203"/>
      <c r="R864" s="204"/>
      <c r="S864" s="298" t="str">
        <f t="shared" si="53"/>
        <v/>
      </c>
      <c r="T864" s="299" t="str">
        <f t="shared" si="54"/>
        <v/>
      </c>
      <c r="U864" s="282"/>
    </row>
    <row r="865" spans="2:21" ht="24.75" customHeight="1">
      <c r="B865" s="176">
        <v>859</v>
      </c>
      <c r="C865" s="231"/>
      <c r="D865" s="290" t="str">
        <f t="shared" si="55"/>
        <v/>
      </c>
      <c r="E865" s="291">
        <f>IF(D865="",0,+COUNTIF('賃上げ前(２か月目)(様式3-７) '!$D$7:$D$1006,D865))</f>
        <v>0</v>
      </c>
      <c r="F865" s="205"/>
      <c r="G865" s="295" t="str">
        <f t="shared" si="56"/>
        <v/>
      </c>
      <c r="H865" s="202"/>
      <c r="I865" s="202"/>
      <c r="J865" s="203"/>
      <c r="K865" s="203"/>
      <c r="L865" s="203"/>
      <c r="M865" s="203"/>
      <c r="N865" s="203"/>
      <c r="O865" s="203"/>
      <c r="P865" s="203"/>
      <c r="Q865" s="203"/>
      <c r="R865" s="204"/>
      <c r="S865" s="298" t="str">
        <f t="shared" si="53"/>
        <v/>
      </c>
      <c r="T865" s="299" t="str">
        <f t="shared" si="54"/>
        <v/>
      </c>
      <c r="U865" s="282"/>
    </row>
    <row r="866" spans="2:21" ht="24.75" customHeight="1">
      <c r="B866" s="176">
        <v>860</v>
      </c>
      <c r="C866" s="231"/>
      <c r="D866" s="290" t="str">
        <f t="shared" si="55"/>
        <v/>
      </c>
      <c r="E866" s="291">
        <f>IF(D866="",0,+COUNTIF('賃上げ前(２か月目)(様式3-７) '!$D$7:$D$1006,D866))</f>
        <v>0</v>
      </c>
      <c r="F866" s="205"/>
      <c r="G866" s="295" t="str">
        <f t="shared" si="56"/>
        <v/>
      </c>
      <c r="H866" s="202"/>
      <c r="I866" s="202"/>
      <c r="J866" s="203"/>
      <c r="K866" s="203"/>
      <c r="L866" s="203"/>
      <c r="M866" s="203"/>
      <c r="N866" s="203"/>
      <c r="O866" s="203"/>
      <c r="P866" s="203"/>
      <c r="Q866" s="203"/>
      <c r="R866" s="204"/>
      <c r="S866" s="298" t="str">
        <f t="shared" si="53"/>
        <v/>
      </c>
      <c r="T866" s="299" t="str">
        <f t="shared" si="54"/>
        <v/>
      </c>
      <c r="U866" s="282"/>
    </row>
    <row r="867" spans="2:21" ht="24.75" customHeight="1">
      <c r="B867" s="176">
        <v>861</v>
      </c>
      <c r="C867" s="231"/>
      <c r="D867" s="290" t="str">
        <f t="shared" si="55"/>
        <v/>
      </c>
      <c r="E867" s="291">
        <f>IF(D867="",0,+COUNTIF('賃上げ前(２か月目)(様式3-７) '!$D$7:$D$1006,D867))</f>
        <v>0</v>
      </c>
      <c r="F867" s="205"/>
      <c r="G867" s="295" t="str">
        <f t="shared" si="56"/>
        <v/>
      </c>
      <c r="H867" s="202"/>
      <c r="I867" s="202"/>
      <c r="J867" s="203"/>
      <c r="K867" s="203"/>
      <c r="L867" s="203"/>
      <c r="M867" s="203"/>
      <c r="N867" s="203"/>
      <c r="O867" s="203"/>
      <c r="P867" s="203"/>
      <c r="Q867" s="203"/>
      <c r="R867" s="204"/>
      <c r="S867" s="298" t="str">
        <f t="shared" si="53"/>
        <v/>
      </c>
      <c r="T867" s="299" t="str">
        <f t="shared" si="54"/>
        <v/>
      </c>
      <c r="U867" s="282"/>
    </row>
    <row r="868" spans="2:21" ht="24.75" customHeight="1">
      <c r="B868" s="176">
        <v>862</v>
      </c>
      <c r="C868" s="231"/>
      <c r="D868" s="290" t="str">
        <f t="shared" si="55"/>
        <v/>
      </c>
      <c r="E868" s="291">
        <f>IF(D868="",0,+COUNTIF('賃上げ前(２か月目)(様式3-７) '!$D$7:$D$1006,D868))</f>
        <v>0</v>
      </c>
      <c r="F868" s="205"/>
      <c r="G868" s="295" t="str">
        <f t="shared" si="56"/>
        <v/>
      </c>
      <c r="H868" s="202"/>
      <c r="I868" s="202"/>
      <c r="J868" s="203"/>
      <c r="K868" s="203"/>
      <c r="L868" s="203"/>
      <c r="M868" s="203"/>
      <c r="N868" s="203"/>
      <c r="O868" s="203"/>
      <c r="P868" s="203"/>
      <c r="Q868" s="203"/>
      <c r="R868" s="204"/>
      <c r="S868" s="298" t="str">
        <f t="shared" si="53"/>
        <v/>
      </c>
      <c r="T868" s="299" t="str">
        <f t="shared" si="54"/>
        <v/>
      </c>
      <c r="U868" s="282"/>
    </row>
    <row r="869" spans="2:21" ht="24.75" customHeight="1">
      <c r="B869" s="176">
        <v>863</v>
      </c>
      <c r="C869" s="231"/>
      <c r="D869" s="290" t="str">
        <f t="shared" si="55"/>
        <v/>
      </c>
      <c r="E869" s="291">
        <f>IF(D869="",0,+COUNTIF('賃上げ前(２か月目)(様式3-７) '!$D$7:$D$1006,D869))</f>
        <v>0</v>
      </c>
      <c r="F869" s="205"/>
      <c r="G869" s="295" t="str">
        <f t="shared" si="56"/>
        <v/>
      </c>
      <c r="H869" s="202"/>
      <c r="I869" s="202"/>
      <c r="J869" s="203"/>
      <c r="K869" s="203"/>
      <c r="L869" s="203"/>
      <c r="M869" s="203"/>
      <c r="N869" s="203"/>
      <c r="O869" s="203"/>
      <c r="P869" s="203"/>
      <c r="Q869" s="203"/>
      <c r="R869" s="204"/>
      <c r="S869" s="298" t="str">
        <f t="shared" si="53"/>
        <v/>
      </c>
      <c r="T869" s="299" t="str">
        <f t="shared" si="54"/>
        <v/>
      </c>
      <c r="U869" s="282"/>
    </row>
    <row r="870" spans="2:21" ht="24.75" customHeight="1">
      <c r="B870" s="176">
        <v>864</v>
      </c>
      <c r="C870" s="231"/>
      <c r="D870" s="290" t="str">
        <f t="shared" si="55"/>
        <v/>
      </c>
      <c r="E870" s="291">
        <f>IF(D870="",0,+COUNTIF('賃上げ前(２か月目)(様式3-７) '!$D$7:$D$1006,D870))</f>
        <v>0</v>
      </c>
      <c r="F870" s="205"/>
      <c r="G870" s="295" t="str">
        <f t="shared" si="56"/>
        <v/>
      </c>
      <c r="H870" s="202"/>
      <c r="I870" s="202"/>
      <c r="J870" s="203"/>
      <c r="K870" s="203"/>
      <c r="L870" s="203"/>
      <c r="M870" s="203"/>
      <c r="N870" s="203"/>
      <c r="O870" s="203"/>
      <c r="P870" s="203"/>
      <c r="Q870" s="203"/>
      <c r="R870" s="204"/>
      <c r="S870" s="298" t="str">
        <f t="shared" si="53"/>
        <v/>
      </c>
      <c r="T870" s="299" t="str">
        <f t="shared" si="54"/>
        <v/>
      </c>
      <c r="U870" s="282"/>
    </row>
    <row r="871" spans="2:21" ht="24.75" customHeight="1">
      <c r="B871" s="176">
        <v>865</v>
      </c>
      <c r="C871" s="231"/>
      <c r="D871" s="290" t="str">
        <f t="shared" si="55"/>
        <v/>
      </c>
      <c r="E871" s="291">
        <f>IF(D871="",0,+COUNTIF('賃上げ前(２か月目)(様式3-７) '!$D$7:$D$1006,D871))</f>
        <v>0</v>
      </c>
      <c r="F871" s="205"/>
      <c r="G871" s="295" t="str">
        <f t="shared" si="56"/>
        <v/>
      </c>
      <c r="H871" s="202"/>
      <c r="I871" s="202"/>
      <c r="J871" s="203"/>
      <c r="K871" s="203"/>
      <c r="L871" s="203"/>
      <c r="M871" s="203"/>
      <c r="N871" s="203"/>
      <c r="O871" s="203"/>
      <c r="P871" s="203"/>
      <c r="Q871" s="203"/>
      <c r="R871" s="204"/>
      <c r="S871" s="298" t="str">
        <f t="shared" si="53"/>
        <v/>
      </c>
      <c r="T871" s="299" t="str">
        <f t="shared" si="54"/>
        <v/>
      </c>
      <c r="U871" s="282"/>
    </row>
    <row r="872" spans="2:21" ht="24.75" customHeight="1">
      <c r="B872" s="176">
        <v>866</v>
      </c>
      <c r="C872" s="231"/>
      <c r="D872" s="290" t="str">
        <f t="shared" si="55"/>
        <v/>
      </c>
      <c r="E872" s="291">
        <f>IF(D872="",0,+COUNTIF('賃上げ前(２か月目)(様式3-７) '!$D$7:$D$1006,D872))</f>
        <v>0</v>
      </c>
      <c r="F872" s="205"/>
      <c r="G872" s="295" t="str">
        <f t="shared" si="56"/>
        <v/>
      </c>
      <c r="H872" s="202"/>
      <c r="I872" s="202"/>
      <c r="J872" s="203"/>
      <c r="K872" s="203"/>
      <c r="L872" s="203"/>
      <c r="M872" s="203"/>
      <c r="N872" s="203"/>
      <c r="O872" s="203"/>
      <c r="P872" s="203"/>
      <c r="Q872" s="203"/>
      <c r="R872" s="204"/>
      <c r="S872" s="298" t="str">
        <f t="shared" si="53"/>
        <v/>
      </c>
      <c r="T872" s="299" t="str">
        <f t="shared" si="54"/>
        <v/>
      </c>
      <c r="U872" s="282"/>
    </row>
    <row r="873" spans="2:21" ht="24.75" customHeight="1">
      <c r="B873" s="176">
        <v>867</v>
      </c>
      <c r="C873" s="231"/>
      <c r="D873" s="290" t="str">
        <f t="shared" si="55"/>
        <v/>
      </c>
      <c r="E873" s="291">
        <f>IF(D873="",0,+COUNTIF('賃上げ前(２か月目)(様式3-７) '!$D$7:$D$1006,D873))</f>
        <v>0</v>
      </c>
      <c r="F873" s="205"/>
      <c r="G873" s="295" t="str">
        <f t="shared" si="56"/>
        <v/>
      </c>
      <c r="H873" s="202"/>
      <c r="I873" s="202"/>
      <c r="J873" s="203"/>
      <c r="K873" s="203"/>
      <c r="L873" s="203"/>
      <c r="M873" s="203"/>
      <c r="N873" s="203"/>
      <c r="O873" s="203"/>
      <c r="P873" s="203"/>
      <c r="Q873" s="203"/>
      <c r="R873" s="204"/>
      <c r="S873" s="298" t="str">
        <f t="shared" si="53"/>
        <v/>
      </c>
      <c r="T873" s="299" t="str">
        <f t="shared" si="54"/>
        <v/>
      </c>
      <c r="U873" s="282"/>
    </row>
    <row r="874" spans="2:21" ht="24.75" customHeight="1">
      <c r="B874" s="176">
        <v>868</v>
      </c>
      <c r="C874" s="231"/>
      <c r="D874" s="290" t="str">
        <f t="shared" si="55"/>
        <v/>
      </c>
      <c r="E874" s="291">
        <f>IF(D874="",0,+COUNTIF('賃上げ前(２か月目)(様式3-７) '!$D$7:$D$1006,D874))</f>
        <v>0</v>
      </c>
      <c r="F874" s="205"/>
      <c r="G874" s="295" t="str">
        <f t="shared" si="56"/>
        <v/>
      </c>
      <c r="H874" s="202"/>
      <c r="I874" s="202"/>
      <c r="J874" s="203"/>
      <c r="K874" s="203"/>
      <c r="L874" s="203"/>
      <c r="M874" s="203"/>
      <c r="N874" s="203"/>
      <c r="O874" s="203"/>
      <c r="P874" s="203"/>
      <c r="Q874" s="203"/>
      <c r="R874" s="204"/>
      <c r="S874" s="298" t="str">
        <f t="shared" si="53"/>
        <v/>
      </c>
      <c r="T874" s="299" t="str">
        <f t="shared" si="54"/>
        <v/>
      </c>
      <c r="U874" s="282"/>
    </row>
    <row r="875" spans="2:21" ht="24.75" customHeight="1">
      <c r="B875" s="176">
        <v>869</v>
      </c>
      <c r="C875" s="231"/>
      <c r="D875" s="290" t="str">
        <f t="shared" si="55"/>
        <v/>
      </c>
      <c r="E875" s="291">
        <f>IF(D875="",0,+COUNTIF('賃上げ前(２か月目)(様式3-７) '!$D$7:$D$1006,D875))</f>
        <v>0</v>
      </c>
      <c r="F875" s="205"/>
      <c r="G875" s="295" t="str">
        <f t="shared" si="56"/>
        <v/>
      </c>
      <c r="H875" s="202"/>
      <c r="I875" s="202"/>
      <c r="J875" s="203"/>
      <c r="K875" s="203"/>
      <c r="L875" s="203"/>
      <c r="M875" s="203"/>
      <c r="N875" s="203"/>
      <c r="O875" s="203"/>
      <c r="P875" s="203"/>
      <c r="Q875" s="203"/>
      <c r="R875" s="204"/>
      <c r="S875" s="298" t="str">
        <f t="shared" si="53"/>
        <v/>
      </c>
      <c r="T875" s="299" t="str">
        <f t="shared" si="54"/>
        <v/>
      </c>
      <c r="U875" s="282"/>
    </row>
    <row r="876" spans="2:21" ht="24.75" customHeight="1">
      <c r="B876" s="176">
        <v>870</v>
      </c>
      <c r="C876" s="231"/>
      <c r="D876" s="290" t="str">
        <f t="shared" si="55"/>
        <v/>
      </c>
      <c r="E876" s="291">
        <f>IF(D876="",0,+COUNTIF('賃上げ前(２か月目)(様式3-７) '!$D$7:$D$1006,D876))</f>
        <v>0</v>
      </c>
      <c r="F876" s="205"/>
      <c r="G876" s="295" t="str">
        <f t="shared" si="56"/>
        <v/>
      </c>
      <c r="H876" s="202"/>
      <c r="I876" s="202"/>
      <c r="J876" s="203"/>
      <c r="K876" s="203"/>
      <c r="L876" s="203"/>
      <c r="M876" s="203"/>
      <c r="N876" s="203"/>
      <c r="O876" s="203"/>
      <c r="P876" s="203"/>
      <c r="Q876" s="203"/>
      <c r="R876" s="204"/>
      <c r="S876" s="298" t="str">
        <f t="shared" si="53"/>
        <v/>
      </c>
      <c r="T876" s="299" t="str">
        <f t="shared" si="54"/>
        <v/>
      </c>
      <c r="U876" s="282"/>
    </row>
    <row r="877" spans="2:21" ht="24.75" customHeight="1">
      <c r="B877" s="176">
        <v>871</v>
      </c>
      <c r="C877" s="231"/>
      <c r="D877" s="290" t="str">
        <f t="shared" si="55"/>
        <v/>
      </c>
      <c r="E877" s="291">
        <f>IF(D877="",0,+COUNTIF('賃上げ前(２か月目)(様式3-７) '!$D$7:$D$1006,D877))</f>
        <v>0</v>
      </c>
      <c r="F877" s="205"/>
      <c r="G877" s="295" t="str">
        <f t="shared" si="56"/>
        <v/>
      </c>
      <c r="H877" s="202"/>
      <c r="I877" s="202"/>
      <c r="J877" s="203"/>
      <c r="K877" s="203"/>
      <c r="L877" s="203"/>
      <c r="M877" s="203"/>
      <c r="N877" s="203"/>
      <c r="O877" s="203"/>
      <c r="P877" s="203"/>
      <c r="Q877" s="203"/>
      <c r="R877" s="204"/>
      <c r="S877" s="298" t="str">
        <f t="shared" si="53"/>
        <v/>
      </c>
      <c r="T877" s="299" t="str">
        <f t="shared" si="54"/>
        <v/>
      </c>
      <c r="U877" s="282"/>
    </row>
    <row r="878" spans="2:21" ht="24.75" customHeight="1">
      <c r="B878" s="176">
        <v>872</v>
      </c>
      <c r="C878" s="231"/>
      <c r="D878" s="290" t="str">
        <f t="shared" si="55"/>
        <v/>
      </c>
      <c r="E878" s="291">
        <f>IF(D878="",0,+COUNTIF('賃上げ前(２か月目)(様式3-７) '!$D$7:$D$1006,D878))</f>
        <v>0</v>
      </c>
      <c r="F878" s="205"/>
      <c r="G878" s="295" t="str">
        <f t="shared" si="56"/>
        <v/>
      </c>
      <c r="H878" s="202"/>
      <c r="I878" s="202"/>
      <c r="J878" s="203"/>
      <c r="K878" s="203"/>
      <c r="L878" s="203"/>
      <c r="M878" s="203"/>
      <c r="N878" s="203"/>
      <c r="O878" s="203"/>
      <c r="P878" s="203"/>
      <c r="Q878" s="203"/>
      <c r="R878" s="204"/>
      <c r="S878" s="298" t="str">
        <f t="shared" si="53"/>
        <v/>
      </c>
      <c r="T878" s="299" t="str">
        <f t="shared" si="54"/>
        <v/>
      </c>
      <c r="U878" s="282"/>
    </row>
    <row r="879" spans="2:21" ht="24.75" customHeight="1">
      <c r="B879" s="176">
        <v>873</v>
      </c>
      <c r="C879" s="231"/>
      <c r="D879" s="290" t="str">
        <f t="shared" si="55"/>
        <v/>
      </c>
      <c r="E879" s="291">
        <f>IF(D879="",0,+COUNTIF('賃上げ前(２か月目)(様式3-７) '!$D$7:$D$1006,D879))</f>
        <v>0</v>
      </c>
      <c r="F879" s="205"/>
      <c r="G879" s="295" t="str">
        <f t="shared" si="56"/>
        <v/>
      </c>
      <c r="H879" s="202"/>
      <c r="I879" s="202"/>
      <c r="J879" s="203"/>
      <c r="K879" s="203"/>
      <c r="L879" s="203"/>
      <c r="M879" s="203"/>
      <c r="N879" s="203"/>
      <c r="O879" s="203"/>
      <c r="P879" s="203"/>
      <c r="Q879" s="203"/>
      <c r="R879" s="204"/>
      <c r="S879" s="298" t="str">
        <f t="shared" si="53"/>
        <v/>
      </c>
      <c r="T879" s="299" t="str">
        <f t="shared" si="54"/>
        <v/>
      </c>
      <c r="U879" s="282"/>
    </row>
    <row r="880" spans="2:21" ht="24.75" customHeight="1">
      <c r="B880" s="176">
        <v>874</v>
      </c>
      <c r="C880" s="231"/>
      <c r="D880" s="290" t="str">
        <f t="shared" si="55"/>
        <v/>
      </c>
      <c r="E880" s="291">
        <f>IF(D880="",0,+COUNTIF('賃上げ前(２か月目)(様式3-７) '!$D$7:$D$1006,D880))</f>
        <v>0</v>
      </c>
      <c r="F880" s="205"/>
      <c r="G880" s="295" t="str">
        <f t="shared" si="56"/>
        <v/>
      </c>
      <c r="H880" s="202"/>
      <c r="I880" s="202"/>
      <c r="J880" s="203"/>
      <c r="K880" s="203"/>
      <c r="L880" s="203"/>
      <c r="M880" s="203"/>
      <c r="N880" s="203"/>
      <c r="O880" s="203"/>
      <c r="P880" s="203"/>
      <c r="Q880" s="203"/>
      <c r="R880" s="204"/>
      <c r="S880" s="298" t="str">
        <f t="shared" si="53"/>
        <v/>
      </c>
      <c r="T880" s="299" t="str">
        <f t="shared" si="54"/>
        <v/>
      </c>
      <c r="U880" s="282"/>
    </row>
    <row r="881" spans="2:21" ht="24.75" customHeight="1">
      <c r="B881" s="176">
        <v>875</v>
      </c>
      <c r="C881" s="231"/>
      <c r="D881" s="290" t="str">
        <f t="shared" si="55"/>
        <v/>
      </c>
      <c r="E881" s="291">
        <f>IF(D881="",0,+COUNTIF('賃上げ前(２か月目)(様式3-７) '!$D$7:$D$1006,D881))</f>
        <v>0</v>
      </c>
      <c r="F881" s="205"/>
      <c r="G881" s="295" t="str">
        <f t="shared" si="56"/>
        <v/>
      </c>
      <c r="H881" s="202"/>
      <c r="I881" s="202"/>
      <c r="J881" s="203"/>
      <c r="K881" s="203"/>
      <c r="L881" s="203"/>
      <c r="M881" s="203"/>
      <c r="N881" s="203"/>
      <c r="O881" s="203"/>
      <c r="P881" s="203"/>
      <c r="Q881" s="203"/>
      <c r="R881" s="204"/>
      <c r="S881" s="298" t="str">
        <f t="shared" si="53"/>
        <v/>
      </c>
      <c r="T881" s="299" t="str">
        <f t="shared" si="54"/>
        <v/>
      </c>
      <c r="U881" s="282"/>
    </row>
    <row r="882" spans="2:21" ht="24.75" customHeight="1">
      <c r="B882" s="176">
        <v>876</v>
      </c>
      <c r="C882" s="231"/>
      <c r="D882" s="290" t="str">
        <f t="shared" si="55"/>
        <v/>
      </c>
      <c r="E882" s="291">
        <f>IF(D882="",0,+COUNTIF('賃上げ前(２か月目)(様式3-７) '!$D$7:$D$1006,D882))</f>
        <v>0</v>
      </c>
      <c r="F882" s="205"/>
      <c r="G882" s="295" t="str">
        <f t="shared" si="56"/>
        <v/>
      </c>
      <c r="H882" s="202"/>
      <c r="I882" s="202"/>
      <c r="J882" s="203"/>
      <c r="K882" s="203"/>
      <c r="L882" s="203"/>
      <c r="M882" s="203"/>
      <c r="N882" s="203"/>
      <c r="O882" s="203"/>
      <c r="P882" s="203"/>
      <c r="Q882" s="203"/>
      <c r="R882" s="204"/>
      <c r="S882" s="298" t="str">
        <f t="shared" si="53"/>
        <v/>
      </c>
      <c r="T882" s="299" t="str">
        <f t="shared" si="54"/>
        <v/>
      </c>
      <c r="U882" s="282"/>
    </row>
    <row r="883" spans="2:21" ht="24.75" customHeight="1">
      <c r="B883" s="176">
        <v>877</v>
      </c>
      <c r="C883" s="231"/>
      <c r="D883" s="290" t="str">
        <f t="shared" si="55"/>
        <v/>
      </c>
      <c r="E883" s="291">
        <f>IF(D883="",0,+COUNTIF('賃上げ前(２か月目)(様式3-７) '!$D$7:$D$1006,D883))</f>
        <v>0</v>
      </c>
      <c r="F883" s="205"/>
      <c r="G883" s="295" t="str">
        <f t="shared" si="56"/>
        <v/>
      </c>
      <c r="H883" s="202"/>
      <c r="I883" s="202"/>
      <c r="J883" s="203"/>
      <c r="K883" s="203"/>
      <c r="L883" s="203"/>
      <c r="M883" s="203"/>
      <c r="N883" s="203"/>
      <c r="O883" s="203"/>
      <c r="P883" s="203"/>
      <c r="Q883" s="203"/>
      <c r="R883" s="204"/>
      <c r="S883" s="298" t="str">
        <f t="shared" si="53"/>
        <v/>
      </c>
      <c r="T883" s="299" t="str">
        <f t="shared" si="54"/>
        <v/>
      </c>
      <c r="U883" s="282"/>
    </row>
    <row r="884" spans="2:21" ht="24.75" customHeight="1">
      <c r="B884" s="176">
        <v>878</v>
      </c>
      <c r="C884" s="231"/>
      <c r="D884" s="290" t="str">
        <f t="shared" si="55"/>
        <v/>
      </c>
      <c r="E884" s="291">
        <f>IF(D884="",0,+COUNTIF('賃上げ前(２か月目)(様式3-７) '!$D$7:$D$1006,D884))</f>
        <v>0</v>
      </c>
      <c r="F884" s="205"/>
      <c r="G884" s="295" t="str">
        <f t="shared" si="56"/>
        <v/>
      </c>
      <c r="H884" s="202"/>
      <c r="I884" s="202"/>
      <c r="J884" s="203"/>
      <c r="K884" s="203"/>
      <c r="L884" s="203"/>
      <c r="M884" s="203"/>
      <c r="N884" s="203"/>
      <c r="O884" s="203"/>
      <c r="P884" s="203"/>
      <c r="Q884" s="203"/>
      <c r="R884" s="204"/>
      <c r="S884" s="298" t="str">
        <f t="shared" si="53"/>
        <v/>
      </c>
      <c r="T884" s="299" t="str">
        <f t="shared" si="54"/>
        <v/>
      </c>
      <c r="U884" s="282"/>
    </row>
    <row r="885" spans="2:21" ht="24.75" customHeight="1">
      <c r="B885" s="176">
        <v>879</v>
      </c>
      <c r="C885" s="231"/>
      <c r="D885" s="290" t="str">
        <f t="shared" si="55"/>
        <v/>
      </c>
      <c r="E885" s="291">
        <f>IF(D885="",0,+COUNTIF('賃上げ前(２か月目)(様式3-７) '!$D$7:$D$1006,D885))</f>
        <v>0</v>
      </c>
      <c r="F885" s="205"/>
      <c r="G885" s="295" t="str">
        <f t="shared" si="56"/>
        <v/>
      </c>
      <c r="H885" s="202"/>
      <c r="I885" s="202"/>
      <c r="J885" s="203"/>
      <c r="K885" s="203"/>
      <c r="L885" s="203"/>
      <c r="M885" s="203"/>
      <c r="N885" s="203"/>
      <c r="O885" s="203"/>
      <c r="P885" s="203"/>
      <c r="Q885" s="203"/>
      <c r="R885" s="204"/>
      <c r="S885" s="298" t="str">
        <f t="shared" si="53"/>
        <v/>
      </c>
      <c r="T885" s="299" t="str">
        <f t="shared" si="54"/>
        <v/>
      </c>
      <c r="U885" s="282"/>
    </row>
    <row r="886" spans="2:21" ht="24.75" customHeight="1">
      <c r="B886" s="176">
        <v>880</v>
      </c>
      <c r="C886" s="231"/>
      <c r="D886" s="290" t="str">
        <f t="shared" si="55"/>
        <v/>
      </c>
      <c r="E886" s="291">
        <f>IF(D886="",0,+COUNTIF('賃上げ前(２か月目)(様式3-７) '!$D$7:$D$1006,D886))</f>
        <v>0</v>
      </c>
      <c r="F886" s="205"/>
      <c r="G886" s="295" t="str">
        <f t="shared" si="56"/>
        <v/>
      </c>
      <c r="H886" s="202"/>
      <c r="I886" s="202"/>
      <c r="J886" s="203"/>
      <c r="K886" s="203"/>
      <c r="L886" s="203"/>
      <c r="M886" s="203"/>
      <c r="N886" s="203"/>
      <c r="O886" s="203"/>
      <c r="P886" s="203"/>
      <c r="Q886" s="203"/>
      <c r="R886" s="204"/>
      <c r="S886" s="298" t="str">
        <f t="shared" si="53"/>
        <v/>
      </c>
      <c r="T886" s="299" t="str">
        <f t="shared" si="54"/>
        <v/>
      </c>
      <c r="U886" s="282"/>
    </row>
    <row r="887" spans="2:21" ht="24.75" customHeight="1">
      <c r="B887" s="176">
        <v>881</v>
      </c>
      <c r="C887" s="231"/>
      <c r="D887" s="290" t="str">
        <f t="shared" si="55"/>
        <v/>
      </c>
      <c r="E887" s="291">
        <f>IF(D887="",0,+COUNTIF('賃上げ前(２か月目)(様式3-７) '!$D$7:$D$1006,D887))</f>
        <v>0</v>
      </c>
      <c r="F887" s="205"/>
      <c r="G887" s="295" t="str">
        <f t="shared" si="56"/>
        <v/>
      </c>
      <c r="H887" s="202"/>
      <c r="I887" s="202"/>
      <c r="J887" s="203"/>
      <c r="K887" s="203"/>
      <c r="L887" s="203"/>
      <c r="M887" s="203"/>
      <c r="N887" s="203"/>
      <c r="O887" s="203"/>
      <c r="P887" s="203"/>
      <c r="Q887" s="203"/>
      <c r="R887" s="204"/>
      <c r="S887" s="298" t="str">
        <f t="shared" si="53"/>
        <v/>
      </c>
      <c r="T887" s="299" t="str">
        <f t="shared" si="54"/>
        <v/>
      </c>
      <c r="U887" s="282"/>
    </row>
    <row r="888" spans="2:21" ht="24.75" customHeight="1">
      <c r="B888" s="176">
        <v>882</v>
      </c>
      <c r="C888" s="231"/>
      <c r="D888" s="290" t="str">
        <f t="shared" si="55"/>
        <v/>
      </c>
      <c r="E888" s="291">
        <f>IF(D888="",0,+COUNTIF('賃上げ前(２か月目)(様式3-７) '!$D$7:$D$1006,D888))</f>
        <v>0</v>
      </c>
      <c r="F888" s="205"/>
      <c r="G888" s="295" t="str">
        <f t="shared" si="56"/>
        <v/>
      </c>
      <c r="H888" s="202"/>
      <c r="I888" s="202"/>
      <c r="J888" s="203"/>
      <c r="K888" s="203"/>
      <c r="L888" s="203"/>
      <c r="M888" s="203"/>
      <c r="N888" s="203"/>
      <c r="O888" s="203"/>
      <c r="P888" s="203"/>
      <c r="Q888" s="203"/>
      <c r="R888" s="204"/>
      <c r="S888" s="298" t="str">
        <f t="shared" si="53"/>
        <v/>
      </c>
      <c r="T888" s="299" t="str">
        <f t="shared" si="54"/>
        <v/>
      </c>
      <c r="U888" s="282"/>
    </row>
    <row r="889" spans="2:21" ht="24.75" customHeight="1">
      <c r="B889" s="176">
        <v>883</v>
      </c>
      <c r="C889" s="231"/>
      <c r="D889" s="290" t="str">
        <f t="shared" si="55"/>
        <v/>
      </c>
      <c r="E889" s="291">
        <f>IF(D889="",0,+COUNTIF('賃上げ前(２か月目)(様式3-７) '!$D$7:$D$1006,D889))</f>
        <v>0</v>
      </c>
      <c r="F889" s="205"/>
      <c r="G889" s="295" t="str">
        <f t="shared" si="56"/>
        <v/>
      </c>
      <c r="H889" s="202"/>
      <c r="I889" s="202"/>
      <c r="J889" s="203"/>
      <c r="K889" s="203"/>
      <c r="L889" s="203"/>
      <c r="M889" s="203"/>
      <c r="N889" s="203"/>
      <c r="O889" s="203"/>
      <c r="P889" s="203"/>
      <c r="Q889" s="203"/>
      <c r="R889" s="204"/>
      <c r="S889" s="298" t="str">
        <f t="shared" si="53"/>
        <v/>
      </c>
      <c r="T889" s="299" t="str">
        <f t="shared" si="54"/>
        <v/>
      </c>
      <c r="U889" s="282"/>
    </row>
    <row r="890" spans="2:21" ht="24.75" customHeight="1">
      <c r="B890" s="176">
        <v>884</v>
      </c>
      <c r="C890" s="231"/>
      <c r="D890" s="290" t="str">
        <f t="shared" si="55"/>
        <v/>
      </c>
      <c r="E890" s="291">
        <f>IF(D890="",0,+COUNTIF('賃上げ前(２か月目)(様式3-７) '!$D$7:$D$1006,D890))</f>
        <v>0</v>
      </c>
      <c r="F890" s="205"/>
      <c r="G890" s="295" t="str">
        <f t="shared" si="56"/>
        <v/>
      </c>
      <c r="H890" s="202"/>
      <c r="I890" s="202"/>
      <c r="J890" s="203"/>
      <c r="K890" s="203"/>
      <c r="L890" s="203"/>
      <c r="M890" s="203"/>
      <c r="N890" s="203"/>
      <c r="O890" s="203"/>
      <c r="P890" s="203"/>
      <c r="Q890" s="203"/>
      <c r="R890" s="204"/>
      <c r="S890" s="298" t="str">
        <f t="shared" si="53"/>
        <v/>
      </c>
      <c r="T890" s="299" t="str">
        <f t="shared" si="54"/>
        <v/>
      </c>
      <c r="U890" s="282"/>
    </row>
    <row r="891" spans="2:21" ht="24.75" customHeight="1">
      <c r="B891" s="176">
        <v>885</v>
      </c>
      <c r="C891" s="231"/>
      <c r="D891" s="290" t="str">
        <f t="shared" si="55"/>
        <v/>
      </c>
      <c r="E891" s="291">
        <f>IF(D891="",0,+COUNTIF('賃上げ前(２か月目)(様式3-７) '!$D$7:$D$1006,D891))</f>
        <v>0</v>
      </c>
      <c r="F891" s="205"/>
      <c r="G891" s="295" t="str">
        <f t="shared" si="56"/>
        <v/>
      </c>
      <c r="H891" s="202"/>
      <c r="I891" s="202"/>
      <c r="J891" s="203"/>
      <c r="K891" s="203"/>
      <c r="L891" s="203"/>
      <c r="M891" s="203"/>
      <c r="N891" s="203"/>
      <c r="O891" s="203"/>
      <c r="P891" s="203"/>
      <c r="Q891" s="203"/>
      <c r="R891" s="204"/>
      <c r="S891" s="298" t="str">
        <f t="shared" si="53"/>
        <v/>
      </c>
      <c r="T891" s="299" t="str">
        <f t="shared" si="54"/>
        <v/>
      </c>
      <c r="U891" s="282"/>
    </row>
    <row r="892" spans="2:21" ht="24.75" customHeight="1">
      <c r="B892" s="176">
        <v>886</v>
      </c>
      <c r="C892" s="231"/>
      <c r="D892" s="290" t="str">
        <f t="shared" si="55"/>
        <v/>
      </c>
      <c r="E892" s="291">
        <f>IF(D892="",0,+COUNTIF('賃上げ前(２か月目)(様式3-７) '!$D$7:$D$1006,D892))</f>
        <v>0</v>
      </c>
      <c r="F892" s="205"/>
      <c r="G892" s="295" t="str">
        <f t="shared" si="56"/>
        <v/>
      </c>
      <c r="H892" s="202"/>
      <c r="I892" s="202"/>
      <c r="J892" s="203"/>
      <c r="K892" s="203"/>
      <c r="L892" s="203"/>
      <c r="M892" s="203"/>
      <c r="N892" s="203"/>
      <c r="O892" s="203"/>
      <c r="P892" s="203"/>
      <c r="Q892" s="203"/>
      <c r="R892" s="204"/>
      <c r="S892" s="298" t="str">
        <f t="shared" si="53"/>
        <v/>
      </c>
      <c r="T892" s="299" t="str">
        <f t="shared" si="54"/>
        <v/>
      </c>
      <c r="U892" s="282"/>
    </row>
    <row r="893" spans="2:21" ht="24.75" customHeight="1">
      <c r="B893" s="176">
        <v>887</v>
      </c>
      <c r="C893" s="231"/>
      <c r="D893" s="290" t="str">
        <f t="shared" si="55"/>
        <v/>
      </c>
      <c r="E893" s="291">
        <f>IF(D893="",0,+COUNTIF('賃上げ前(２か月目)(様式3-７) '!$D$7:$D$1006,D893))</f>
        <v>0</v>
      </c>
      <c r="F893" s="205"/>
      <c r="G893" s="295" t="str">
        <f t="shared" si="56"/>
        <v/>
      </c>
      <c r="H893" s="202"/>
      <c r="I893" s="202"/>
      <c r="J893" s="203"/>
      <c r="K893" s="203"/>
      <c r="L893" s="203"/>
      <c r="M893" s="203"/>
      <c r="N893" s="203"/>
      <c r="O893" s="203"/>
      <c r="P893" s="203"/>
      <c r="Q893" s="203"/>
      <c r="R893" s="204"/>
      <c r="S893" s="298" t="str">
        <f t="shared" si="53"/>
        <v/>
      </c>
      <c r="T893" s="299" t="str">
        <f t="shared" si="54"/>
        <v/>
      </c>
      <c r="U893" s="282"/>
    </row>
    <row r="894" spans="2:21" ht="24.75" customHeight="1">
      <c r="B894" s="176">
        <v>888</v>
      </c>
      <c r="C894" s="231"/>
      <c r="D894" s="290" t="str">
        <f t="shared" si="55"/>
        <v/>
      </c>
      <c r="E894" s="291">
        <f>IF(D894="",0,+COUNTIF('賃上げ前(２か月目)(様式3-７) '!$D$7:$D$1006,D894))</f>
        <v>0</v>
      </c>
      <c r="F894" s="205"/>
      <c r="G894" s="295" t="str">
        <f t="shared" si="56"/>
        <v/>
      </c>
      <c r="H894" s="202"/>
      <c r="I894" s="202"/>
      <c r="J894" s="203"/>
      <c r="K894" s="203"/>
      <c r="L894" s="203"/>
      <c r="M894" s="203"/>
      <c r="N894" s="203"/>
      <c r="O894" s="203"/>
      <c r="P894" s="203"/>
      <c r="Q894" s="203"/>
      <c r="R894" s="204"/>
      <c r="S894" s="298" t="str">
        <f t="shared" si="53"/>
        <v/>
      </c>
      <c r="T894" s="299" t="str">
        <f t="shared" si="54"/>
        <v/>
      </c>
      <c r="U894" s="282"/>
    </row>
    <row r="895" spans="2:21" ht="24.75" customHeight="1">
      <c r="B895" s="176">
        <v>889</v>
      </c>
      <c r="C895" s="231"/>
      <c r="D895" s="290" t="str">
        <f t="shared" si="55"/>
        <v/>
      </c>
      <c r="E895" s="291">
        <f>IF(D895="",0,+COUNTIF('賃上げ前(２か月目)(様式3-７) '!$D$7:$D$1006,D895))</f>
        <v>0</v>
      </c>
      <c r="F895" s="205"/>
      <c r="G895" s="295" t="str">
        <f t="shared" si="56"/>
        <v/>
      </c>
      <c r="H895" s="202"/>
      <c r="I895" s="202"/>
      <c r="J895" s="203"/>
      <c r="K895" s="203"/>
      <c r="L895" s="203"/>
      <c r="M895" s="203"/>
      <c r="N895" s="203"/>
      <c r="O895" s="203"/>
      <c r="P895" s="203"/>
      <c r="Q895" s="203"/>
      <c r="R895" s="204"/>
      <c r="S895" s="298" t="str">
        <f t="shared" si="53"/>
        <v/>
      </c>
      <c r="T895" s="299" t="str">
        <f t="shared" si="54"/>
        <v/>
      </c>
      <c r="U895" s="282"/>
    </row>
    <row r="896" spans="2:21" ht="24.75" customHeight="1">
      <c r="B896" s="176">
        <v>890</v>
      </c>
      <c r="C896" s="231"/>
      <c r="D896" s="290" t="str">
        <f t="shared" si="55"/>
        <v/>
      </c>
      <c r="E896" s="291">
        <f>IF(D896="",0,+COUNTIF('賃上げ前(２か月目)(様式3-７) '!$D$7:$D$1006,D896))</f>
        <v>0</v>
      </c>
      <c r="F896" s="205"/>
      <c r="G896" s="295" t="str">
        <f t="shared" si="56"/>
        <v/>
      </c>
      <c r="H896" s="202"/>
      <c r="I896" s="202"/>
      <c r="J896" s="203"/>
      <c r="K896" s="203"/>
      <c r="L896" s="203"/>
      <c r="M896" s="203"/>
      <c r="N896" s="203"/>
      <c r="O896" s="203"/>
      <c r="P896" s="203"/>
      <c r="Q896" s="203"/>
      <c r="R896" s="204"/>
      <c r="S896" s="298" t="str">
        <f t="shared" si="53"/>
        <v/>
      </c>
      <c r="T896" s="299" t="str">
        <f t="shared" si="54"/>
        <v/>
      </c>
      <c r="U896" s="282"/>
    </row>
    <row r="897" spans="2:21" ht="24.75" customHeight="1">
      <c r="B897" s="176">
        <v>891</v>
      </c>
      <c r="C897" s="231"/>
      <c r="D897" s="290" t="str">
        <f t="shared" si="55"/>
        <v/>
      </c>
      <c r="E897" s="291">
        <f>IF(D897="",0,+COUNTIF('賃上げ前(２か月目)(様式3-７) '!$D$7:$D$1006,D897))</f>
        <v>0</v>
      </c>
      <c r="F897" s="205"/>
      <c r="G897" s="295" t="str">
        <f t="shared" si="56"/>
        <v/>
      </c>
      <c r="H897" s="202"/>
      <c r="I897" s="202"/>
      <c r="J897" s="203"/>
      <c r="K897" s="203"/>
      <c r="L897" s="203"/>
      <c r="M897" s="203"/>
      <c r="N897" s="203"/>
      <c r="O897" s="203"/>
      <c r="P897" s="203"/>
      <c r="Q897" s="203"/>
      <c r="R897" s="204"/>
      <c r="S897" s="298" t="str">
        <f t="shared" si="53"/>
        <v/>
      </c>
      <c r="T897" s="299" t="str">
        <f t="shared" si="54"/>
        <v/>
      </c>
      <c r="U897" s="282"/>
    </row>
    <row r="898" spans="2:21" ht="24.75" customHeight="1">
      <c r="B898" s="176">
        <v>892</v>
      </c>
      <c r="C898" s="231"/>
      <c r="D898" s="290" t="str">
        <f t="shared" si="55"/>
        <v/>
      </c>
      <c r="E898" s="291">
        <f>IF(D898="",0,+COUNTIF('賃上げ前(２か月目)(様式3-７) '!$D$7:$D$1006,D898))</f>
        <v>0</v>
      </c>
      <c r="F898" s="205"/>
      <c r="G898" s="295" t="str">
        <f t="shared" si="56"/>
        <v/>
      </c>
      <c r="H898" s="202"/>
      <c r="I898" s="202"/>
      <c r="J898" s="203"/>
      <c r="K898" s="203"/>
      <c r="L898" s="203"/>
      <c r="M898" s="203"/>
      <c r="N898" s="203"/>
      <c r="O898" s="203"/>
      <c r="P898" s="203"/>
      <c r="Q898" s="203"/>
      <c r="R898" s="204"/>
      <c r="S898" s="298" t="str">
        <f t="shared" si="53"/>
        <v/>
      </c>
      <c r="T898" s="299" t="str">
        <f t="shared" si="54"/>
        <v/>
      </c>
      <c r="U898" s="282"/>
    </row>
    <row r="899" spans="2:21" ht="24.75" customHeight="1">
      <c r="B899" s="176">
        <v>893</v>
      </c>
      <c r="C899" s="231"/>
      <c r="D899" s="290" t="str">
        <f t="shared" si="55"/>
        <v/>
      </c>
      <c r="E899" s="291">
        <f>IF(D899="",0,+COUNTIF('賃上げ前(２か月目)(様式3-７) '!$D$7:$D$1006,D899))</f>
        <v>0</v>
      </c>
      <c r="F899" s="205"/>
      <c r="G899" s="295" t="str">
        <f t="shared" si="56"/>
        <v/>
      </c>
      <c r="H899" s="202"/>
      <c r="I899" s="202"/>
      <c r="J899" s="203"/>
      <c r="K899" s="203"/>
      <c r="L899" s="203"/>
      <c r="M899" s="203"/>
      <c r="N899" s="203"/>
      <c r="O899" s="203"/>
      <c r="P899" s="203"/>
      <c r="Q899" s="203"/>
      <c r="R899" s="204"/>
      <c r="S899" s="298" t="str">
        <f t="shared" si="53"/>
        <v/>
      </c>
      <c r="T899" s="299" t="str">
        <f t="shared" si="54"/>
        <v/>
      </c>
      <c r="U899" s="282"/>
    </row>
    <row r="900" spans="2:21" ht="24.75" customHeight="1">
      <c r="B900" s="176">
        <v>894</v>
      </c>
      <c r="C900" s="231"/>
      <c r="D900" s="290" t="str">
        <f t="shared" si="55"/>
        <v/>
      </c>
      <c r="E900" s="291">
        <f>IF(D900="",0,+COUNTIF('賃上げ前(２か月目)(様式3-７) '!$D$7:$D$1006,D900))</f>
        <v>0</v>
      </c>
      <c r="F900" s="205"/>
      <c r="G900" s="295" t="str">
        <f t="shared" si="56"/>
        <v/>
      </c>
      <c r="H900" s="202"/>
      <c r="I900" s="202"/>
      <c r="J900" s="203"/>
      <c r="K900" s="203"/>
      <c r="L900" s="203"/>
      <c r="M900" s="203"/>
      <c r="N900" s="203"/>
      <c r="O900" s="203"/>
      <c r="P900" s="203"/>
      <c r="Q900" s="203"/>
      <c r="R900" s="204"/>
      <c r="S900" s="298" t="str">
        <f t="shared" si="53"/>
        <v/>
      </c>
      <c r="T900" s="299" t="str">
        <f t="shared" si="54"/>
        <v/>
      </c>
      <c r="U900" s="282"/>
    </row>
    <row r="901" spans="2:21" ht="24.75" customHeight="1">
      <c r="B901" s="176">
        <v>895</v>
      </c>
      <c r="C901" s="231"/>
      <c r="D901" s="290" t="str">
        <f t="shared" si="55"/>
        <v/>
      </c>
      <c r="E901" s="291">
        <f>IF(D901="",0,+COUNTIF('賃上げ前(２か月目)(様式3-７) '!$D$7:$D$1006,D901))</f>
        <v>0</v>
      </c>
      <c r="F901" s="205"/>
      <c r="G901" s="295" t="str">
        <f t="shared" si="56"/>
        <v/>
      </c>
      <c r="H901" s="202"/>
      <c r="I901" s="202"/>
      <c r="J901" s="203"/>
      <c r="K901" s="203"/>
      <c r="L901" s="203"/>
      <c r="M901" s="203"/>
      <c r="N901" s="203"/>
      <c r="O901" s="203"/>
      <c r="P901" s="203"/>
      <c r="Q901" s="203"/>
      <c r="R901" s="204"/>
      <c r="S901" s="298" t="str">
        <f t="shared" si="53"/>
        <v/>
      </c>
      <c r="T901" s="299" t="str">
        <f t="shared" si="54"/>
        <v/>
      </c>
      <c r="U901" s="282"/>
    </row>
    <row r="902" spans="2:21" ht="24.75" customHeight="1">
      <c r="B902" s="176">
        <v>896</v>
      </c>
      <c r="C902" s="231"/>
      <c r="D902" s="290" t="str">
        <f t="shared" si="55"/>
        <v/>
      </c>
      <c r="E902" s="291">
        <f>IF(D902="",0,+COUNTIF('賃上げ前(２か月目)(様式3-７) '!$D$7:$D$1006,D902))</f>
        <v>0</v>
      </c>
      <c r="F902" s="205"/>
      <c r="G902" s="295" t="str">
        <f t="shared" si="56"/>
        <v/>
      </c>
      <c r="H902" s="202"/>
      <c r="I902" s="202"/>
      <c r="J902" s="203"/>
      <c r="K902" s="203"/>
      <c r="L902" s="203"/>
      <c r="M902" s="203"/>
      <c r="N902" s="203"/>
      <c r="O902" s="203"/>
      <c r="P902" s="203"/>
      <c r="Q902" s="203"/>
      <c r="R902" s="204"/>
      <c r="S902" s="298" t="str">
        <f t="shared" si="53"/>
        <v/>
      </c>
      <c r="T902" s="299" t="str">
        <f t="shared" si="54"/>
        <v/>
      </c>
      <c r="U902" s="282"/>
    </row>
    <row r="903" spans="2:21" ht="24.75" customHeight="1">
      <c r="B903" s="176">
        <v>897</v>
      </c>
      <c r="C903" s="231"/>
      <c r="D903" s="290" t="str">
        <f t="shared" si="55"/>
        <v/>
      </c>
      <c r="E903" s="291">
        <f>IF(D903="",0,+COUNTIF('賃上げ前(２か月目)(様式3-７) '!$D$7:$D$1006,D903))</f>
        <v>0</v>
      </c>
      <c r="F903" s="205"/>
      <c r="G903" s="295" t="str">
        <f t="shared" si="56"/>
        <v/>
      </c>
      <c r="H903" s="202"/>
      <c r="I903" s="202"/>
      <c r="J903" s="203"/>
      <c r="K903" s="203"/>
      <c r="L903" s="203"/>
      <c r="M903" s="203"/>
      <c r="N903" s="203"/>
      <c r="O903" s="203"/>
      <c r="P903" s="203"/>
      <c r="Q903" s="203"/>
      <c r="R903" s="204"/>
      <c r="S903" s="298" t="str">
        <f t="shared" si="53"/>
        <v/>
      </c>
      <c r="T903" s="299" t="str">
        <f t="shared" si="54"/>
        <v/>
      </c>
      <c r="U903" s="282"/>
    </row>
    <row r="904" spans="2:21" ht="24.75" customHeight="1">
      <c r="B904" s="176">
        <v>898</v>
      </c>
      <c r="C904" s="231"/>
      <c r="D904" s="290" t="str">
        <f t="shared" si="55"/>
        <v/>
      </c>
      <c r="E904" s="291">
        <f>IF(D904="",0,+COUNTIF('賃上げ前(２か月目)(様式3-７) '!$D$7:$D$1006,D904))</f>
        <v>0</v>
      </c>
      <c r="F904" s="205"/>
      <c r="G904" s="295" t="str">
        <f t="shared" si="56"/>
        <v/>
      </c>
      <c r="H904" s="202"/>
      <c r="I904" s="202"/>
      <c r="J904" s="203"/>
      <c r="K904" s="203"/>
      <c r="L904" s="203"/>
      <c r="M904" s="203"/>
      <c r="N904" s="203"/>
      <c r="O904" s="203"/>
      <c r="P904" s="203"/>
      <c r="Q904" s="203"/>
      <c r="R904" s="204"/>
      <c r="S904" s="298" t="str">
        <f t="shared" ref="S904:S967" si="57">IF(C904="","",+SUM(H904:R904))</f>
        <v/>
      </c>
      <c r="T904" s="299" t="str">
        <f t="shared" ref="T904:T967" si="58">IF(C904="","",+IF(G904="対象",H904,0))</f>
        <v/>
      </c>
      <c r="U904" s="282"/>
    </row>
    <row r="905" spans="2:21" ht="24.75" customHeight="1">
      <c r="B905" s="176">
        <v>899</v>
      </c>
      <c r="C905" s="231"/>
      <c r="D905" s="290" t="str">
        <f t="shared" ref="D905:D968" si="59">SUBSTITUTE(SUBSTITUTE(C905,"　","")," ","")</f>
        <v/>
      </c>
      <c r="E905" s="291">
        <f>IF(D905="",0,+COUNTIF('賃上げ前(２か月目)(様式3-７) '!$D$7:$D$1006,D905))</f>
        <v>0</v>
      </c>
      <c r="F905" s="205"/>
      <c r="G905" s="295" t="str">
        <f t="shared" ref="G905:G968" si="60">IF(C905="","",+IF(OR(E905&lt;1,F905=""),"除外","対象"))</f>
        <v/>
      </c>
      <c r="H905" s="202"/>
      <c r="I905" s="202"/>
      <c r="J905" s="203"/>
      <c r="K905" s="203"/>
      <c r="L905" s="203"/>
      <c r="M905" s="203"/>
      <c r="N905" s="203"/>
      <c r="O905" s="203"/>
      <c r="P905" s="203"/>
      <c r="Q905" s="203"/>
      <c r="R905" s="204"/>
      <c r="S905" s="298" t="str">
        <f t="shared" si="57"/>
        <v/>
      </c>
      <c r="T905" s="299" t="str">
        <f t="shared" si="58"/>
        <v/>
      </c>
      <c r="U905" s="282"/>
    </row>
    <row r="906" spans="2:21" ht="24.75" customHeight="1">
      <c r="B906" s="176">
        <v>900</v>
      </c>
      <c r="C906" s="231"/>
      <c r="D906" s="290" t="str">
        <f t="shared" si="59"/>
        <v/>
      </c>
      <c r="E906" s="291">
        <f>IF(D906="",0,+COUNTIF('賃上げ前(２か月目)(様式3-７) '!$D$7:$D$1006,D906))</f>
        <v>0</v>
      </c>
      <c r="F906" s="205"/>
      <c r="G906" s="295" t="str">
        <f t="shared" si="60"/>
        <v/>
      </c>
      <c r="H906" s="202"/>
      <c r="I906" s="202"/>
      <c r="J906" s="203"/>
      <c r="K906" s="203"/>
      <c r="L906" s="203"/>
      <c r="M906" s="203"/>
      <c r="N906" s="203"/>
      <c r="O906" s="203"/>
      <c r="P906" s="203"/>
      <c r="Q906" s="203"/>
      <c r="R906" s="204"/>
      <c r="S906" s="298" t="str">
        <f t="shared" si="57"/>
        <v/>
      </c>
      <c r="T906" s="299" t="str">
        <f t="shared" si="58"/>
        <v/>
      </c>
      <c r="U906" s="282"/>
    </row>
    <row r="907" spans="2:21" ht="24.75" customHeight="1">
      <c r="B907" s="176">
        <v>901</v>
      </c>
      <c r="C907" s="231"/>
      <c r="D907" s="290" t="str">
        <f t="shared" si="59"/>
        <v/>
      </c>
      <c r="E907" s="291">
        <f>IF(D907="",0,+COUNTIF('賃上げ前(２か月目)(様式3-７) '!$D$7:$D$1006,D907))</f>
        <v>0</v>
      </c>
      <c r="F907" s="205"/>
      <c r="G907" s="295" t="str">
        <f t="shared" si="60"/>
        <v/>
      </c>
      <c r="H907" s="202"/>
      <c r="I907" s="202"/>
      <c r="J907" s="203"/>
      <c r="K907" s="203"/>
      <c r="L907" s="203"/>
      <c r="M907" s="203"/>
      <c r="N907" s="203"/>
      <c r="O907" s="203"/>
      <c r="P907" s="203"/>
      <c r="Q907" s="203"/>
      <c r="R907" s="204"/>
      <c r="S907" s="298" t="str">
        <f t="shared" si="57"/>
        <v/>
      </c>
      <c r="T907" s="299" t="str">
        <f t="shared" si="58"/>
        <v/>
      </c>
      <c r="U907" s="282"/>
    </row>
    <row r="908" spans="2:21" ht="24.75" customHeight="1">
      <c r="B908" s="176">
        <v>902</v>
      </c>
      <c r="C908" s="231"/>
      <c r="D908" s="290" t="str">
        <f t="shared" si="59"/>
        <v/>
      </c>
      <c r="E908" s="291">
        <f>IF(D908="",0,+COUNTIF('賃上げ前(２か月目)(様式3-７) '!$D$7:$D$1006,D908))</f>
        <v>0</v>
      </c>
      <c r="F908" s="205"/>
      <c r="G908" s="295" t="str">
        <f t="shared" si="60"/>
        <v/>
      </c>
      <c r="H908" s="202"/>
      <c r="I908" s="202"/>
      <c r="J908" s="203"/>
      <c r="K908" s="203"/>
      <c r="L908" s="203"/>
      <c r="M908" s="203"/>
      <c r="N908" s="203"/>
      <c r="O908" s="203"/>
      <c r="P908" s="203"/>
      <c r="Q908" s="203"/>
      <c r="R908" s="204"/>
      <c r="S908" s="298" t="str">
        <f t="shared" si="57"/>
        <v/>
      </c>
      <c r="T908" s="299" t="str">
        <f t="shared" si="58"/>
        <v/>
      </c>
      <c r="U908" s="282"/>
    </row>
    <row r="909" spans="2:21" ht="24.75" customHeight="1">
      <c r="B909" s="176">
        <v>903</v>
      </c>
      <c r="C909" s="231"/>
      <c r="D909" s="290" t="str">
        <f t="shared" si="59"/>
        <v/>
      </c>
      <c r="E909" s="291">
        <f>IF(D909="",0,+COUNTIF('賃上げ前(２か月目)(様式3-７) '!$D$7:$D$1006,D909))</f>
        <v>0</v>
      </c>
      <c r="F909" s="205"/>
      <c r="G909" s="295" t="str">
        <f t="shared" si="60"/>
        <v/>
      </c>
      <c r="H909" s="202"/>
      <c r="I909" s="202"/>
      <c r="J909" s="203"/>
      <c r="K909" s="203"/>
      <c r="L909" s="203"/>
      <c r="M909" s="203"/>
      <c r="N909" s="203"/>
      <c r="O909" s="203"/>
      <c r="P909" s="203"/>
      <c r="Q909" s="203"/>
      <c r="R909" s="204"/>
      <c r="S909" s="298" t="str">
        <f t="shared" si="57"/>
        <v/>
      </c>
      <c r="T909" s="299" t="str">
        <f t="shared" si="58"/>
        <v/>
      </c>
      <c r="U909" s="282"/>
    </row>
    <row r="910" spans="2:21" ht="24.75" customHeight="1">
      <c r="B910" s="176">
        <v>904</v>
      </c>
      <c r="C910" s="231"/>
      <c r="D910" s="290" t="str">
        <f t="shared" si="59"/>
        <v/>
      </c>
      <c r="E910" s="291">
        <f>IF(D910="",0,+COUNTIF('賃上げ前(２か月目)(様式3-７) '!$D$7:$D$1006,D910))</f>
        <v>0</v>
      </c>
      <c r="F910" s="205"/>
      <c r="G910" s="295" t="str">
        <f t="shared" si="60"/>
        <v/>
      </c>
      <c r="H910" s="202"/>
      <c r="I910" s="202"/>
      <c r="J910" s="203"/>
      <c r="K910" s="203"/>
      <c r="L910" s="203"/>
      <c r="M910" s="203"/>
      <c r="N910" s="203"/>
      <c r="O910" s="203"/>
      <c r="P910" s="203"/>
      <c r="Q910" s="203"/>
      <c r="R910" s="204"/>
      <c r="S910" s="298" t="str">
        <f t="shared" si="57"/>
        <v/>
      </c>
      <c r="T910" s="299" t="str">
        <f t="shared" si="58"/>
        <v/>
      </c>
      <c r="U910" s="282"/>
    </row>
    <row r="911" spans="2:21" ht="24.75" customHeight="1">
      <c r="B911" s="176">
        <v>905</v>
      </c>
      <c r="C911" s="231"/>
      <c r="D911" s="290" t="str">
        <f t="shared" si="59"/>
        <v/>
      </c>
      <c r="E911" s="291">
        <f>IF(D911="",0,+COUNTIF('賃上げ前(２か月目)(様式3-７) '!$D$7:$D$1006,D911))</f>
        <v>0</v>
      </c>
      <c r="F911" s="205"/>
      <c r="G911" s="295" t="str">
        <f t="shared" si="60"/>
        <v/>
      </c>
      <c r="H911" s="202"/>
      <c r="I911" s="202"/>
      <c r="J911" s="203"/>
      <c r="K911" s="203"/>
      <c r="L911" s="203"/>
      <c r="M911" s="203"/>
      <c r="N911" s="203"/>
      <c r="O911" s="203"/>
      <c r="P911" s="203"/>
      <c r="Q911" s="203"/>
      <c r="R911" s="204"/>
      <c r="S911" s="298" t="str">
        <f t="shared" si="57"/>
        <v/>
      </c>
      <c r="T911" s="299" t="str">
        <f t="shared" si="58"/>
        <v/>
      </c>
      <c r="U911" s="282"/>
    </row>
    <row r="912" spans="2:21" ht="24.75" customHeight="1">
      <c r="B912" s="176">
        <v>906</v>
      </c>
      <c r="C912" s="231"/>
      <c r="D912" s="290" t="str">
        <f t="shared" si="59"/>
        <v/>
      </c>
      <c r="E912" s="291">
        <f>IF(D912="",0,+COUNTIF('賃上げ前(２か月目)(様式3-７) '!$D$7:$D$1006,D912))</f>
        <v>0</v>
      </c>
      <c r="F912" s="205"/>
      <c r="G912" s="295" t="str">
        <f t="shared" si="60"/>
        <v/>
      </c>
      <c r="H912" s="202"/>
      <c r="I912" s="202"/>
      <c r="J912" s="203"/>
      <c r="K912" s="203"/>
      <c r="L912" s="203"/>
      <c r="M912" s="203"/>
      <c r="N912" s="203"/>
      <c r="O912" s="203"/>
      <c r="P912" s="203"/>
      <c r="Q912" s="203"/>
      <c r="R912" s="204"/>
      <c r="S912" s="298" t="str">
        <f t="shared" si="57"/>
        <v/>
      </c>
      <c r="T912" s="299" t="str">
        <f t="shared" si="58"/>
        <v/>
      </c>
      <c r="U912" s="282"/>
    </row>
    <row r="913" spans="2:21" ht="24.75" customHeight="1">
      <c r="B913" s="176">
        <v>907</v>
      </c>
      <c r="C913" s="231"/>
      <c r="D913" s="290" t="str">
        <f t="shared" si="59"/>
        <v/>
      </c>
      <c r="E913" s="291">
        <f>IF(D913="",0,+COUNTIF('賃上げ前(２か月目)(様式3-７) '!$D$7:$D$1006,D913))</f>
        <v>0</v>
      </c>
      <c r="F913" s="205"/>
      <c r="G913" s="295" t="str">
        <f t="shared" si="60"/>
        <v/>
      </c>
      <c r="H913" s="202"/>
      <c r="I913" s="202"/>
      <c r="J913" s="203"/>
      <c r="K913" s="203"/>
      <c r="L913" s="203"/>
      <c r="M913" s="203"/>
      <c r="N913" s="203"/>
      <c r="O913" s="203"/>
      <c r="P913" s="203"/>
      <c r="Q913" s="203"/>
      <c r="R913" s="204"/>
      <c r="S913" s="298" t="str">
        <f t="shared" si="57"/>
        <v/>
      </c>
      <c r="T913" s="299" t="str">
        <f t="shared" si="58"/>
        <v/>
      </c>
      <c r="U913" s="282"/>
    </row>
    <row r="914" spans="2:21" ht="24.75" customHeight="1">
      <c r="B914" s="176">
        <v>908</v>
      </c>
      <c r="C914" s="231"/>
      <c r="D914" s="290" t="str">
        <f t="shared" si="59"/>
        <v/>
      </c>
      <c r="E914" s="291">
        <f>IF(D914="",0,+COUNTIF('賃上げ前(２か月目)(様式3-７) '!$D$7:$D$1006,D914))</f>
        <v>0</v>
      </c>
      <c r="F914" s="205"/>
      <c r="G914" s="295" t="str">
        <f t="shared" si="60"/>
        <v/>
      </c>
      <c r="H914" s="202"/>
      <c r="I914" s="202"/>
      <c r="J914" s="203"/>
      <c r="K914" s="203"/>
      <c r="L914" s="203"/>
      <c r="M914" s="203"/>
      <c r="N914" s="203"/>
      <c r="O914" s="203"/>
      <c r="P914" s="203"/>
      <c r="Q914" s="203"/>
      <c r="R914" s="204"/>
      <c r="S914" s="298" t="str">
        <f t="shared" si="57"/>
        <v/>
      </c>
      <c r="T914" s="299" t="str">
        <f t="shared" si="58"/>
        <v/>
      </c>
      <c r="U914" s="282"/>
    </row>
    <row r="915" spans="2:21" ht="24.75" customHeight="1">
      <c r="B915" s="176">
        <v>909</v>
      </c>
      <c r="C915" s="231"/>
      <c r="D915" s="290" t="str">
        <f t="shared" si="59"/>
        <v/>
      </c>
      <c r="E915" s="291">
        <f>IF(D915="",0,+COUNTIF('賃上げ前(２か月目)(様式3-７) '!$D$7:$D$1006,D915))</f>
        <v>0</v>
      </c>
      <c r="F915" s="205"/>
      <c r="G915" s="295" t="str">
        <f t="shared" si="60"/>
        <v/>
      </c>
      <c r="H915" s="202"/>
      <c r="I915" s="202"/>
      <c r="J915" s="203"/>
      <c r="K915" s="203"/>
      <c r="L915" s="203"/>
      <c r="M915" s="203"/>
      <c r="N915" s="203"/>
      <c r="O915" s="203"/>
      <c r="P915" s="203"/>
      <c r="Q915" s="203"/>
      <c r="R915" s="204"/>
      <c r="S915" s="298" t="str">
        <f t="shared" si="57"/>
        <v/>
      </c>
      <c r="T915" s="299" t="str">
        <f t="shared" si="58"/>
        <v/>
      </c>
      <c r="U915" s="282"/>
    </row>
    <row r="916" spans="2:21" ht="24.75" customHeight="1">
      <c r="B916" s="176">
        <v>910</v>
      </c>
      <c r="C916" s="231"/>
      <c r="D916" s="290" t="str">
        <f t="shared" si="59"/>
        <v/>
      </c>
      <c r="E916" s="291">
        <f>IF(D916="",0,+COUNTIF('賃上げ前(２か月目)(様式3-７) '!$D$7:$D$1006,D916))</f>
        <v>0</v>
      </c>
      <c r="F916" s="205"/>
      <c r="G916" s="295" t="str">
        <f t="shared" si="60"/>
        <v/>
      </c>
      <c r="H916" s="202"/>
      <c r="I916" s="202"/>
      <c r="J916" s="203"/>
      <c r="K916" s="203"/>
      <c r="L916" s="203"/>
      <c r="M916" s="203"/>
      <c r="N916" s="203"/>
      <c r="O916" s="203"/>
      <c r="P916" s="203"/>
      <c r="Q916" s="203"/>
      <c r="R916" s="204"/>
      <c r="S916" s="298" t="str">
        <f t="shared" si="57"/>
        <v/>
      </c>
      <c r="T916" s="299" t="str">
        <f t="shared" si="58"/>
        <v/>
      </c>
      <c r="U916" s="282"/>
    </row>
    <row r="917" spans="2:21" ht="24.75" customHeight="1">
      <c r="B917" s="176">
        <v>911</v>
      </c>
      <c r="C917" s="231"/>
      <c r="D917" s="290" t="str">
        <f t="shared" si="59"/>
        <v/>
      </c>
      <c r="E917" s="291">
        <f>IF(D917="",0,+COUNTIF('賃上げ前(２か月目)(様式3-７) '!$D$7:$D$1006,D917))</f>
        <v>0</v>
      </c>
      <c r="F917" s="205"/>
      <c r="G917" s="295" t="str">
        <f t="shared" si="60"/>
        <v/>
      </c>
      <c r="H917" s="202"/>
      <c r="I917" s="202"/>
      <c r="J917" s="203"/>
      <c r="K917" s="203"/>
      <c r="L917" s="203"/>
      <c r="M917" s="203"/>
      <c r="N917" s="203"/>
      <c r="O917" s="203"/>
      <c r="P917" s="203"/>
      <c r="Q917" s="203"/>
      <c r="R917" s="204"/>
      <c r="S917" s="298" t="str">
        <f t="shared" si="57"/>
        <v/>
      </c>
      <c r="T917" s="299" t="str">
        <f t="shared" si="58"/>
        <v/>
      </c>
      <c r="U917" s="282"/>
    </row>
    <row r="918" spans="2:21" ht="24.75" customHeight="1">
      <c r="B918" s="176">
        <v>912</v>
      </c>
      <c r="C918" s="231"/>
      <c r="D918" s="290" t="str">
        <f t="shared" si="59"/>
        <v/>
      </c>
      <c r="E918" s="291">
        <f>IF(D918="",0,+COUNTIF('賃上げ前(２か月目)(様式3-７) '!$D$7:$D$1006,D918))</f>
        <v>0</v>
      </c>
      <c r="F918" s="205"/>
      <c r="G918" s="295" t="str">
        <f t="shared" si="60"/>
        <v/>
      </c>
      <c r="H918" s="202"/>
      <c r="I918" s="202"/>
      <c r="J918" s="203"/>
      <c r="K918" s="203"/>
      <c r="L918" s="203"/>
      <c r="M918" s="203"/>
      <c r="N918" s="203"/>
      <c r="O918" s="203"/>
      <c r="P918" s="203"/>
      <c r="Q918" s="203"/>
      <c r="R918" s="204"/>
      <c r="S918" s="298" t="str">
        <f t="shared" si="57"/>
        <v/>
      </c>
      <c r="T918" s="299" t="str">
        <f t="shared" si="58"/>
        <v/>
      </c>
      <c r="U918" s="282"/>
    </row>
    <row r="919" spans="2:21" ht="24.75" customHeight="1">
      <c r="B919" s="176">
        <v>913</v>
      </c>
      <c r="C919" s="231"/>
      <c r="D919" s="290" t="str">
        <f t="shared" si="59"/>
        <v/>
      </c>
      <c r="E919" s="291">
        <f>IF(D919="",0,+COUNTIF('賃上げ前(２か月目)(様式3-７) '!$D$7:$D$1006,D919))</f>
        <v>0</v>
      </c>
      <c r="F919" s="205"/>
      <c r="G919" s="295" t="str">
        <f t="shared" si="60"/>
        <v/>
      </c>
      <c r="H919" s="202"/>
      <c r="I919" s="202"/>
      <c r="J919" s="203"/>
      <c r="K919" s="203"/>
      <c r="L919" s="203"/>
      <c r="M919" s="203"/>
      <c r="N919" s="203"/>
      <c r="O919" s="203"/>
      <c r="P919" s="203"/>
      <c r="Q919" s="203"/>
      <c r="R919" s="204"/>
      <c r="S919" s="298" t="str">
        <f t="shared" si="57"/>
        <v/>
      </c>
      <c r="T919" s="299" t="str">
        <f t="shared" si="58"/>
        <v/>
      </c>
      <c r="U919" s="282"/>
    </row>
    <row r="920" spans="2:21" ht="24.75" customHeight="1">
      <c r="B920" s="176">
        <v>914</v>
      </c>
      <c r="C920" s="231"/>
      <c r="D920" s="290" t="str">
        <f t="shared" si="59"/>
        <v/>
      </c>
      <c r="E920" s="291">
        <f>IF(D920="",0,+COUNTIF('賃上げ前(２か月目)(様式3-７) '!$D$7:$D$1006,D920))</f>
        <v>0</v>
      </c>
      <c r="F920" s="205"/>
      <c r="G920" s="295" t="str">
        <f t="shared" si="60"/>
        <v/>
      </c>
      <c r="H920" s="202"/>
      <c r="I920" s="202"/>
      <c r="J920" s="203"/>
      <c r="K920" s="203"/>
      <c r="L920" s="203"/>
      <c r="M920" s="203"/>
      <c r="N920" s="203"/>
      <c r="O920" s="203"/>
      <c r="P920" s="203"/>
      <c r="Q920" s="203"/>
      <c r="R920" s="204"/>
      <c r="S920" s="298" t="str">
        <f t="shared" si="57"/>
        <v/>
      </c>
      <c r="T920" s="299" t="str">
        <f t="shared" si="58"/>
        <v/>
      </c>
      <c r="U920" s="282"/>
    </row>
    <row r="921" spans="2:21" ht="24.75" customHeight="1">
      <c r="B921" s="176">
        <v>915</v>
      </c>
      <c r="C921" s="231"/>
      <c r="D921" s="290" t="str">
        <f t="shared" si="59"/>
        <v/>
      </c>
      <c r="E921" s="291">
        <f>IF(D921="",0,+COUNTIF('賃上げ前(２か月目)(様式3-７) '!$D$7:$D$1006,D921))</f>
        <v>0</v>
      </c>
      <c r="F921" s="205"/>
      <c r="G921" s="295" t="str">
        <f t="shared" si="60"/>
        <v/>
      </c>
      <c r="H921" s="202"/>
      <c r="I921" s="202"/>
      <c r="J921" s="203"/>
      <c r="K921" s="203"/>
      <c r="L921" s="203"/>
      <c r="M921" s="203"/>
      <c r="N921" s="203"/>
      <c r="O921" s="203"/>
      <c r="P921" s="203"/>
      <c r="Q921" s="203"/>
      <c r="R921" s="204"/>
      <c r="S921" s="298" t="str">
        <f t="shared" si="57"/>
        <v/>
      </c>
      <c r="T921" s="299" t="str">
        <f t="shared" si="58"/>
        <v/>
      </c>
      <c r="U921" s="282"/>
    </row>
    <row r="922" spans="2:21" ht="24.75" customHeight="1">
      <c r="B922" s="176">
        <v>916</v>
      </c>
      <c r="C922" s="231"/>
      <c r="D922" s="290" t="str">
        <f t="shared" si="59"/>
        <v/>
      </c>
      <c r="E922" s="291">
        <f>IF(D922="",0,+COUNTIF('賃上げ前(２か月目)(様式3-７) '!$D$7:$D$1006,D922))</f>
        <v>0</v>
      </c>
      <c r="F922" s="205"/>
      <c r="G922" s="295" t="str">
        <f t="shared" si="60"/>
        <v/>
      </c>
      <c r="H922" s="202"/>
      <c r="I922" s="202"/>
      <c r="J922" s="203"/>
      <c r="K922" s="203"/>
      <c r="L922" s="203"/>
      <c r="M922" s="203"/>
      <c r="N922" s="203"/>
      <c r="O922" s="203"/>
      <c r="P922" s="203"/>
      <c r="Q922" s="203"/>
      <c r="R922" s="204"/>
      <c r="S922" s="298" t="str">
        <f t="shared" si="57"/>
        <v/>
      </c>
      <c r="T922" s="299" t="str">
        <f t="shared" si="58"/>
        <v/>
      </c>
      <c r="U922" s="282"/>
    </row>
    <row r="923" spans="2:21" ht="24.75" customHeight="1">
      <c r="B923" s="176">
        <v>917</v>
      </c>
      <c r="C923" s="231"/>
      <c r="D923" s="290" t="str">
        <f t="shared" si="59"/>
        <v/>
      </c>
      <c r="E923" s="291">
        <f>IF(D923="",0,+COUNTIF('賃上げ前(２か月目)(様式3-７) '!$D$7:$D$1006,D923))</f>
        <v>0</v>
      </c>
      <c r="F923" s="205"/>
      <c r="G923" s="295" t="str">
        <f t="shared" si="60"/>
        <v/>
      </c>
      <c r="H923" s="202"/>
      <c r="I923" s="202"/>
      <c r="J923" s="203"/>
      <c r="K923" s="203"/>
      <c r="L923" s="203"/>
      <c r="M923" s="203"/>
      <c r="N923" s="203"/>
      <c r="O923" s="203"/>
      <c r="P923" s="203"/>
      <c r="Q923" s="203"/>
      <c r="R923" s="204"/>
      <c r="S923" s="298" t="str">
        <f t="shared" si="57"/>
        <v/>
      </c>
      <c r="T923" s="299" t="str">
        <f t="shared" si="58"/>
        <v/>
      </c>
      <c r="U923" s="282"/>
    </row>
    <row r="924" spans="2:21" ht="24.75" customHeight="1">
      <c r="B924" s="176">
        <v>918</v>
      </c>
      <c r="C924" s="231"/>
      <c r="D924" s="290" t="str">
        <f t="shared" si="59"/>
        <v/>
      </c>
      <c r="E924" s="291">
        <f>IF(D924="",0,+COUNTIF('賃上げ前(２か月目)(様式3-７) '!$D$7:$D$1006,D924))</f>
        <v>0</v>
      </c>
      <c r="F924" s="205"/>
      <c r="G924" s="295" t="str">
        <f t="shared" si="60"/>
        <v/>
      </c>
      <c r="H924" s="202"/>
      <c r="I924" s="202"/>
      <c r="J924" s="203"/>
      <c r="K924" s="203"/>
      <c r="L924" s="203"/>
      <c r="M924" s="203"/>
      <c r="N924" s="203"/>
      <c r="O924" s="203"/>
      <c r="P924" s="203"/>
      <c r="Q924" s="203"/>
      <c r="R924" s="204"/>
      <c r="S924" s="298" t="str">
        <f t="shared" si="57"/>
        <v/>
      </c>
      <c r="T924" s="299" t="str">
        <f t="shared" si="58"/>
        <v/>
      </c>
      <c r="U924" s="282"/>
    </row>
    <row r="925" spans="2:21" ht="24.75" customHeight="1">
      <c r="B925" s="176">
        <v>919</v>
      </c>
      <c r="C925" s="231"/>
      <c r="D925" s="290" t="str">
        <f t="shared" si="59"/>
        <v/>
      </c>
      <c r="E925" s="291">
        <f>IF(D925="",0,+COUNTIF('賃上げ前(２か月目)(様式3-７) '!$D$7:$D$1006,D925))</f>
        <v>0</v>
      </c>
      <c r="F925" s="205"/>
      <c r="G925" s="295" t="str">
        <f t="shared" si="60"/>
        <v/>
      </c>
      <c r="H925" s="202"/>
      <c r="I925" s="202"/>
      <c r="J925" s="203"/>
      <c r="K925" s="203"/>
      <c r="L925" s="203"/>
      <c r="M925" s="203"/>
      <c r="N925" s="203"/>
      <c r="O925" s="203"/>
      <c r="P925" s="203"/>
      <c r="Q925" s="203"/>
      <c r="R925" s="204"/>
      <c r="S925" s="298" t="str">
        <f t="shared" si="57"/>
        <v/>
      </c>
      <c r="T925" s="299" t="str">
        <f t="shared" si="58"/>
        <v/>
      </c>
      <c r="U925" s="282"/>
    </row>
    <row r="926" spans="2:21" ht="24.75" customHeight="1">
      <c r="B926" s="176">
        <v>920</v>
      </c>
      <c r="C926" s="231"/>
      <c r="D926" s="290" t="str">
        <f t="shared" si="59"/>
        <v/>
      </c>
      <c r="E926" s="291">
        <f>IF(D926="",0,+COUNTIF('賃上げ前(２か月目)(様式3-７) '!$D$7:$D$1006,D926))</f>
        <v>0</v>
      </c>
      <c r="F926" s="205"/>
      <c r="G926" s="295" t="str">
        <f t="shared" si="60"/>
        <v/>
      </c>
      <c r="H926" s="202"/>
      <c r="I926" s="202"/>
      <c r="J926" s="203"/>
      <c r="K926" s="203"/>
      <c r="L926" s="203"/>
      <c r="M926" s="203"/>
      <c r="N926" s="203"/>
      <c r="O926" s="203"/>
      <c r="P926" s="203"/>
      <c r="Q926" s="203"/>
      <c r="R926" s="204"/>
      <c r="S926" s="298" t="str">
        <f t="shared" si="57"/>
        <v/>
      </c>
      <c r="T926" s="299" t="str">
        <f t="shared" si="58"/>
        <v/>
      </c>
      <c r="U926" s="282"/>
    </row>
    <row r="927" spans="2:21" ht="24.75" customHeight="1">
      <c r="B927" s="176">
        <v>921</v>
      </c>
      <c r="C927" s="231"/>
      <c r="D927" s="290" t="str">
        <f t="shared" si="59"/>
        <v/>
      </c>
      <c r="E927" s="291">
        <f>IF(D927="",0,+COUNTIF('賃上げ前(２か月目)(様式3-７) '!$D$7:$D$1006,D927))</f>
        <v>0</v>
      </c>
      <c r="F927" s="205"/>
      <c r="G927" s="295" t="str">
        <f t="shared" si="60"/>
        <v/>
      </c>
      <c r="H927" s="202"/>
      <c r="I927" s="202"/>
      <c r="J927" s="203"/>
      <c r="K927" s="203"/>
      <c r="L927" s="203"/>
      <c r="M927" s="203"/>
      <c r="N927" s="203"/>
      <c r="O927" s="203"/>
      <c r="P927" s="203"/>
      <c r="Q927" s="203"/>
      <c r="R927" s="204"/>
      <c r="S927" s="298" t="str">
        <f t="shared" si="57"/>
        <v/>
      </c>
      <c r="T927" s="299" t="str">
        <f t="shared" si="58"/>
        <v/>
      </c>
      <c r="U927" s="282"/>
    </row>
    <row r="928" spans="2:21" ht="24.75" customHeight="1">
      <c r="B928" s="176">
        <v>922</v>
      </c>
      <c r="C928" s="231"/>
      <c r="D928" s="290" t="str">
        <f t="shared" si="59"/>
        <v/>
      </c>
      <c r="E928" s="291">
        <f>IF(D928="",0,+COUNTIF('賃上げ前(２か月目)(様式3-７) '!$D$7:$D$1006,D928))</f>
        <v>0</v>
      </c>
      <c r="F928" s="205"/>
      <c r="G928" s="295" t="str">
        <f t="shared" si="60"/>
        <v/>
      </c>
      <c r="H928" s="202"/>
      <c r="I928" s="202"/>
      <c r="J928" s="203"/>
      <c r="K928" s="203"/>
      <c r="L928" s="203"/>
      <c r="M928" s="203"/>
      <c r="N928" s="203"/>
      <c r="O928" s="203"/>
      <c r="P928" s="203"/>
      <c r="Q928" s="203"/>
      <c r="R928" s="204"/>
      <c r="S928" s="298" t="str">
        <f t="shared" si="57"/>
        <v/>
      </c>
      <c r="T928" s="299" t="str">
        <f t="shared" si="58"/>
        <v/>
      </c>
      <c r="U928" s="282"/>
    </row>
    <row r="929" spans="2:21" ht="24.75" customHeight="1">
      <c r="B929" s="176">
        <v>923</v>
      </c>
      <c r="C929" s="231"/>
      <c r="D929" s="290" t="str">
        <f t="shared" si="59"/>
        <v/>
      </c>
      <c r="E929" s="291">
        <f>IF(D929="",0,+COUNTIF('賃上げ前(２か月目)(様式3-７) '!$D$7:$D$1006,D929))</f>
        <v>0</v>
      </c>
      <c r="F929" s="205"/>
      <c r="G929" s="295" t="str">
        <f t="shared" si="60"/>
        <v/>
      </c>
      <c r="H929" s="202"/>
      <c r="I929" s="202"/>
      <c r="J929" s="203"/>
      <c r="K929" s="203"/>
      <c r="L929" s="203"/>
      <c r="M929" s="203"/>
      <c r="N929" s="203"/>
      <c r="O929" s="203"/>
      <c r="P929" s="203"/>
      <c r="Q929" s="203"/>
      <c r="R929" s="204"/>
      <c r="S929" s="298" t="str">
        <f t="shared" si="57"/>
        <v/>
      </c>
      <c r="T929" s="299" t="str">
        <f t="shared" si="58"/>
        <v/>
      </c>
      <c r="U929" s="282"/>
    </row>
    <row r="930" spans="2:21" ht="24.75" customHeight="1">
      <c r="B930" s="176">
        <v>924</v>
      </c>
      <c r="C930" s="231"/>
      <c r="D930" s="290" t="str">
        <f t="shared" si="59"/>
        <v/>
      </c>
      <c r="E930" s="291">
        <f>IF(D930="",0,+COUNTIF('賃上げ前(２か月目)(様式3-７) '!$D$7:$D$1006,D930))</f>
        <v>0</v>
      </c>
      <c r="F930" s="205"/>
      <c r="G930" s="295" t="str">
        <f t="shared" si="60"/>
        <v/>
      </c>
      <c r="H930" s="202"/>
      <c r="I930" s="202"/>
      <c r="J930" s="203"/>
      <c r="K930" s="203"/>
      <c r="L930" s="203"/>
      <c r="M930" s="203"/>
      <c r="N930" s="203"/>
      <c r="O930" s="203"/>
      <c r="P930" s="203"/>
      <c r="Q930" s="203"/>
      <c r="R930" s="204"/>
      <c r="S930" s="298" t="str">
        <f t="shared" si="57"/>
        <v/>
      </c>
      <c r="T930" s="299" t="str">
        <f t="shared" si="58"/>
        <v/>
      </c>
      <c r="U930" s="282"/>
    </row>
    <row r="931" spans="2:21" ht="24.75" customHeight="1">
      <c r="B931" s="176">
        <v>925</v>
      </c>
      <c r="C931" s="231"/>
      <c r="D931" s="290" t="str">
        <f t="shared" si="59"/>
        <v/>
      </c>
      <c r="E931" s="291">
        <f>IF(D931="",0,+COUNTIF('賃上げ前(２か月目)(様式3-７) '!$D$7:$D$1006,D931))</f>
        <v>0</v>
      </c>
      <c r="F931" s="205"/>
      <c r="G931" s="295" t="str">
        <f t="shared" si="60"/>
        <v/>
      </c>
      <c r="H931" s="202"/>
      <c r="I931" s="202"/>
      <c r="J931" s="203"/>
      <c r="K931" s="203"/>
      <c r="L931" s="203"/>
      <c r="M931" s="203"/>
      <c r="N931" s="203"/>
      <c r="O931" s="203"/>
      <c r="P931" s="203"/>
      <c r="Q931" s="203"/>
      <c r="R931" s="204"/>
      <c r="S931" s="298" t="str">
        <f t="shared" si="57"/>
        <v/>
      </c>
      <c r="T931" s="299" t="str">
        <f t="shared" si="58"/>
        <v/>
      </c>
      <c r="U931" s="282"/>
    </row>
    <row r="932" spans="2:21" ht="24.75" customHeight="1">
      <c r="B932" s="176">
        <v>926</v>
      </c>
      <c r="C932" s="231"/>
      <c r="D932" s="290" t="str">
        <f t="shared" si="59"/>
        <v/>
      </c>
      <c r="E932" s="291">
        <f>IF(D932="",0,+COUNTIF('賃上げ前(２か月目)(様式3-７) '!$D$7:$D$1006,D932))</f>
        <v>0</v>
      </c>
      <c r="F932" s="205"/>
      <c r="G932" s="295" t="str">
        <f t="shared" si="60"/>
        <v/>
      </c>
      <c r="H932" s="202"/>
      <c r="I932" s="202"/>
      <c r="J932" s="203"/>
      <c r="K932" s="203"/>
      <c r="L932" s="203"/>
      <c r="M932" s="203"/>
      <c r="N932" s="203"/>
      <c r="O932" s="203"/>
      <c r="P932" s="203"/>
      <c r="Q932" s="203"/>
      <c r="R932" s="204"/>
      <c r="S932" s="298" t="str">
        <f t="shared" si="57"/>
        <v/>
      </c>
      <c r="T932" s="299" t="str">
        <f t="shared" si="58"/>
        <v/>
      </c>
      <c r="U932" s="282"/>
    </row>
    <row r="933" spans="2:21" ht="24.75" customHeight="1">
      <c r="B933" s="176">
        <v>927</v>
      </c>
      <c r="C933" s="231"/>
      <c r="D933" s="290" t="str">
        <f t="shared" si="59"/>
        <v/>
      </c>
      <c r="E933" s="291">
        <f>IF(D933="",0,+COUNTIF('賃上げ前(２か月目)(様式3-７) '!$D$7:$D$1006,D933))</f>
        <v>0</v>
      </c>
      <c r="F933" s="205"/>
      <c r="G933" s="295" t="str">
        <f t="shared" si="60"/>
        <v/>
      </c>
      <c r="H933" s="202"/>
      <c r="I933" s="202"/>
      <c r="J933" s="203"/>
      <c r="K933" s="203"/>
      <c r="L933" s="203"/>
      <c r="M933" s="203"/>
      <c r="N933" s="203"/>
      <c r="O933" s="203"/>
      <c r="P933" s="203"/>
      <c r="Q933" s="203"/>
      <c r="R933" s="204"/>
      <c r="S933" s="298" t="str">
        <f t="shared" si="57"/>
        <v/>
      </c>
      <c r="T933" s="299" t="str">
        <f t="shared" si="58"/>
        <v/>
      </c>
      <c r="U933" s="282"/>
    </row>
    <row r="934" spans="2:21" ht="24.75" customHeight="1">
      <c r="B934" s="176">
        <v>928</v>
      </c>
      <c r="C934" s="231"/>
      <c r="D934" s="290" t="str">
        <f t="shared" si="59"/>
        <v/>
      </c>
      <c r="E934" s="291">
        <f>IF(D934="",0,+COUNTIF('賃上げ前(２か月目)(様式3-７) '!$D$7:$D$1006,D934))</f>
        <v>0</v>
      </c>
      <c r="F934" s="205"/>
      <c r="G934" s="295" t="str">
        <f t="shared" si="60"/>
        <v/>
      </c>
      <c r="H934" s="202"/>
      <c r="I934" s="202"/>
      <c r="J934" s="203"/>
      <c r="K934" s="203"/>
      <c r="L934" s="203"/>
      <c r="M934" s="203"/>
      <c r="N934" s="203"/>
      <c r="O934" s="203"/>
      <c r="P934" s="203"/>
      <c r="Q934" s="203"/>
      <c r="R934" s="204"/>
      <c r="S934" s="298" t="str">
        <f t="shared" si="57"/>
        <v/>
      </c>
      <c r="T934" s="299" t="str">
        <f t="shared" si="58"/>
        <v/>
      </c>
      <c r="U934" s="282"/>
    </row>
    <row r="935" spans="2:21" ht="24.75" customHeight="1">
      <c r="B935" s="176">
        <v>929</v>
      </c>
      <c r="C935" s="231"/>
      <c r="D935" s="290" t="str">
        <f t="shared" si="59"/>
        <v/>
      </c>
      <c r="E935" s="291">
        <f>IF(D935="",0,+COUNTIF('賃上げ前(２か月目)(様式3-７) '!$D$7:$D$1006,D935))</f>
        <v>0</v>
      </c>
      <c r="F935" s="205"/>
      <c r="G935" s="295" t="str">
        <f t="shared" si="60"/>
        <v/>
      </c>
      <c r="H935" s="202"/>
      <c r="I935" s="202"/>
      <c r="J935" s="203"/>
      <c r="K935" s="203"/>
      <c r="L935" s="203"/>
      <c r="M935" s="203"/>
      <c r="N935" s="203"/>
      <c r="O935" s="203"/>
      <c r="P935" s="203"/>
      <c r="Q935" s="203"/>
      <c r="R935" s="204"/>
      <c r="S935" s="298" t="str">
        <f t="shared" si="57"/>
        <v/>
      </c>
      <c r="T935" s="299" t="str">
        <f t="shared" si="58"/>
        <v/>
      </c>
      <c r="U935" s="282"/>
    </row>
    <row r="936" spans="2:21" ht="24.75" customHeight="1">
      <c r="B936" s="176">
        <v>930</v>
      </c>
      <c r="C936" s="231"/>
      <c r="D936" s="290" t="str">
        <f t="shared" si="59"/>
        <v/>
      </c>
      <c r="E936" s="291">
        <f>IF(D936="",0,+COUNTIF('賃上げ前(２か月目)(様式3-７) '!$D$7:$D$1006,D936))</f>
        <v>0</v>
      </c>
      <c r="F936" s="205"/>
      <c r="G936" s="295" t="str">
        <f t="shared" si="60"/>
        <v/>
      </c>
      <c r="H936" s="202"/>
      <c r="I936" s="202"/>
      <c r="J936" s="203"/>
      <c r="K936" s="203"/>
      <c r="L936" s="203"/>
      <c r="M936" s="203"/>
      <c r="N936" s="203"/>
      <c r="O936" s="203"/>
      <c r="P936" s="203"/>
      <c r="Q936" s="203"/>
      <c r="R936" s="204"/>
      <c r="S936" s="298" t="str">
        <f t="shared" si="57"/>
        <v/>
      </c>
      <c r="T936" s="299" t="str">
        <f t="shared" si="58"/>
        <v/>
      </c>
      <c r="U936" s="282"/>
    </row>
    <row r="937" spans="2:21" ht="24.75" customHeight="1">
      <c r="B937" s="176">
        <v>931</v>
      </c>
      <c r="C937" s="231"/>
      <c r="D937" s="290" t="str">
        <f t="shared" si="59"/>
        <v/>
      </c>
      <c r="E937" s="291">
        <f>IF(D937="",0,+COUNTIF('賃上げ前(２か月目)(様式3-７) '!$D$7:$D$1006,D937))</f>
        <v>0</v>
      </c>
      <c r="F937" s="205"/>
      <c r="G937" s="295" t="str">
        <f t="shared" si="60"/>
        <v/>
      </c>
      <c r="H937" s="202"/>
      <c r="I937" s="202"/>
      <c r="J937" s="203"/>
      <c r="K937" s="203"/>
      <c r="L937" s="203"/>
      <c r="M937" s="203"/>
      <c r="N937" s="203"/>
      <c r="O937" s="203"/>
      <c r="P937" s="203"/>
      <c r="Q937" s="203"/>
      <c r="R937" s="204"/>
      <c r="S937" s="298" t="str">
        <f t="shared" si="57"/>
        <v/>
      </c>
      <c r="T937" s="299" t="str">
        <f t="shared" si="58"/>
        <v/>
      </c>
      <c r="U937" s="282"/>
    </row>
    <row r="938" spans="2:21" ht="24.75" customHeight="1">
      <c r="B938" s="176">
        <v>932</v>
      </c>
      <c r="C938" s="231"/>
      <c r="D938" s="290" t="str">
        <f t="shared" si="59"/>
        <v/>
      </c>
      <c r="E938" s="291">
        <f>IF(D938="",0,+COUNTIF('賃上げ前(２か月目)(様式3-７) '!$D$7:$D$1006,D938))</f>
        <v>0</v>
      </c>
      <c r="F938" s="205"/>
      <c r="G938" s="295" t="str">
        <f t="shared" si="60"/>
        <v/>
      </c>
      <c r="H938" s="202"/>
      <c r="I938" s="202"/>
      <c r="J938" s="203"/>
      <c r="K938" s="203"/>
      <c r="L938" s="203"/>
      <c r="M938" s="203"/>
      <c r="N938" s="203"/>
      <c r="O938" s="203"/>
      <c r="P938" s="203"/>
      <c r="Q938" s="203"/>
      <c r="R938" s="204"/>
      <c r="S938" s="298" t="str">
        <f t="shared" si="57"/>
        <v/>
      </c>
      <c r="T938" s="299" t="str">
        <f t="shared" si="58"/>
        <v/>
      </c>
      <c r="U938" s="282"/>
    </row>
    <row r="939" spans="2:21" ht="24.75" customHeight="1">
      <c r="B939" s="176">
        <v>933</v>
      </c>
      <c r="C939" s="231"/>
      <c r="D939" s="290" t="str">
        <f t="shared" si="59"/>
        <v/>
      </c>
      <c r="E939" s="291">
        <f>IF(D939="",0,+COUNTIF('賃上げ前(２か月目)(様式3-７) '!$D$7:$D$1006,D939))</f>
        <v>0</v>
      </c>
      <c r="F939" s="205"/>
      <c r="G939" s="295" t="str">
        <f t="shared" si="60"/>
        <v/>
      </c>
      <c r="H939" s="202"/>
      <c r="I939" s="202"/>
      <c r="J939" s="203"/>
      <c r="K939" s="203"/>
      <c r="L939" s="203"/>
      <c r="M939" s="203"/>
      <c r="N939" s="203"/>
      <c r="O939" s="203"/>
      <c r="P939" s="203"/>
      <c r="Q939" s="203"/>
      <c r="R939" s="204"/>
      <c r="S939" s="298" t="str">
        <f t="shared" si="57"/>
        <v/>
      </c>
      <c r="T939" s="299" t="str">
        <f t="shared" si="58"/>
        <v/>
      </c>
      <c r="U939" s="282"/>
    </row>
    <row r="940" spans="2:21" ht="24.75" customHeight="1">
      <c r="B940" s="176">
        <v>934</v>
      </c>
      <c r="C940" s="231"/>
      <c r="D940" s="290" t="str">
        <f t="shared" si="59"/>
        <v/>
      </c>
      <c r="E940" s="291">
        <f>IF(D940="",0,+COUNTIF('賃上げ前(２か月目)(様式3-７) '!$D$7:$D$1006,D940))</f>
        <v>0</v>
      </c>
      <c r="F940" s="205"/>
      <c r="G940" s="295" t="str">
        <f t="shared" si="60"/>
        <v/>
      </c>
      <c r="H940" s="202"/>
      <c r="I940" s="202"/>
      <c r="J940" s="203"/>
      <c r="K940" s="203"/>
      <c r="L940" s="203"/>
      <c r="M940" s="203"/>
      <c r="N940" s="203"/>
      <c r="O940" s="203"/>
      <c r="P940" s="203"/>
      <c r="Q940" s="203"/>
      <c r="R940" s="204"/>
      <c r="S940" s="298" t="str">
        <f t="shared" si="57"/>
        <v/>
      </c>
      <c r="T940" s="299" t="str">
        <f t="shared" si="58"/>
        <v/>
      </c>
      <c r="U940" s="282"/>
    </row>
    <row r="941" spans="2:21" ht="24.75" customHeight="1">
      <c r="B941" s="176">
        <v>935</v>
      </c>
      <c r="C941" s="231"/>
      <c r="D941" s="290" t="str">
        <f t="shared" si="59"/>
        <v/>
      </c>
      <c r="E941" s="291">
        <f>IF(D941="",0,+COUNTIF('賃上げ前(２か月目)(様式3-７) '!$D$7:$D$1006,D941))</f>
        <v>0</v>
      </c>
      <c r="F941" s="205"/>
      <c r="G941" s="295" t="str">
        <f t="shared" si="60"/>
        <v/>
      </c>
      <c r="H941" s="202"/>
      <c r="I941" s="202"/>
      <c r="J941" s="203"/>
      <c r="K941" s="203"/>
      <c r="L941" s="203"/>
      <c r="M941" s="203"/>
      <c r="N941" s="203"/>
      <c r="O941" s="203"/>
      <c r="P941" s="203"/>
      <c r="Q941" s="203"/>
      <c r="R941" s="204"/>
      <c r="S941" s="298" t="str">
        <f t="shared" si="57"/>
        <v/>
      </c>
      <c r="T941" s="299" t="str">
        <f t="shared" si="58"/>
        <v/>
      </c>
      <c r="U941" s="282"/>
    </row>
    <row r="942" spans="2:21" ht="24.75" customHeight="1">
      <c r="B942" s="176">
        <v>936</v>
      </c>
      <c r="C942" s="231"/>
      <c r="D942" s="290" t="str">
        <f t="shared" si="59"/>
        <v/>
      </c>
      <c r="E942" s="291">
        <f>IF(D942="",0,+COUNTIF('賃上げ前(２か月目)(様式3-７) '!$D$7:$D$1006,D942))</f>
        <v>0</v>
      </c>
      <c r="F942" s="205"/>
      <c r="G942" s="295" t="str">
        <f t="shared" si="60"/>
        <v/>
      </c>
      <c r="H942" s="202"/>
      <c r="I942" s="202"/>
      <c r="J942" s="203"/>
      <c r="K942" s="203"/>
      <c r="L942" s="203"/>
      <c r="M942" s="203"/>
      <c r="N942" s="203"/>
      <c r="O942" s="203"/>
      <c r="P942" s="203"/>
      <c r="Q942" s="203"/>
      <c r="R942" s="204"/>
      <c r="S942" s="298" t="str">
        <f t="shared" si="57"/>
        <v/>
      </c>
      <c r="T942" s="299" t="str">
        <f t="shared" si="58"/>
        <v/>
      </c>
      <c r="U942" s="282"/>
    </row>
    <row r="943" spans="2:21" ht="24.75" customHeight="1">
      <c r="B943" s="176">
        <v>937</v>
      </c>
      <c r="C943" s="231"/>
      <c r="D943" s="290" t="str">
        <f t="shared" si="59"/>
        <v/>
      </c>
      <c r="E943" s="291">
        <f>IF(D943="",0,+COUNTIF('賃上げ前(２か月目)(様式3-７) '!$D$7:$D$1006,D943))</f>
        <v>0</v>
      </c>
      <c r="F943" s="205"/>
      <c r="G943" s="295" t="str">
        <f t="shared" si="60"/>
        <v/>
      </c>
      <c r="H943" s="202"/>
      <c r="I943" s="202"/>
      <c r="J943" s="203"/>
      <c r="K943" s="203"/>
      <c r="L943" s="203"/>
      <c r="M943" s="203"/>
      <c r="N943" s="203"/>
      <c r="O943" s="203"/>
      <c r="P943" s="203"/>
      <c r="Q943" s="203"/>
      <c r="R943" s="204"/>
      <c r="S943" s="298" t="str">
        <f t="shared" si="57"/>
        <v/>
      </c>
      <c r="T943" s="299" t="str">
        <f t="shared" si="58"/>
        <v/>
      </c>
      <c r="U943" s="282"/>
    </row>
    <row r="944" spans="2:21" ht="24.75" customHeight="1">
      <c r="B944" s="176">
        <v>938</v>
      </c>
      <c r="C944" s="231"/>
      <c r="D944" s="290" t="str">
        <f t="shared" si="59"/>
        <v/>
      </c>
      <c r="E944" s="291">
        <f>IF(D944="",0,+COUNTIF('賃上げ前(２か月目)(様式3-７) '!$D$7:$D$1006,D944))</f>
        <v>0</v>
      </c>
      <c r="F944" s="205"/>
      <c r="G944" s="295" t="str">
        <f t="shared" si="60"/>
        <v/>
      </c>
      <c r="H944" s="202"/>
      <c r="I944" s="202"/>
      <c r="J944" s="203"/>
      <c r="K944" s="203"/>
      <c r="L944" s="203"/>
      <c r="M944" s="203"/>
      <c r="N944" s="203"/>
      <c r="O944" s="203"/>
      <c r="P944" s="203"/>
      <c r="Q944" s="203"/>
      <c r="R944" s="204"/>
      <c r="S944" s="298" t="str">
        <f t="shared" si="57"/>
        <v/>
      </c>
      <c r="T944" s="299" t="str">
        <f t="shared" si="58"/>
        <v/>
      </c>
      <c r="U944" s="282"/>
    </row>
    <row r="945" spans="2:21" ht="24.75" customHeight="1">
      <c r="B945" s="176">
        <v>939</v>
      </c>
      <c r="C945" s="231"/>
      <c r="D945" s="290" t="str">
        <f t="shared" si="59"/>
        <v/>
      </c>
      <c r="E945" s="291">
        <f>IF(D945="",0,+COUNTIF('賃上げ前(２か月目)(様式3-７) '!$D$7:$D$1006,D945))</f>
        <v>0</v>
      </c>
      <c r="F945" s="205"/>
      <c r="G945" s="295" t="str">
        <f t="shared" si="60"/>
        <v/>
      </c>
      <c r="H945" s="202"/>
      <c r="I945" s="202"/>
      <c r="J945" s="203"/>
      <c r="K945" s="203"/>
      <c r="L945" s="203"/>
      <c r="M945" s="203"/>
      <c r="N945" s="203"/>
      <c r="O945" s="203"/>
      <c r="P945" s="203"/>
      <c r="Q945" s="203"/>
      <c r="R945" s="204"/>
      <c r="S945" s="298" t="str">
        <f t="shared" si="57"/>
        <v/>
      </c>
      <c r="T945" s="299" t="str">
        <f t="shared" si="58"/>
        <v/>
      </c>
      <c r="U945" s="282"/>
    </row>
    <row r="946" spans="2:21" ht="24.75" customHeight="1">
      <c r="B946" s="176">
        <v>940</v>
      </c>
      <c r="C946" s="231"/>
      <c r="D946" s="290" t="str">
        <f t="shared" si="59"/>
        <v/>
      </c>
      <c r="E946" s="291">
        <f>IF(D946="",0,+COUNTIF('賃上げ前(２か月目)(様式3-７) '!$D$7:$D$1006,D946))</f>
        <v>0</v>
      </c>
      <c r="F946" s="205"/>
      <c r="G946" s="295" t="str">
        <f t="shared" si="60"/>
        <v/>
      </c>
      <c r="H946" s="202"/>
      <c r="I946" s="202"/>
      <c r="J946" s="203"/>
      <c r="K946" s="203"/>
      <c r="L946" s="203"/>
      <c r="M946" s="203"/>
      <c r="N946" s="203"/>
      <c r="O946" s="203"/>
      <c r="P946" s="203"/>
      <c r="Q946" s="203"/>
      <c r="R946" s="204"/>
      <c r="S946" s="298" t="str">
        <f t="shared" si="57"/>
        <v/>
      </c>
      <c r="T946" s="299" t="str">
        <f t="shared" si="58"/>
        <v/>
      </c>
      <c r="U946" s="282"/>
    </row>
    <row r="947" spans="2:21" ht="24.75" customHeight="1">
      <c r="B947" s="176">
        <v>941</v>
      </c>
      <c r="C947" s="231"/>
      <c r="D947" s="290" t="str">
        <f t="shared" si="59"/>
        <v/>
      </c>
      <c r="E947" s="291">
        <f>IF(D947="",0,+COUNTIF('賃上げ前(２か月目)(様式3-７) '!$D$7:$D$1006,D947))</f>
        <v>0</v>
      </c>
      <c r="F947" s="205"/>
      <c r="G947" s="295" t="str">
        <f t="shared" si="60"/>
        <v/>
      </c>
      <c r="H947" s="202"/>
      <c r="I947" s="202"/>
      <c r="J947" s="203"/>
      <c r="K947" s="203"/>
      <c r="L947" s="203"/>
      <c r="M947" s="203"/>
      <c r="N947" s="203"/>
      <c r="O947" s="203"/>
      <c r="P947" s="203"/>
      <c r="Q947" s="203"/>
      <c r="R947" s="204"/>
      <c r="S947" s="298" t="str">
        <f t="shared" si="57"/>
        <v/>
      </c>
      <c r="T947" s="299" t="str">
        <f t="shared" si="58"/>
        <v/>
      </c>
      <c r="U947" s="282"/>
    </row>
    <row r="948" spans="2:21" ht="24.75" customHeight="1">
      <c r="B948" s="176">
        <v>942</v>
      </c>
      <c r="C948" s="231"/>
      <c r="D948" s="290" t="str">
        <f t="shared" si="59"/>
        <v/>
      </c>
      <c r="E948" s="291">
        <f>IF(D948="",0,+COUNTIF('賃上げ前(２か月目)(様式3-７) '!$D$7:$D$1006,D948))</f>
        <v>0</v>
      </c>
      <c r="F948" s="205"/>
      <c r="G948" s="295" t="str">
        <f t="shared" si="60"/>
        <v/>
      </c>
      <c r="H948" s="202"/>
      <c r="I948" s="202"/>
      <c r="J948" s="203"/>
      <c r="K948" s="203"/>
      <c r="L948" s="203"/>
      <c r="M948" s="203"/>
      <c r="N948" s="203"/>
      <c r="O948" s="203"/>
      <c r="P948" s="203"/>
      <c r="Q948" s="203"/>
      <c r="R948" s="204"/>
      <c r="S948" s="298" t="str">
        <f t="shared" si="57"/>
        <v/>
      </c>
      <c r="T948" s="299" t="str">
        <f t="shared" si="58"/>
        <v/>
      </c>
      <c r="U948" s="282"/>
    </row>
    <row r="949" spans="2:21" ht="24.75" customHeight="1">
      <c r="B949" s="176">
        <v>943</v>
      </c>
      <c r="C949" s="231"/>
      <c r="D949" s="290" t="str">
        <f t="shared" si="59"/>
        <v/>
      </c>
      <c r="E949" s="291">
        <f>IF(D949="",0,+COUNTIF('賃上げ前(２か月目)(様式3-７) '!$D$7:$D$1006,D949))</f>
        <v>0</v>
      </c>
      <c r="F949" s="205"/>
      <c r="G949" s="295" t="str">
        <f t="shared" si="60"/>
        <v/>
      </c>
      <c r="H949" s="202"/>
      <c r="I949" s="202"/>
      <c r="J949" s="203"/>
      <c r="K949" s="203"/>
      <c r="L949" s="203"/>
      <c r="M949" s="203"/>
      <c r="N949" s="203"/>
      <c r="O949" s="203"/>
      <c r="P949" s="203"/>
      <c r="Q949" s="203"/>
      <c r="R949" s="204"/>
      <c r="S949" s="298" t="str">
        <f t="shared" si="57"/>
        <v/>
      </c>
      <c r="T949" s="299" t="str">
        <f t="shared" si="58"/>
        <v/>
      </c>
      <c r="U949" s="282"/>
    </row>
    <row r="950" spans="2:21" ht="24.75" customHeight="1">
      <c r="B950" s="176">
        <v>944</v>
      </c>
      <c r="C950" s="231"/>
      <c r="D950" s="290" t="str">
        <f t="shared" si="59"/>
        <v/>
      </c>
      <c r="E950" s="291">
        <f>IF(D950="",0,+COUNTIF('賃上げ前(２か月目)(様式3-７) '!$D$7:$D$1006,D950))</f>
        <v>0</v>
      </c>
      <c r="F950" s="205"/>
      <c r="G950" s="295" t="str">
        <f t="shared" si="60"/>
        <v/>
      </c>
      <c r="H950" s="202"/>
      <c r="I950" s="202"/>
      <c r="J950" s="203"/>
      <c r="K950" s="203"/>
      <c r="L950" s="203"/>
      <c r="M950" s="203"/>
      <c r="N950" s="203"/>
      <c r="O950" s="203"/>
      <c r="P950" s="203"/>
      <c r="Q950" s="203"/>
      <c r="R950" s="204"/>
      <c r="S950" s="298" t="str">
        <f t="shared" si="57"/>
        <v/>
      </c>
      <c r="T950" s="299" t="str">
        <f t="shared" si="58"/>
        <v/>
      </c>
      <c r="U950" s="282"/>
    </row>
    <row r="951" spans="2:21" ht="24.75" customHeight="1">
      <c r="B951" s="176">
        <v>945</v>
      </c>
      <c r="C951" s="231"/>
      <c r="D951" s="290" t="str">
        <f t="shared" si="59"/>
        <v/>
      </c>
      <c r="E951" s="291">
        <f>IF(D951="",0,+COUNTIF('賃上げ前(２か月目)(様式3-７) '!$D$7:$D$1006,D951))</f>
        <v>0</v>
      </c>
      <c r="F951" s="205"/>
      <c r="G951" s="295" t="str">
        <f t="shared" si="60"/>
        <v/>
      </c>
      <c r="H951" s="202"/>
      <c r="I951" s="202"/>
      <c r="J951" s="203"/>
      <c r="K951" s="203"/>
      <c r="L951" s="203"/>
      <c r="M951" s="203"/>
      <c r="N951" s="203"/>
      <c r="O951" s="203"/>
      <c r="P951" s="203"/>
      <c r="Q951" s="203"/>
      <c r="R951" s="204"/>
      <c r="S951" s="298" t="str">
        <f t="shared" si="57"/>
        <v/>
      </c>
      <c r="T951" s="299" t="str">
        <f t="shared" si="58"/>
        <v/>
      </c>
      <c r="U951" s="282"/>
    </row>
    <row r="952" spans="2:21" ht="24.75" customHeight="1">
      <c r="B952" s="176">
        <v>946</v>
      </c>
      <c r="C952" s="231"/>
      <c r="D952" s="290" t="str">
        <f t="shared" si="59"/>
        <v/>
      </c>
      <c r="E952" s="291">
        <f>IF(D952="",0,+COUNTIF('賃上げ前(２か月目)(様式3-７) '!$D$7:$D$1006,D952))</f>
        <v>0</v>
      </c>
      <c r="F952" s="205"/>
      <c r="G952" s="295" t="str">
        <f t="shared" si="60"/>
        <v/>
      </c>
      <c r="H952" s="202"/>
      <c r="I952" s="202"/>
      <c r="J952" s="203"/>
      <c r="K952" s="203"/>
      <c r="L952" s="203"/>
      <c r="M952" s="203"/>
      <c r="N952" s="203"/>
      <c r="O952" s="203"/>
      <c r="P952" s="203"/>
      <c r="Q952" s="203"/>
      <c r="R952" s="204"/>
      <c r="S952" s="298" t="str">
        <f t="shared" si="57"/>
        <v/>
      </c>
      <c r="T952" s="299" t="str">
        <f t="shared" si="58"/>
        <v/>
      </c>
      <c r="U952" s="282"/>
    </row>
    <row r="953" spans="2:21" ht="24.75" customHeight="1">
      <c r="B953" s="176">
        <v>947</v>
      </c>
      <c r="C953" s="231"/>
      <c r="D953" s="290" t="str">
        <f t="shared" si="59"/>
        <v/>
      </c>
      <c r="E953" s="291">
        <f>IF(D953="",0,+COUNTIF('賃上げ前(２か月目)(様式3-７) '!$D$7:$D$1006,D953))</f>
        <v>0</v>
      </c>
      <c r="F953" s="205"/>
      <c r="G953" s="295" t="str">
        <f t="shared" si="60"/>
        <v/>
      </c>
      <c r="H953" s="202"/>
      <c r="I953" s="202"/>
      <c r="J953" s="203"/>
      <c r="K953" s="203"/>
      <c r="L953" s="203"/>
      <c r="M953" s="203"/>
      <c r="N953" s="203"/>
      <c r="O953" s="203"/>
      <c r="P953" s="203"/>
      <c r="Q953" s="203"/>
      <c r="R953" s="204"/>
      <c r="S953" s="298" t="str">
        <f t="shared" si="57"/>
        <v/>
      </c>
      <c r="T953" s="299" t="str">
        <f t="shared" si="58"/>
        <v/>
      </c>
      <c r="U953" s="282"/>
    </row>
    <row r="954" spans="2:21" ht="24.75" customHeight="1">
      <c r="B954" s="176">
        <v>948</v>
      </c>
      <c r="C954" s="231"/>
      <c r="D954" s="290" t="str">
        <f t="shared" si="59"/>
        <v/>
      </c>
      <c r="E954" s="291">
        <f>IF(D954="",0,+COUNTIF('賃上げ前(２か月目)(様式3-７) '!$D$7:$D$1006,D954))</f>
        <v>0</v>
      </c>
      <c r="F954" s="205"/>
      <c r="G954" s="295" t="str">
        <f t="shared" si="60"/>
        <v/>
      </c>
      <c r="H954" s="202"/>
      <c r="I954" s="202"/>
      <c r="J954" s="203"/>
      <c r="K954" s="203"/>
      <c r="L954" s="203"/>
      <c r="M954" s="203"/>
      <c r="N954" s="203"/>
      <c r="O954" s="203"/>
      <c r="P954" s="203"/>
      <c r="Q954" s="203"/>
      <c r="R954" s="204"/>
      <c r="S954" s="298" t="str">
        <f t="shared" si="57"/>
        <v/>
      </c>
      <c r="T954" s="299" t="str">
        <f t="shared" si="58"/>
        <v/>
      </c>
      <c r="U954" s="282"/>
    </row>
    <row r="955" spans="2:21" ht="24.75" customHeight="1">
      <c r="B955" s="176">
        <v>949</v>
      </c>
      <c r="C955" s="231"/>
      <c r="D955" s="290" t="str">
        <f t="shared" si="59"/>
        <v/>
      </c>
      <c r="E955" s="291">
        <f>IF(D955="",0,+COUNTIF('賃上げ前(２か月目)(様式3-７) '!$D$7:$D$1006,D955))</f>
        <v>0</v>
      </c>
      <c r="F955" s="205"/>
      <c r="G955" s="295" t="str">
        <f t="shared" si="60"/>
        <v/>
      </c>
      <c r="H955" s="202"/>
      <c r="I955" s="202"/>
      <c r="J955" s="203"/>
      <c r="K955" s="203"/>
      <c r="L955" s="203"/>
      <c r="M955" s="203"/>
      <c r="N955" s="203"/>
      <c r="O955" s="203"/>
      <c r="P955" s="203"/>
      <c r="Q955" s="203"/>
      <c r="R955" s="204"/>
      <c r="S955" s="298" t="str">
        <f t="shared" si="57"/>
        <v/>
      </c>
      <c r="T955" s="299" t="str">
        <f t="shared" si="58"/>
        <v/>
      </c>
      <c r="U955" s="282"/>
    </row>
    <row r="956" spans="2:21" ht="24.75" customHeight="1">
      <c r="B956" s="176">
        <v>950</v>
      </c>
      <c r="C956" s="231"/>
      <c r="D956" s="290" t="str">
        <f t="shared" si="59"/>
        <v/>
      </c>
      <c r="E956" s="291">
        <f>IF(D956="",0,+COUNTIF('賃上げ前(２か月目)(様式3-７) '!$D$7:$D$1006,D956))</f>
        <v>0</v>
      </c>
      <c r="F956" s="205"/>
      <c r="G956" s="295" t="str">
        <f t="shared" si="60"/>
        <v/>
      </c>
      <c r="H956" s="202"/>
      <c r="I956" s="202"/>
      <c r="J956" s="203"/>
      <c r="K956" s="203"/>
      <c r="L956" s="203"/>
      <c r="M956" s="203"/>
      <c r="N956" s="203"/>
      <c r="O956" s="203"/>
      <c r="P956" s="203"/>
      <c r="Q956" s="203"/>
      <c r="R956" s="204"/>
      <c r="S956" s="298" t="str">
        <f t="shared" si="57"/>
        <v/>
      </c>
      <c r="T956" s="299" t="str">
        <f t="shared" si="58"/>
        <v/>
      </c>
      <c r="U956" s="282"/>
    </row>
    <row r="957" spans="2:21" ht="24.75" customHeight="1">
      <c r="B957" s="176">
        <v>951</v>
      </c>
      <c r="C957" s="231"/>
      <c r="D957" s="290" t="str">
        <f t="shared" si="59"/>
        <v/>
      </c>
      <c r="E957" s="291">
        <f>IF(D957="",0,+COUNTIF('賃上げ前(２か月目)(様式3-７) '!$D$7:$D$1006,D957))</f>
        <v>0</v>
      </c>
      <c r="F957" s="205"/>
      <c r="G957" s="295" t="str">
        <f t="shared" si="60"/>
        <v/>
      </c>
      <c r="H957" s="202"/>
      <c r="I957" s="202"/>
      <c r="J957" s="203"/>
      <c r="K957" s="203"/>
      <c r="L957" s="203"/>
      <c r="M957" s="203"/>
      <c r="N957" s="203"/>
      <c r="O957" s="203"/>
      <c r="P957" s="203"/>
      <c r="Q957" s="203"/>
      <c r="R957" s="204"/>
      <c r="S957" s="298" t="str">
        <f t="shared" si="57"/>
        <v/>
      </c>
      <c r="T957" s="299" t="str">
        <f t="shared" si="58"/>
        <v/>
      </c>
      <c r="U957" s="282"/>
    </row>
    <row r="958" spans="2:21" ht="24.75" customHeight="1">
      <c r="B958" s="176">
        <v>952</v>
      </c>
      <c r="C958" s="231"/>
      <c r="D958" s="290" t="str">
        <f t="shared" si="59"/>
        <v/>
      </c>
      <c r="E958" s="291">
        <f>IF(D958="",0,+COUNTIF('賃上げ前(２か月目)(様式3-７) '!$D$7:$D$1006,D958))</f>
        <v>0</v>
      </c>
      <c r="F958" s="205"/>
      <c r="G958" s="295" t="str">
        <f t="shared" si="60"/>
        <v/>
      </c>
      <c r="H958" s="202"/>
      <c r="I958" s="202"/>
      <c r="J958" s="203"/>
      <c r="K958" s="203"/>
      <c r="L958" s="203"/>
      <c r="M958" s="203"/>
      <c r="N958" s="203"/>
      <c r="O958" s="203"/>
      <c r="P958" s="203"/>
      <c r="Q958" s="203"/>
      <c r="R958" s="204"/>
      <c r="S958" s="298" t="str">
        <f t="shared" si="57"/>
        <v/>
      </c>
      <c r="T958" s="299" t="str">
        <f t="shared" si="58"/>
        <v/>
      </c>
      <c r="U958" s="282"/>
    </row>
    <row r="959" spans="2:21" ht="24.75" customHeight="1">
      <c r="B959" s="176">
        <v>953</v>
      </c>
      <c r="C959" s="231"/>
      <c r="D959" s="290" t="str">
        <f t="shared" si="59"/>
        <v/>
      </c>
      <c r="E959" s="291">
        <f>IF(D959="",0,+COUNTIF('賃上げ前(２か月目)(様式3-７) '!$D$7:$D$1006,D959))</f>
        <v>0</v>
      </c>
      <c r="F959" s="205"/>
      <c r="G959" s="295" t="str">
        <f t="shared" si="60"/>
        <v/>
      </c>
      <c r="H959" s="202"/>
      <c r="I959" s="202"/>
      <c r="J959" s="203"/>
      <c r="K959" s="203"/>
      <c r="L959" s="203"/>
      <c r="M959" s="203"/>
      <c r="N959" s="203"/>
      <c r="O959" s="203"/>
      <c r="P959" s="203"/>
      <c r="Q959" s="203"/>
      <c r="R959" s="204"/>
      <c r="S959" s="298" t="str">
        <f t="shared" si="57"/>
        <v/>
      </c>
      <c r="T959" s="299" t="str">
        <f t="shared" si="58"/>
        <v/>
      </c>
      <c r="U959" s="282"/>
    </row>
    <row r="960" spans="2:21" ht="24.75" customHeight="1">
      <c r="B960" s="176">
        <v>954</v>
      </c>
      <c r="C960" s="231"/>
      <c r="D960" s="290" t="str">
        <f t="shared" si="59"/>
        <v/>
      </c>
      <c r="E960" s="291">
        <f>IF(D960="",0,+COUNTIF('賃上げ前(２か月目)(様式3-７) '!$D$7:$D$1006,D960))</f>
        <v>0</v>
      </c>
      <c r="F960" s="205"/>
      <c r="G960" s="295" t="str">
        <f t="shared" si="60"/>
        <v/>
      </c>
      <c r="H960" s="202"/>
      <c r="I960" s="202"/>
      <c r="J960" s="203"/>
      <c r="K960" s="203"/>
      <c r="L960" s="203"/>
      <c r="M960" s="203"/>
      <c r="N960" s="203"/>
      <c r="O960" s="203"/>
      <c r="P960" s="203"/>
      <c r="Q960" s="203"/>
      <c r="R960" s="204"/>
      <c r="S960" s="298" t="str">
        <f t="shared" si="57"/>
        <v/>
      </c>
      <c r="T960" s="299" t="str">
        <f t="shared" si="58"/>
        <v/>
      </c>
      <c r="U960" s="282"/>
    </row>
    <row r="961" spans="2:21" ht="24.75" customHeight="1">
      <c r="B961" s="176">
        <v>955</v>
      </c>
      <c r="C961" s="231"/>
      <c r="D961" s="290" t="str">
        <f t="shared" si="59"/>
        <v/>
      </c>
      <c r="E961" s="291">
        <f>IF(D961="",0,+COUNTIF('賃上げ前(２か月目)(様式3-７) '!$D$7:$D$1006,D961))</f>
        <v>0</v>
      </c>
      <c r="F961" s="205"/>
      <c r="G961" s="295" t="str">
        <f t="shared" si="60"/>
        <v/>
      </c>
      <c r="H961" s="202"/>
      <c r="I961" s="202"/>
      <c r="J961" s="203"/>
      <c r="K961" s="203"/>
      <c r="L961" s="203"/>
      <c r="M961" s="203"/>
      <c r="N961" s="203"/>
      <c r="O961" s="203"/>
      <c r="P961" s="203"/>
      <c r="Q961" s="203"/>
      <c r="R961" s="204"/>
      <c r="S961" s="298" t="str">
        <f t="shared" si="57"/>
        <v/>
      </c>
      <c r="T961" s="299" t="str">
        <f t="shared" si="58"/>
        <v/>
      </c>
      <c r="U961" s="282"/>
    </row>
    <row r="962" spans="2:21" ht="24.75" customHeight="1">
      <c r="B962" s="176">
        <v>956</v>
      </c>
      <c r="C962" s="231"/>
      <c r="D962" s="290" t="str">
        <f t="shared" si="59"/>
        <v/>
      </c>
      <c r="E962" s="291">
        <f>IF(D962="",0,+COUNTIF('賃上げ前(２か月目)(様式3-７) '!$D$7:$D$1006,D962))</f>
        <v>0</v>
      </c>
      <c r="F962" s="205"/>
      <c r="G962" s="295" t="str">
        <f t="shared" si="60"/>
        <v/>
      </c>
      <c r="H962" s="202"/>
      <c r="I962" s="202"/>
      <c r="J962" s="203"/>
      <c r="K962" s="203"/>
      <c r="L962" s="203"/>
      <c r="M962" s="203"/>
      <c r="N962" s="203"/>
      <c r="O962" s="203"/>
      <c r="P962" s="203"/>
      <c r="Q962" s="203"/>
      <c r="R962" s="204"/>
      <c r="S962" s="298" t="str">
        <f t="shared" si="57"/>
        <v/>
      </c>
      <c r="T962" s="299" t="str">
        <f t="shared" si="58"/>
        <v/>
      </c>
      <c r="U962" s="282"/>
    </row>
    <row r="963" spans="2:21" ht="24.75" customHeight="1">
      <c r="B963" s="176">
        <v>957</v>
      </c>
      <c r="C963" s="231"/>
      <c r="D963" s="290" t="str">
        <f t="shared" si="59"/>
        <v/>
      </c>
      <c r="E963" s="291">
        <f>IF(D963="",0,+COUNTIF('賃上げ前(２か月目)(様式3-７) '!$D$7:$D$1006,D963))</f>
        <v>0</v>
      </c>
      <c r="F963" s="205"/>
      <c r="G963" s="295" t="str">
        <f t="shared" si="60"/>
        <v/>
      </c>
      <c r="H963" s="202"/>
      <c r="I963" s="202"/>
      <c r="J963" s="203"/>
      <c r="K963" s="203"/>
      <c r="L963" s="203"/>
      <c r="M963" s="203"/>
      <c r="N963" s="203"/>
      <c r="O963" s="203"/>
      <c r="P963" s="203"/>
      <c r="Q963" s="203"/>
      <c r="R963" s="204"/>
      <c r="S963" s="298" t="str">
        <f t="shared" si="57"/>
        <v/>
      </c>
      <c r="T963" s="299" t="str">
        <f t="shared" si="58"/>
        <v/>
      </c>
      <c r="U963" s="282"/>
    </row>
    <row r="964" spans="2:21" ht="24.75" customHeight="1">
      <c r="B964" s="176">
        <v>958</v>
      </c>
      <c r="C964" s="231"/>
      <c r="D964" s="290" t="str">
        <f t="shared" si="59"/>
        <v/>
      </c>
      <c r="E964" s="291">
        <f>IF(D964="",0,+COUNTIF('賃上げ前(２か月目)(様式3-７) '!$D$7:$D$1006,D964))</f>
        <v>0</v>
      </c>
      <c r="F964" s="205"/>
      <c r="G964" s="295" t="str">
        <f t="shared" si="60"/>
        <v/>
      </c>
      <c r="H964" s="202"/>
      <c r="I964" s="202"/>
      <c r="J964" s="203"/>
      <c r="K964" s="203"/>
      <c r="L964" s="203"/>
      <c r="M964" s="203"/>
      <c r="N964" s="203"/>
      <c r="O964" s="203"/>
      <c r="P964" s="203"/>
      <c r="Q964" s="203"/>
      <c r="R964" s="204"/>
      <c r="S964" s="298" t="str">
        <f t="shared" si="57"/>
        <v/>
      </c>
      <c r="T964" s="299" t="str">
        <f t="shared" si="58"/>
        <v/>
      </c>
      <c r="U964" s="282"/>
    </row>
    <row r="965" spans="2:21" ht="24.75" customHeight="1">
      <c r="B965" s="176">
        <v>959</v>
      </c>
      <c r="C965" s="231"/>
      <c r="D965" s="290" t="str">
        <f t="shared" si="59"/>
        <v/>
      </c>
      <c r="E965" s="291">
        <f>IF(D965="",0,+COUNTIF('賃上げ前(２か月目)(様式3-７) '!$D$7:$D$1006,D965))</f>
        <v>0</v>
      </c>
      <c r="F965" s="205"/>
      <c r="G965" s="295" t="str">
        <f t="shared" si="60"/>
        <v/>
      </c>
      <c r="H965" s="202"/>
      <c r="I965" s="202"/>
      <c r="J965" s="203"/>
      <c r="K965" s="203"/>
      <c r="L965" s="203"/>
      <c r="M965" s="203"/>
      <c r="N965" s="203"/>
      <c r="O965" s="203"/>
      <c r="P965" s="203"/>
      <c r="Q965" s="203"/>
      <c r="R965" s="204"/>
      <c r="S965" s="298" t="str">
        <f t="shared" si="57"/>
        <v/>
      </c>
      <c r="T965" s="299" t="str">
        <f t="shared" si="58"/>
        <v/>
      </c>
      <c r="U965" s="282"/>
    </row>
    <row r="966" spans="2:21" ht="24.75" customHeight="1">
      <c r="B966" s="176">
        <v>960</v>
      </c>
      <c r="C966" s="231"/>
      <c r="D966" s="290" t="str">
        <f t="shared" si="59"/>
        <v/>
      </c>
      <c r="E966" s="291">
        <f>IF(D966="",0,+COUNTIF('賃上げ前(２か月目)(様式3-７) '!$D$7:$D$1006,D966))</f>
        <v>0</v>
      </c>
      <c r="F966" s="205"/>
      <c r="G966" s="295" t="str">
        <f t="shared" si="60"/>
        <v/>
      </c>
      <c r="H966" s="202"/>
      <c r="I966" s="202"/>
      <c r="J966" s="203"/>
      <c r="K966" s="203"/>
      <c r="L966" s="203"/>
      <c r="M966" s="203"/>
      <c r="N966" s="203"/>
      <c r="O966" s="203"/>
      <c r="P966" s="203"/>
      <c r="Q966" s="203"/>
      <c r="R966" s="204"/>
      <c r="S966" s="298" t="str">
        <f t="shared" si="57"/>
        <v/>
      </c>
      <c r="T966" s="299" t="str">
        <f t="shared" si="58"/>
        <v/>
      </c>
      <c r="U966" s="282"/>
    </row>
    <row r="967" spans="2:21" ht="24.75" customHeight="1">
      <c r="B967" s="176">
        <v>961</v>
      </c>
      <c r="C967" s="231"/>
      <c r="D967" s="290" t="str">
        <f t="shared" si="59"/>
        <v/>
      </c>
      <c r="E967" s="291">
        <f>IF(D967="",0,+COUNTIF('賃上げ前(２か月目)(様式3-７) '!$D$7:$D$1006,D967))</f>
        <v>0</v>
      </c>
      <c r="F967" s="205"/>
      <c r="G967" s="295" t="str">
        <f t="shared" si="60"/>
        <v/>
      </c>
      <c r="H967" s="202"/>
      <c r="I967" s="202"/>
      <c r="J967" s="203"/>
      <c r="K967" s="203"/>
      <c r="L967" s="203"/>
      <c r="M967" s="203"/>
      <c r="N967" s="203"/>
      <c r="O967" s="203"/>
      <c r="P967" s="203"/>
      <c r="Q967" s="203"/>
      <c r="R967" s="204"/>
      <c r="S967" s="298" t="str">
        <f t="shared" si="57"/>
        <v/>
      </c>
      <c r="T967" s="299" t="str">
        <f t="shared" si="58"/>
        <v/>
      </c>
      <c r="U967" s="282"/>
    </row>
    <row r="968" spans="2:21" ht="24.75" customHeight="1">
      <c r="B968" s="176">
        <v>962</v>
      </c>
      <c r="C968" s="231"/>
      <c r="D968" s="290" t="str">
        <f t="shared" si="59"/>
        <v/>
      </c>
      <c r="E968" s="291">
        <f>IF(D968="",0,+COUNTIF('賃上げ前(２か月目)(様式3-７) '!$D$7:$D$1006,D968))</f>
        <v>0</v>
      </c>
      <c r="F968" s="205"/>
      <c r="G968" s="295" t="str">
        <f t="shared" si="60"/>
        <v/>
      </c>
      <c r="H968" s="202"/>
      <c r="I968" s="202"/>
      <c r="J968" s="203"/>
      <c r="K968" s="203"/>
      <c r="L968" s="203"/>
      <c r="M968" s="203"/>
      <c r="N968" s="203"/>
      <c r="O968" s="203"/>
      <c r="P968" s="203"/>
      <c r="Q968" s="203"/>
      <c r="R968" s="204"/>
      <c r="S968" s="298" t="str">
        <f t="shared" ref="S968:S1006" si="61">IF(C968="","",+SUM(H968:R968))</f>
        <v/>
      </c>
      <c r="T968" s="299" t="str">
        <f t="shared" ref="T968:T1006" si="62">IF(C968="","",+IF(G968="対象",H968,0))</f>
        <v/>
      </c>
      <c r="U968" s="282"/>
    </row>
    <row r="969" spans="2:21" ht="24.75" customHeight="1">
      <c r="B969" s="176">
        <v>963</v>
      </c>
      <c r="C969" s="231"/>
      <c r="D969" s="290" t="str">
        <f t="shared" ref="D969:D1006" si="63">SUBSTITUTE(SUBSTITUTE(C969,"　","")," ","")</f>
        <v/>
      </c>
      <c r="E969" s="291">
        <f>IF(D969="",0,+COUNTIF('賃上げ前(２か月目)(様式3-７) '!$D$7:$D$1006,D969))</f>
        <v>0</v>
      </c>
      <c r="F969" s="205"/>
      <c r="G969" s="295" t="str">
        <f t="shared" ref="G969:G1006" si="64">IF(C969="","",+IF(OR(E969&lt;1,F969=""),"除外","対象"))</f>
        <v/>
      </c>
      <c r="H969" s="202"/>
      <c r="I969" s="202"/>
      <c r="J969" s="203"/>
      <c r="K969" s="203"/>
      <c r="L969" s="203"/>
      <c r="M969" s="203"/>
      <c r="N969" s="203"/>
      <c r="O969" s="203"/>
      <c r="P969" s="203"/>
      <c r="Q969" s="203"/>
      <c r="R969" s="204"/>
      <c r="S969" s="298" t="str">
        <f t="shared" si="61"/>
        <v/>
      </c>
      <c r="T969" s="299" t="str">
        <f t="shared" si="62"/>
        <v/>
      </c>
      <c r="U969" s="282"/>
    </row>
    <row r="970" spans="2:21" ht="24.75" customHeight="1">
      <c r="B970" s="176">
        <v>964</v>
      </c>
      <c r="C970" s="231"/>
      <c r="D970" s="290" t="str">
        <f t="shared" si="63"/>
        <v/>
      </c>
      <c r="E970" s="291">
        <f>IF(D970="",0,+COUNTIF('賃上げ前(２か月目)(様式3-７) '!$D$7:$D$1006,D970))</f>
        <v>0</v>
      </c>
      <c r="F970" s="205"/>
      <c r="G970" s="295" t="str">
        <f t="shared" si="64"/>
        <v/>
      </c>
      <c r="H970" s="202"/>
      <c r="I970" s="202"/>
      <c r="J970" s="203"/>
      <c r="K970" s="203"/>
      <c r="L970" s="203"/>
      <c r="M970" s="203"/>
      <c r="N970" s="203"/>
      <c r="O970" s="203"/>
      <c r="P970" s="203"/>
      <c r="Q970" s="203"/>
      <c r="R970" s="204"/>
      <c r="S970" s="298" t="str">
        <f t="shared" si="61"/>
        <v/>
      </c>
      <c r="T970" s="299" t="str">
        <f t="shared" si="62"/>
        <v/>
      </c>
      <c r="U970" s="282"/>
    </row>
    <row r="971" spans="2:21" ht="24.75" customHeight="1">
      <c r="B971" s="176">
        <v>965</v>
      </c>
      <c r="C971" s="231"/>
      <c r="D971" s="290" t="str">
        <f t="shared" si="63"/>
        <v/>
      </c>
      <c r="E971" s="291">
        <f>IF(D971="",0,+COUNTIF('賃上げ前(２か月目)(様式3-７) '!$D$7:$D$1006,D971))</f>
        <v>0</v>
      </c>
      <c r="F971" s="205"/>
      <c r="G971" s="295" t="str">
        <f t="shared" si="64"/>
        <v/>
      </c>
      <c r="H971" s="202"/>
      <c r="I971" s="202"/>
      <c r="J971" s="203"/>
      <c r="K971" s="203"/>
      <c r="L971" s="203"/>
      <c r="M971" s="203"/>
      <c r="N971" s="203"/>
      <c r="O971" s="203"/>
      <c r="P971" s="203"/>
      <c r="Q971" s="203"/>
      <c r="R971" s="204"/>
      <c r="S971" s="298" t="str">
        <f t="shared" si="61"/>
        <v/>
      </c>
      <c r="T971" s="299" t="str">
        <f t="shared" si="62"/>
        <v/>
      </c>
      <c r="U971" s="282"/>
    </row>
    <row r="972" spans="2:21" ht="24.75" customHeight="1">
      <c r="B972" s="176">
        <v>966</v>
      </c>
      <c r="C972" s="231"/>
      <c r="D972" s="290" t="str">
        <f t="shared" si="63"/>
        <v/>
      </c>
      <c r="E972" s="291">
        <f>IF(D972="",0,+COUNTIF('賃上げ前(２か月目)(様式3-７) '!$D$7:$D$1006,D972))</f>
        <v>0</v>
      </c>
      <c r="F972" s="205"/>
      <c r="G972" s="295" t="str">
        <f t="shared" si="64"/>
        <v/>
      </c>
      <c r="H972" s="202"/>
      <c r="I972" s="202"/>
      <c r="J972" s="203"/>
      <c r="K972" s="203"/>
      <c r="L972" s="203"/>
      <c r="M972" s="203"/>
      <c r="N972" s="203"/>
      <c r="O972" s="203"/>
      <c r="P972" s="203"/>
      <c r="Q972" s="203"/>
      <c r="R972" s="204"/>
      <c r="S972" s="298" t="str">
        <f t="shared" si="61"/>
        <v/>
      </c>
      <c r="T972" s="299" t="str">
        <f t="shared" si="62"/>
        <v/>
      </c>
      <c r="U972" s="282"/>
    </row>
    <row r="973" spans="2:21" ht="24.75" customHeight="1">
      <c r="B973" s="176">
        <v>967</v>
      </c>
      <c r="C973" s="231"/>
      <c r="D973" s="290" t="str">
        <f t="shared" si="63"/>
        <v/>
      </c>
      <c r="E973" s="291">
        <f>IF(D973="",0,+COUNTIF('賃上げ前(２か月目)(様式3-７) '!$D$7:$D$1006,D973))</f>
        <v>0</v>
      </c>
      <c r="F973" s="205"/>
      <c r="G973" s="295" t="str">
        <f t="shared" si="64"/>
        <v/>
      </c>
      <c r="H973" s="202"/>
      <c r="I973" s="202"/>
      <c r="J973" s="203"/>
      <c r="K973" s="203"/>
      <c r="L973" s="203"/>
      <c r="M973" s="203"/>
      <c r="N973" s="203"/>
      <c r="O973" s="203"/>
      <c r="P973" s="203"/>
      <c r="Q973" s="203"/>
      <c r="R973" s="204"/>
      <c r="S973" s="298" t="str">
        <f t="shared" si="61"/>
        <v/>
      </c>
      <c r="T973" s="299" t="str">
        <f t="shared" si="62"/>
        <v/>
      </c>
      <c r="U973" s="282"/>
    </row>
    <row r="974" spans="2:21" ht="24.75" customHeight="1">
      <c r="B974" s="176">
        <v>968</v>
      </c>
      <c r="C974" s="231"/>
      <c r="D974" s="290" t="str">
        <f t="shared" si="63"/>
        <v/>
      </c>
      <c r="E974" s="291">
        <f>IF(D974="",0,+COUNTIF('賃上げ前(２か月目)(様式3-７) '!$D$7:$D$1006,D974))</f>
        <v>0</v>
      </c>
      <c r="F974" s="205"/>
      <c r="G974" s="295" t="str">
        <f t="shared" si="64"/>
        <v/>
      </c>
      <c r="H974" s="202"/>
      <c r="I974" s="202"/>
      <c r="J974" s="203"/>
      <c r="K974" s="203"/>
      <c r="L974" s="203"/>
      <c r="M974" s="203"/>
      <c r="N974" s="203"/>
      <c r="O974" s="203"/>
      <c r="P974" s="203"/>
      <c r="Q974" s="203"/>
      <c r="R974" s="204"/>
      <c r="S974" s="298" t="str">
        <f t="shared" si="61"/>
        <v/>
      </c>
      <c r="T974" s="299" t="str">
        <f t="shared" si="62"/>
        <v/>
      </c>
      <c r="U974" s="282"/>
    </row>
    <row r="975" spans="2:21" ht="24.75" customHeight="1">
      <c r="B975" s="176">
        <v>969</v>
      </c>
      <c r="C975" s="231"/>
      <c r="D975" s="290" t="str">
        <f t="shared" si="63"/>
        <v/>
      </c>
      <c r="E975" s="291">
        <f>IF(D975="",0,+COUNTIF('賃上げ前(２か月目)(様式3-７) '!$D$7:$D$1006,D975))</f>
        <v>0</v>
      </c>
      <c r="F975" s="205"/>
      <c r="G975" s="295" t="str">
        <f t="shared" si="64"/>
        <v/>
      </c>
      <c r="H975" s="202"/>
      <c r="I975" s="202"/>
      <c r="J975" s="203"/>
      <c r="K975" s="203"/>
      <c r="L975" s="203"/>
      <c r="M975" s="203"/>
      <c r="N975" s="203"/>
      <c r="O975" s="203"/>
      <c r="P975" s="203"/>
      <c r="Q975" s="203"/>
      <c r="R975" s="204"/>
      <c r="S975" s="298" t="str">
        <f t="shared" si="61"/>
        <v/>
      </c>
      <c r="T975" s="299" t="str">
        <f t="shared" si="62"/>
        <v/>
      </c>
      <c r="U975" s="282"/>
    </row>
    <row r="976" spans="2:21" ht="24.75" customHeight="1">
      <c r="B976" s="176">
        <v>970</v>
      </c>
      <c r="C976" s="231"/>
      <c r="D976" s="290" t="str">
        <f t="shared" si="63"/>
        <v/>
      </c>
      <c r="E976" s="291">
        <f>IF(D976="",0,+COUNTIF('賃上げ前(２か月目)(様式3-７) '!$D$7:$D$1006,D976))</f>
        <v>0</v>
      </c>
      <c r="F976" s="205"/>
      <c r="G976" s="295" t="str">
        <f t="shared" si="64"/>
        <v/>
      </c>
      <c r="H976" s="202"/>
      <c r="I976" s="202"/>
      <c r="J976" s="203"/>
      <c r="K976" s="203"/>
      <c r="L976" s="203"/>
      <c r="M976" s="203"/>
      <c r="N976" s="203"/>
      <c r="O976" s="203"/>
      <c r="P976" s="203"/>
      <c r="Q976" s="203"/>
      <c r="R976" s="204"/>
      <c r="S976" s="298" t="str">
        <f t="shared" si="61"/>
        <v/>
      </c>
      <c r="T976" s="299" t="str">
        <f t="shared" si="62"/>
        <v/>
      </c>
      <c r="U976" s="282"/>
    </row>
    <row r="977" spans="2:21" ht="24.75" customHeight="1">
      <c r="B977" s="176">
        <v>971</v>
      </c>
      <c r="C977" s="231"/>
      <c r="D977" s="290" t="str">
        <f t="shared" si="63"/>
        <v/>
      </c>
      <c r="E977" s="291">
        <f>IF(D977="",0,+COUNTIF('賃上げ前(２か月目)(様式3-７) '!$D$7:$D$1006,D977))</f>
        <v>0</v>
      </c>
      <c r="F977" s="205"/>
      <c r="G977" s="295" t="str">
        <f t="shared" si="64"/>
        <v/>
      </c>
      <c r="H977" s="202"/>
      <c r="I977" s="202"/>
      <c r="J977" s="203"/>
      <c r="K977" s="203"/>
      <c r="L977" s="203"/>
      <c r="M977" s="203"/>
      <c r="N977" s="203"/>
      <c r="O977" s="203"/>
      <c r="P977" s="203"/>
      <c r="Q977" s="203"/>
      <c r="R977" s="204"/>
      <c r="S977" s="298" t="str">
        <f t="shared" si="61"/>
        <v/>
      </c>
      <c r="T977" s="299" t="str">
        <f t="shared" si="62"/>
        <v/>
      </c>
      <c r="U977" s="282"/>
    </row>
    <row r="978" spans="2:21" ht="24.75" customHeight="1">
      <c r="B978" s="176">
        <v>972</v>
      </c>
      <c r="C978" s="231"/>
      <c r="D978" s="290" t="str">
        <f t="shared" si="63"/>
        <v/>
      </c>
      <c r="E978" s="291">
        <f>IF(D978="",0,+COUNTIF('賃上げ前(２か月目)(様式3-７) '!$D$7:$D$1006,D978))</f>
        <v>0</v>
      </c>
      <c r="F978" s="205"/>
      <c r="G978" s="295" t="str">
        <f t="shared" si="64"/>
        <v/>
      </c>
      <c r="H978" s="202"/>
      <c r="I978" s="202"/>
      <c r="J978" s="203"/>
      <c r="K978" s="203"/>
      <c r="L978" s="203"/>
      <c r="M978" s="203"/>
      <c r="N978" s="203"/>
      <c r="O978" s="203"/>
      <c r="P978" s="203"/>
      <c r="Q978" s="203"/>
      <c r="R978" s="204"/>
      <c r="S978" s="298" t="str">
        <f t="shared" si="61"/>
        <v/>
      </c>
      <c r="T978" s="299" t="str">
        <f t="shared" si="62"/>
        <v/>
      </c>
      <c r="U978" s="282"/>
    </row>
    <row r="979" spans="2:21" ht="24.75" customHeight="1">
      <c r="B979" s="176">
        <v>973</v>
      </c>
      <c r="C979" s="231"/>
      <c r="D979" s="290" t="str">
        <f t="shared" si="63"/>
        <v/>
      </c>
      <c r="E979" s="291">
        <f>IF(D979="",0,+COUNTIF('賃上げ前(２か月目)(様式3-７) '!$D$7:$D$1006,D979))</f>
        <v>0</v>
      </c>
      <c r="F979" s="205"/>
      <c r="G979" s="295" t="str">
        <f t="shared" si="64"/>
        <v/>
      </c>
      <c r="H979" s="202"/>
      <c r="I979" s="202"/>
      <c r="J979" s="203"/>
      <c r="K979" s="203"/>
      <c r="L979" s="203"/>
      <c r="M979" s="203"/>
      <c r="N979" s="203"/>
      <c r="O979" s="203"/>
      <c r="P979" s="203"/>
      <c r="Q979" s="203"/>
      <c r="R979" s="204"/>
      <c r="S979" s="298" t="str">
        <f t="shared" si="61"/>
        <v/>
      </c>
      <c r="T979" s="299" t="str">
        <f t="shared" si="62"/>
        <v/>
      </c>
      <c r="U979" s="282"/>
    </row>
    <row r="980" spans="2:21" ht="24.75" customHeight="1">
      <c r="B980" s="176">
        <v>974</v>
      </c>
      <c r="C980" s="231"/>
      <c r="D980" s="290" t="str">
        <f t="shared" si="63"/>
        <v/>
      </c>
      <c r="E980" s="291">
        <f>IF(D980="",0,+COUNTIF('賃上げ前(２か月目)(様式3-７) '!$D$7:$D$1006,D980))</f>
        <v>0</v>
      </c>
      <c r="F980" s="205"/>
      <c r="G980" s="295" t="str">
        <f t="shared" si="64"/>
        <v/>
      </c>
      <c r="H980" s="202"/>
      <c r="I980" s="202"/>
      <c r="J980" s="203"/>
      <c r="K980" s="203"/>
      <c r="L980" s="203"/>
      <c r="M980" s="203"/>
      <c r="N980" s="203"/>
      <c r="O980" s="203"/>
      <c r="P980" s="203"/>
      <c r="Q980" s="203"/>
      <c r="R980" s="204"/>
      <c r="S980" s="298" t="str">
        <f t="shared" si="61"/>
        <v/>
      </c>
      <c r="T980" s="299" t="str">
        <f t="shared" si="62"/>
        <v/>
      </c>
      <c r="U980" s="282"/>
    </row>
    <row r="981" spans="2:21" ht="24.75" customHeight="1">
      <c r="B981" s="176">
        <v>975</v>
      </c>
      <c r="C981" s="231"/>
      <c r="D981" s="290" t="str">
        <f t="shared" si="63"/>
        <v/>
      </c>
      <c r="E981" s="291">
        <f>IF(D981="",0,+COUNTIF('賃上げ前(２か月目)(様式3-７) '!$D$7:$D$1006,D981))</f>
        <v>0</v>
      </c>
      <c r="F981" s="205"/>
      <c r="G981" s="295" t="str">
        <f t="shared" si="64"/>
        <v/>
      </c>
      <c r="H981" s="202"/>
      <c r="I981" s="202"/>
      <c r="J981" s="203"/>
      <c r="K981" s="203"/>
      <c r="L981" s="203"/>
      <c r="M981" s="203"/>
      <c r="N981" s="203"/>
      <c r="O981" s="203"/>
      <c r="P981" s="203"/>
      <c r="Q981" s="203"/>
      <c r="R981" s="204"/>
      <c r="S981" s="298" t="str">
        <f t="shared" si="61"/>
        <v/>
      </c>
      <c r="T981" s="299" t="str">
        <f t="shared" si="62"/>
        <v/>
      </c>
      <c r="U981" s="282"/>
    </row>
    <row r="982" spans="2:21" ht="24.75" customHeight="1">
      <c r="B982" s="176">
        <v>976</v>
      </c>
      <c r="C982" s="231"/>
      <c r="D982" s="290" t="str">
        <f t="shared" si="63"/>
        <v/>
      </c>
      <c r="E982" s="291">
        <f>IF(D982="",0,+COUNTIF('賃上げ前(２か月目)(様式3-７) '!$D$7:$D$1006,D982))</f>
        <v>0</v>
      </c>
      <c r="F982" s="205"/>
      <c r="G982" s="295" t="str">
        <f t="shared" si="64"/>
        <v/>
      </c>
      <c r="H982" s="202"/>
      <c r="I982" s="202"/>
      <c r="J982" s="203"/>
      <c r="K982" s="203"/>
      <c r="L982" s="203"/>
      <c r="M982" s="203"/>
      <c r="N982" s="203"/>
      <c r="O982" s="203"/>
      <c r="P982" s="203"/>
      <c r="Q982" s="203"/>
      <c r="R982" s="204"/>
      <c r="S982" s="298" t="str">
        <f t="shared" si="61"/>
        <v/>
      </c>
      <c r="T982" s="299" t="str">
        <f t="shared" si="62"/>
        <v/>
      </c>
      <c r="U982" s="282"/>
    </row>
    <row r="983" spans="2:21" ht="24.75" customHeight="1">
      <c r="B983" s="176">
        <v>977</v>
      </c>
      <c r="C983" s="231"/>
      <c r="D983" s="290" t="str">
        <f t="shared" si="63"/>
        <v/>
      </c>
      <c r="E983" s="291">
        <f>IF(D983="",0,+COUNTIF('賃上げ前(２か月目)(様式3-７) '!$D$7:$D$1006,D983))</f>
        <v>0</v>
      </c>
      <c r="F983" s="205"/>
      <c r="G983" s="295" t="str">
        <f t="shared" si="64"/>
        <v/>
      </c>
      <c r="H983" s="202"/>
      <c r="I983" s="202"/>
      <c r="J983" s="203"/>
      <c r="K983" s="203"/>
      <c r="L983" s="203"/>
      <c r="M983" s="203"/>
      <c r="N983" s="203"/>
      <c r="O983" s="203"/>
      <c r="P983" s="203"/>
      <c r="Q983" s="203"/>
      <c r="R983" s="204"/>
      <c r="S983" s="298" t="str">
        <f t="shared" si="61"/>
        <v/>
      </c>
      <c r="T983" s="299" t="str">
        <f t="shared" si="62"/>
        <v/>
      </c>
      <c r="U983" s="282"/>
    </row>
    <row r="984" spans="2:21" ht="24.75" customHeight="1">
      <c r="B984" s="176">
        <v>978</v>
      </c>
      <c r="C984" s="231"/>
      <c r="D984" s="290" t="str">
        <f t="shared" si="63"/>
        <v/>
      </c>
      <c r="E984" s="291">
        <f>IF(D984="",0,+COUNTIF('賃上げ前(２か月目)(様式3-７) '!$D$7:$D$1006,D984))</f>
        <v>0</v>
      </c>
      <c r="F984" s="205"/>
      <c r="G984" s="295" t="str">
        <f t="shared" si="64"/>
        <v/>
      </c>
      <c r="H984" s="202"/>
      <c r="I984" s="202"/>
      <c r="J984" s="203"/>
      <c r="K984" s="203"/>
      <c r="L984" s="203"/>
      <c r="M984" s="203"/>
      <c r="N984" s="203"/>
      <c r="O984" s="203"/>
      <c r="P984" s="203"/>
      <c r="Q984" s="203"/>
      <c r="R984" s="204"/>
      <c r="S984" s="298" t="str">
        <f t="shared" si="61"/>
        <v/>
      </c>
      <c r="T984" s="299" t="str">
        <f t="shared" si="62"/>
        <v/>
      </c>
      <c r="U984" s="282"/>
    </row>
    <row r="985" spans="2:21" ht="24.75" customHeight="1">
      <c r="B985" s="176">
        <v>979</v>
      </c>
      <c r="C985" s="231"/>
      <c r="D985" s="290" t="str">
        <f t="shared" si="63"/>
        <v/>
      </c>
      <c r="E985" s="291">
        <f>IF(D985="",0,+COUNTIF('賃上げ前(２か月目)(様式3-７) '!$D$7:$D$1006,D985))</f>
        <v>0</v>
      </c>
      <c r="F985" s="205"/>
      <c r="G985" s="295" t="str">
        <f t="shared" si="64"/>
        <v/>
      </c>
      <c r="H985" s="202"/>
      <c r="I985" s="202"/>
      <c r="J985" s="203"/>
      <c r="K985" s="203"/>
      <c r="L985" s="203"/>
      <c r="M985" s="203"/>
      <c r="N985" s="203"/>
      <c r="O985" s="203"/>
      <c r="P985" s="203"/>
      <c r="Q985" s="203"/>
      <c r="R985" s="204"/>
      <c r="S985" s="298" t="str">
        <f t="shared" si="61"/>
        <v/>
      </c>
      <c r="T985" s="299" t="str">
        <f t="shared" si="62"/>
        <v/>
      </c>
      <c r="U985" s="282"/>
    </row>
    <row r="986" spans="2:21" ht="24.75" customHeight="1">
      <c r="B986" s="176">
        <v>980</v>
      </c>
      <c r="C986" s="231"/>
      <c r="D986" s="290" t="str">
        <f t="shared" si="63"/>
        <v/>
      </c>
      <c r="E986" s="291">
        <f>IF(D986="",0,+COUNTIF('賃上げ前(２か月目)(様式3-７) '!$D$7:$D$1006,D986))</f>
        <v>0</v>
      </c>
      <c r="F986" s="205"/>
      <c r="G986" s="295" t="str">
        <f t="shared" si="64"/>
        <v/>
      </c>
      <c r="H986" s="202"/>
      <c r="I986" s="202"/>
      <c r="J986" s="203"/>
      <c r="K986" s="203"/>
      <c r="L986" s="203"/>
      <c r="M986" s="203"/>
      <c r="N986" s="203"/>
      <c r="O986" s="203"/>
      <c r="P986" s="203"/>
      <c r="Q986" s="203"/>
      <c r="R986" s="204"/>
      <c r="S986" s="298" t="str">
        <f t="shared" si="61"/>
        <v/>
      </c>
      <c r="T986" s="299" t="str">
        <f t="shared" si="62"/>
        <v/>
      </c>
      <c r="U986" s="282"/>
    </row>
    <row r="987" spans="2:21" ht="24.75" customHeight="1">
      <c r="B987" s="176">
        <v>981</v>
      </c>
      <c r="C987" s="231"/>
      <c r="D987" s="290" t="str">
        <f t="shared" si="63"/>
        <v/>
      </c>
      <c r="E987" s="291">
        <f>IF(D987="",0,+COUNTIF('賃上げ前(２か月目)(様式3-７) '!$D$7:$D$1006,D987))</f>
        <v>0</v>
      </c>
      <c r="F987" s="205"/>
      <c r="G987" s="295" t="str">
        <f t="shared" si="64"/>
        <v/>
      </c>
      <c r="H987" s="202"/>
      <c r="I987" s="202"/>
      <c r="J987" s="203"/>
      <c r="K987" s="203"/>
      <c r="L987" s="203"/>
      <c r="M987" s="203"/>
      <c r="N987" s="203"/>
      <c r="O987" s="203"/>
      <c r="P987" s="203"/>
      <c r="Q987" s="203"/>
      <c r="R987" s="204"/>
      <c r="S987" s="298" t="str">
        <f t="shared" si="61"/>
        <v/>
      </c>
      <c r="T987" s="299" t="str">
        <f t="shared" si="62"/>
        <v/>
      </c>
      <c r="U987" s="282"/>
    </row>
    <row r="988" spans="2:21" ht="24.75" customHeight="1">
      <c r="B988" s="176">
        <v>982</v>
      </c>
      <c r="C988" s="231"/>
      <c r="D988" s="290" t="str">
        <f t="shared" si="63"/>
        <v/>
      </c>
      <c r="E988" s="291">
        <f>IF(D988="",0,+COUNTIF('賃上げ前(２か月目)(様式3-７) '!$D$7:$D$1006,D988))</f>
        <v>0</v>
      </c>
      <c r="F988" s="205"/>
      <c r="G988" s="295" t="str">
        <f t="shared" si="64"/>
        <v/>
      </c>
      <c r="H988" s="202"/>
      <c r="I988" s="202"/>
      <c r="J988" s="203"/>
      <c r="K988" s="203"/>
      <c r="L988" s="203"/>
      <c r="M988" s="203"/>
      <c r="N988" s="203"/>
      <c r="O988" s="203"/>
      <c r="P988" s="203"/>
      <c r="Q988" s="203"/>
      <c r="R988" s="204"/>
      <c r="S988" s="298" t="str">
        <f t="shared" si="61"/>
        <v/>
      </c>
      <c r="T988" s="299" t="str">
        <f t="shared" si="62"/>
        <v/>
      </c>
      <c r="U988" s="282"/>
    </row>
    <row r="989" spans="2:21" ht="24.75" customHeight="1">
      <c r="B989" s="176">
        <v>983</v>
      </c>
      <c r="C989" s="231"/>
      <c r="D989" s="290" t="str">
        <f t="shared" si="63"/>
        <v/>
      </c>
      <c r="E989" s="291">
        <f>IF(D989="",0,+COUNTIF('賃上げ前(２か月目)(様式3-７) '!$D$7:$D$1006,D989))</f>
        <v>0</v>
      </c>
      <c r="F989" s="205"/>
      <c r="G989" s="295" t="str">
        <f t="shared" si="64"/>
        <v/>
      </c>
      <c r="H989" s="202"/>
      <c r="I989" s="202"/>
      <c r="J989" s="203"/>
      <c r="K989" s="203"/>
      <c r="L989" s="203"/>
      <c r="M989" s="203"/>
      <c r="N989" s="203"/>
      <c r="O989" s="203"/>
      <c r="P989" s="203"/>
      <c r="Q989" s="203"/>
      <c r="R989" s="204"/>
      <c r="S989" s="298" t="str">
        <f t="shared" si="61"/>
        <v/>
      </c>
      <c r="T989" s="299" t="str">
        <f t="shared" si="62"/>
        <v/>
      </c>
      <c r="U989" s="282"/>
    </row>
    <row r="990" spans="2:21" ht="24.75" customHeight="1">
      <c r="B990" s="176">
        <v>984</v>
      </c>
      <c r="C990" s="231"/>
      <c r="D990" s="290" t="str">
        <f t="shared" si="63"/>
        <v/>
      </c>
      <c r="E990" s="291">
        <f>IF(D990="",0,+COUNTIF('賃上げ前(２か月目)(様式3-７) '!$D$7:$D$1006,D990))</f>
        <v>0</v>
      </c>
      <c r="F990" s="205"/>
      <c r="G990" s="295" t="str">
        <f t="shared" si="64"/>
        <v/>
      </c>
      <c r="H990" s="202"/>
      <c r="I990" s="202"/>
      <c r="J990" s="203"/>
      <c r="K990" s="203"/>
      <c r="L990" s="203"/>
      <c r="M990" s="203"/>
      <c r="N990" s="203"/>
      <c r="O990" s="203"/>
      <c r="P990" s="203"/>
      <c r="Q990" s="203"/>
      <c r="R990" s="204"/>
      <c r="S990" s="298" t="str">
        <f t="shared" si="61"/>
        <v/>
      </c>
      <c r="T990" s="299" t="str">
        <f t="shared" si="62"/>
        <v/>
      </c>
      <c r="U990" s="282"/>
    </row>
    <row r="991" spans="2:21" ht="24.75" customHeight="1">
      <c r="B991" s="176">
        <v>985</v>
      </c>
      <c r="C991" s="231"/>
      <c r="D991" s="290" t="str">
        <f t="shared" si="63"/>
        <v/>
      </c>
      <c r="E991" s="291">
        <f>IF(D991="",0,+COUNTIF('賃上げ前(２か月目)(様式3-７) '!$D$7:$D$1006,D991))</f>
        <v>0</v>
      </c>
      <c r="F991" s="205"/>
      <c r="G991" s="295" t="str">
        <f t="shared" si="64"/>
        <v/>
      </c>
      <c r="H991" s="202"/>
      <c r="I991" s="202"/>
      <c r="J991" s="203"/>
      <c r="K991" s="203"/>
      <c r="L991" s="203"/>
      <c r="M991" s="203"/>
      <c r="N991" s="203"/>
      <c r="O991" s="203"/>
      <c r="P991" s="203"/>
      <c r="Q991" s="203"/>
      <c r="R991" s="204"/>
      <c r="S991" s="298" t="str">
        <f t="shared" si="61"/>
        <v/>
      </c>
      <c r="T991" s="299" t="str">
        <f t="shared" si="62"/>
        <v/>
      </c>
      <c r="U991" s="282"/>
    </row>
    <row r="992" spans="2:21" ht="24.75" customHeight="1">
      <c r="B992" s="176">
        <v>986</v>
      </c>
      <c r="C992" s="231"/>
      <c r="D992" s="290" t="str">
        <f t="shared" si="63"/>
        <v/>
      </c>
      <c r="E992" s="291">
        <f>IF(D992="",0,+COUNTIF('賃上げ前(２か月目)(様式3-７) '!$D$7:$D$1006,D992))</f>
        <v>0</v>
      </c>
      <c r="F992" s="205"/>
      <c r="G992" s="295" t="str">
        <f t="shared" si="64"/>
        <v/>
      </c>
      <c r="H992" s="202"/>
      <c r="I992" s="202"/>
      <c r="J992" s="203"/>
      <c r="K992" s="203"/>
      <c r="L992" s="203"/>
      <c r="M992" s="203"/>
      <c r="N992" s="203"/>
      <c r="O992" s="203"/>
      <c r="P992" s="203"/>
      <c r="Q992" s="203"/>
      <c r="R992" s="204"/>
      <c r="S992" s="298" t="str">
        <f t="shared" si="61"/>
        <v/>
      </c>
      <c r="T992" s="299" t="str">
        <f t="shared" si="62"/>
        <v/>
      </c>
      <c r="U992" s="282"/>
    </row>
    <row r="993" spans="2:21" ht="24.75" customHeight="1">
      <c r="B993" s="176">
        <v>987</v>
      </c>
      <c r="C993" s="231"/>
      <c r="D993" s="290" t="str">
        <f t="shared" si="63"/>
        <v/>
      </c>
      <c r="E993" s="291">
        <f>IF(D993="",0,+COUNTIF('賃上げ前(２か月目)(様式3-７) '!$D$7:$D$1006,D993))</f>
        <v>0</v>
      </c>
      <c r="F993" s="205"/>
      <c r="G993" s="295" t="str">
        <f t="shared" si="64"/>
        <v/>
      </c>
      <c r="H993" s="202"/>
      <c r="I993" s="202"/>
      <c r="J993" s="203"/>
      <c r="K993" s="203"/>
      <c r="L993" s="203"/>
      <c r="M993" s="203"/>
      <c r="N993" s="203"/>
      <c r="O993" s="203"/>
      <c r="P993" s="203"/>
      <c r="Q993" s="203"/>
      <c r="R993" s="204"/>
      <c r="S993" s="298" t="str">
        <f t="shared" si="61"/>
        <v/>
      </c>
      <c r="T993" s="299" t="str">
        <f t="shared" si="62"/>
        <v/>
      </c>
      <c r="U993" s="282"/>
    </row>
    <row r="994" spans="2:21" ht="24.75" customHeight="1">
      <c r="B994" s="176">
        <v>988</v>
      </c>
      <c r="C994" s="231"/>
      <c r="D994" s="290" t="str">
        <f t="shared" si="63"/>
        <v/>
      </c>
      <c r="E994" s="291">
        <f>IF(D994="",0,+COUNTIF('賃上げ前(２か月目)(様式3-７) '!$D$7:$D$1006,D994))</f>
        <v>0</v>
      </c>
      <c r="F994" s="205"/>
      <c r="G994" s="295" t="str">
        <f t="shared" si="64"/>
        <v/>
      </c>
      <c r="H994" s="202"/>
      <c r="I994" s="202"/>
      <c r="J994" s="203"/>
      <c r="K994" s="203"/>
      <c r="L994" s="203"/>
      <c r="M994" s="203"/>
      <c r="N994" s="203"/>
      <c r="O994" s="203"/>
      <c r="P994" s="203"/>
      <c r="Q994" s="203"/>
      <c r="R994" s="204"/>
      <c r="S994" s="298" t="str">
        <f t="shared" si="61"/>
        <v/>
      </c>
      <c r="T994" s="299" t="str">
        <f t="shared" si="62"/>
        <v/>
      </c>
      <c r="U994" s="282"/>
    </row>
    <row r="995" spans="2:21" ht="24.75" customHeight="1">
      <c r="B995" s="176">
        <v>989</v>
      </c>
      <c r="C995" s="231"/>
      <c r="D995" s="290" t="str">
        <f t="shared" si="63"/>
        <v/>
      </c>
      <c r="E995" s="291">
        <f>IF(D995="",0,+COUNTIF('賃上げ前(２か月目)(様式3-７) '!$D$7:$D$1006,D995))</f>
        <v>0</v>
      </c>
      <c r="F995" s="205"/>
      <c r="G995" s="295" t="str">
        <f t="shared" si="64"/>
        <v/>
      </c>
      <c r="H995" s="202"/>
      <c r="I995" s="202"/>
      <c r="J995" s="203"/>
      <c r="K995" s="203"/>
      <c r="L995" s="203"/>
      <c r="M995" s="203"/>
      <c r="N995" s="203"/>
      <c r="O995" s="203"/>
      <c r="P995" s="203"/>
      <c r="Q995" s="203"/>
      <c r="R995" s="204"/>
      <c r="S995" s="298" t="str">
        <f t="shared" si="61"/>
        <v/>
      </c>
      <c r="T995" s="299" t="str">
        <f t="shared" si="62"/>
        <v/>
      </c>
      <c r="U995" s="282"/>
    </row>
    <row r="996" spans="2:21" ht="24.75" customHeight="1">
      <c r="B996" s="176">
        <v>990</v>
      </c>
      <c r="C996" s="231"/>
      <c r="D996" s="290" t="str">
        <f t="shared" si="63"/>
        <v/>
      </c>
      <c r="E996" s="291">
        <f>IF(D996="",0,+COUNTIF('賃上げ前(２か月目)(様式3-７) '!$D$7:$D$1006,D996))</f>
        <v>0</v>
      </c>
      <c r="F996" s="205"/>
      <c r="G996" s="295" t="str">
        <f t="shared" si="64"/>
        <v/>
      </c>
      <c r="H996" s="202"/>
      <c r="I996" s="202"/>
      <c r="J996" s="203"/>
      <c r="K996" s="203"/>
      <c r="L996" s="203"/>
      <c r="M996" s="203"/>
      <c r="N996" s="203"/>
      <c r="O996" s="203"/>
      <c r="P996" s="203"/>
      <c r="Q996" s="203"/>
      <c r="R996" s="204"/>
      <c r="S996" s="298" t="str">
        <f t="shared" si="61"/>
        <v/>
      </c>
      <c r="T996" s="299" t="str">
        <f t="shared" si="62"/>
        <v/>
      </c>
      <c r="U996" s="282"/>
    </row>
    <row r="997" spans="2:21" ht="24.75" customHeight="1">
      <c r="B997" s="176">
        <v>991</v>
      </c>
      <c r="C997" s="231"/>
      <c r="D997" s="290" t="str">
        <f t="shared" si="63"/>
        <v/>
      </c>
      <c r="E997" s="291">
        <f>IF(D997="",0,+COUNTIF('賃上げ前(２か月目)(様式3-７) '!$D$7:$D$1006,D997))</f>
        <v>0</v>
      </c>
      <c r="F997" s="205"/>
      <c r="G997" s="295" t="str">
        <f t="shared" si="64"/>
        <v/>
      </c>
      <c r="H997" s="202"/>
      <c r="I997" s="202"/>
      <c r="J997" s="203"/>
      <c r="K997" s="203"/>
      <c r="L997" s="203"/>
      <c r="M997" s="203"/>
      <c r="N997" s="203"/>
      <c r="O997" s="203"/>
      <c r="P997" s="203"/>
      <c r="Q997" s="203"/>
      <c r="R997" s="204"/>
      <c r="S997" s="298" t="str">
        <f t="shared" si="61"/>
        <v/>
      </c>
      <c r="T997" s="299" t="str">
        <f t="shared" si="62"/>
        <v/>
      </c>
      <c r="U997" s="282"/>
    </row>
    <row r="998" spans="2:21" ht="24.75" customHeight="1">
      <c r="B998" s="176">
        <v>992</v>
      </c>
      <c r="C998" s="231"/>
      <c r="D998" s="290" t="str">
        <f t="shared" si="63"/>
        <v/>
      </c>
      <c r="E998" s="291">
        <f>IF(D998="",0,+COUNTIF('賃上げ前(２か月目)(様式3-７) '!$D$7:$D$1006,D998))</f>
        <v>0</v>
      </c>
      <c r="F998" s="205"/>
      <c r="G998" s="295" t="str">
        <f t="shared" si="64"/>
        <v/>
      </c>
      <c r="H998" s="202"/>
      <c r="I998" s="202"/>
      <c r="J998" s="203"/>
      <c r="K998" s="203"/>
      <c r="L998" s="203"/>
      <c r="M998" s="203"/>
      <c r="N998" s="203"/>
      <c r="O998" s="203"/>
      <c r="P998" s="203"/>
      <c r="Q998" s="203"/>
      <c r="R998" s="204"/>
      <c r="S998" s="298" t="str">
        <f t="shared" si="61"/>
        <v/>
      </c>
      <c r="T998" s="299" t="str">
        <f t="shared" si="62"/>
        <v/>
      </c>
      <c r="U998" s="282"/>
    </row>
    <row r="999" spans="2:21" ht="24.75" customHeight="1">
      <c r="B999" s="176">
        <v>993</v>
      </c>
      <c r="C999" s="231"/>
      <c r="D999" s="290" t="str">
        <f t="shared" si="63"/>
        <v/>
      </c>
      <c r="E999" s="291">
        <f>IF(D999="",0,+COUNTIF('賃上げ前(２か月目)(様式3-７) '!$D$7:$D$1006,D999))</f>
        <v>0</v>
      </c>
      <c r="F999" s="205"/>
      <c r="G999" s="295" t="str">
        <f t="shared" si="64"/>
        <v/>
      </c>
      <c r="H999" s="202"/>
      <c r="I999" s="202"/>
      <c r="J999" s="203"/>
      <c r="K999" s="203"/>
      <c r="L999" s="203"/>
      <c r="M999" s="203"/>
      <c r="N999" s="203"/>
      <c r="O999" s="203"/>
      <c r="P999" s="203"/>
      <c r="Q999" s="203"/>
      <c r="R999" s="204"/>
      <c r="S999" s="298" t="str">
        <f t="shared" si="61"/>
        <v/>
      </c>
      <c r="T999" s="299" t="str">
        <f t="shared" si="62"/>
        <v/>
      </c>
      <c r="U999" s="282"/>
    </row>
    <row r="1000" spans="2:21" ht="24.75" customHeight="1">
      <c r="B1000" s="176">
        <v>994</v>
      </c>
      <c r="C1000" s="231"/>
      <c r="D1000" s="290" t="str">
        <f t="shared" si="63"/>
        <v/>
      </c>
      <c r="E1000" s="291">
        <f>IF(D1000="",0,+COUNTIF('賃上げ前(２か月目)(様式3-７) '!$D$7:$D$1006,D1000))</f>
        <v>0</v>
      </c>
      <c r="F1000" s="205"/>
      <c r="G1000" s="295" t="str">
        <f t="shared" si="64"/>
        <v/>
      </c>
      <c r="H1000" s="202"/>
      <c r="I1000" s="202"/>
      <c r="J1000" s="203"/>
      <c r="K1000" s="203"/>
      <c r="L1000" s="203"/>
      <c r="M1000" s="203"/>
      <c r="N1000" s="203"/>
      <c r="O1000" s="203"/>
      <c r="P1000" s="203"/>
      <c r="Q1000" s="203"/>
      <c r="R1000" s="204"/>
      <c r="S1000" s="298" t="str">
        <f t="shared" si="61"/>
        <v/>
      </c>
      <c r="T1000" s="299" t="str">
        <f t="shared" si="62"/>
        <v/>
      </c>
      <c r="U1000" s="282"/>
    </row>
    <row r="1001" spans="2:21" ht="24.75" customHeight="1">
      <c r="B1001" s="176">
        <v>995</v>
      </c>
      <c r="C1001" s="231"/>
      <c r="D1001" s="290" t="str">
        <f t="shared" si="63"/>
        <v/>
      </c>
      <c r="E1001" s="291">
        <f>IF(D1001="",0,+COUNTIF('賃上げ前(２か月目)(様式3-７) '!$D$7:$D$1006,D1001))</f>
        <v>0</v>
      </c>
      <c r="F1001" s="205"/>
      <c r="G1001" s="295" t="str">
        <f t="shared" si="64"/>
        <v/>
      </c>
      <c r="H1001" s="202"/>
      <c r="I1001" s="202"/>
      <c r="J1001" s="203"/>
      <c r="K1001" s="203"/>
      <c r="L1001" s="203"/>
      <c r="M1001" s="203"/>
      <c r="N1001" s="203"/>
      <c r="O1001" s="203"/>
      <c r="P1001" s="203"/>
      <c r="Q1001" s="203"/>
      <c r="R1001" s="204"/>
      <c r="S1001" s="298" t="str">
        <f t="shared" si="61"/>
        <v/>
      </c>
      <c r="T1001" s="299" t="str">
        <f t="shared" si="62"/>
        <v/>
      </c>
      <c r="U1001" s="282"/>
    </row>
    <row r="1002" spans="2:21" ht="24.75" customHeight="1">
      <c r="B1002" s="176">
        <v>996</v>
      </c>
      <c r="C1002" s="231"/>
      <c r="D1002" s="290" t="str">
        <f t="shared" si="63"/>
        <v/>
      </c>
      <c r="E1002" s="291">
        <f>IF(D1002="",0,+COUNTIF('賃上げ前(２か月目)(様式3-７) '!$D$7:$D$1006,D1002))</f>
        <v>0</v>
      </c>
      <c r="F1002" s="205"/>
      <c r="G1002" s="295" t="str">
        <f t="shared" si="64"/>
        <v/>
      </c>
      <c r="H1002" s="202"/>
      <c r="I1002" s="202"/>
      <c r="J1002" s="203"/>
      <c r="K1002" s="203"/>
      <c r="L1002" s="203"/>
      <c r="M1002" s="203"/>
      <c r="N1002" s="203"/>
      <c r="O1002" s="203"/>
      <c r="P1002" s="203"/>
      <c r="Q1002" s="203"/>
      <c r="R1002" s="204"/>
      <c r="S1002" s="298" t="str">
        <f t="shared" si="61"/>
        <v/>
      </c>
      <c r="T1002" s="299" t="str">
        <f t="shared" si="62"/>
        <v/>
      </c>
      <c r="U1002" s="282"/>
    </row>
    <row r="1003" spans="2:21" ht="24.75" customHeight="1">
      <c r="B1003" s="176">
        <v>997</v>
      </c>
      <c r="C1003" s="231"/>
      <c r="D1003" s="290" t="str">
        <f t="shared" si="63"/>
        <v/>
      </c>
      <c r="E1003" s="291">
        <f>IF(D1003="",0,+COUNTIF('賃上げ前(２か月目)(様式3-７) '!$D$7:$D$1006,D1003))</f>
        <v>0</v>
      </c>
      <c r="F1003" s="205"/>
      <c r="G1003" s="295" t="str">
        <f t="shared" si="64"/>
        <v/>
      </c>
      <c r="H1003" s="202"/>
      <c r="I1003" s="202"/>
      <c r="J1003" s="203"/>
      <c r="K1003" s="203"/>
      <c r="L1003" s="203"/>
      <c r="M1003" s="203"/>
      <c r="N1003" s="203"/>
      <c r="O1003" s="203"/>
      <c r="P1003" s="203"/>
      <c r="Q1003" s="203"/>
      <c r="R1003" s="204"/>
      <c r="S1003" s="298" t="str">
        <f t="shared" si="61"/>
        <v/>
      </c>
      <c r="T1003" s="299" t="str">
        <f t="shared" si="62"/>
        <v/>
      </c>
      <c r="U1003" s="282"/>
    </row>
    <row r="1004" spans="2:21" ht="24.75" customHeight="1">
      <c r="B1004" s="176">
        <v>998</v>
      </c>
      <c r="C1004" s="231"/>
      <c r="D1004" s="290" t="str">
        <f t="shared" si="63"/>
        <v/>
      </c>
      <c r="E1004" s="291">
        <f>IF(D1004="",0,+COUNTIF('賃上げ前(２か月目)(様式3-７) '!$D$7:$D$1006,D1004))</f>
        <v>0</v>
      </c>
      <c r="F1004" s="205"/>
      <c r="G1004" s="295" t="str">
        <f t="shared" si="64"/>
        <v/>
      </c>
      <c r="H1004" s="202"/>
      <c r="I1004" s="202"/>
      <c r="J1004" s="203"/>
      <c r="K1004" s="203"/>
      <c r="L1004" s="203"/>
      <c r="M1004" s="203"/>
      <c r="N1004" s="203"/>
      <c r="O1004" s="203"/>
      <c r="P1004" s="203"/>
      <c r="Q1004" s="203"/>
      <c r="R1004" s="204"/>
      <c r="S1004" s="298" t="str">
        <f t="shared" si="61"/>
        <v/>
      </c>
      <c r="T1004" s="299" t="str">
        <f t="shared" si="62"/>
        <v/>
      </c>
      <c r="U1004" s="282"/>
    </row>
    <row r="1005" spans="2:21" ht="24.75" customHeight="1">
      <c r="B1005" s="176">
        <v>999</v>
      </c>
      <c r="C1005" s="231"/>
      <c r="D1005" s="290" t="str">
        <f t="shared" si="63"/>
        <v/>
      </c>
      <c r="E1005" s="291">
        <f>IF(D1005="",0,+COUNTIF('賃上げ前(２か月目)(様式3-７) '!$D$7:$D$1006,D1005))</f>
        <v>0</v>
      </c>
      <c r="F1005" s="205"/>
      <c r="G1005" s="295" t="str">
        <f t="shared" si="64"/>
        <v/>
      </c>
      <c r="H1005" s="202"/>
      <c r="I1005" s="202"/>
      <c r="J1005" s="203"/>
      <c r="K1005" s="203"/>
      <c r="L1005" s="203"/>
      <c r="M1005" s="203"/>
      <c r="N1005" s="203"/>
      <c r="O1005" s="203"/>
      <c r="P1005" s="203"/>
      <c r="Q1005" s="203"/>
      <c r="R1005" s="204"/>
      <c r="S1005" s="298" t="str">
        <f t="shared" si="61"/>
        <v/>
      </c>
      <c r="T1005" s="299" t="str">
        <f t="shared" si="62"/>
        <v/>
      </c>
      <c r="U1005" s="282"/>
    </row>
    <row r="1006" spans="2:21" ht="24.75" customHeight="1">
      <c r="B1006" s="176">
        <v>1000</v>
      </c>
      <c r="C1006" s="232"/>
      <c r="D1006" s="290" t="str">
        <f t="shared" si="63"/>
        <v/>
      </c>
      <c r="E1006" s="291">
        <f>IF(D1006="",0,+COUNTIF('賃上げ前(２か月目)(様式3-７) '!$D$7:$D$1006,D1006))</f>
        <v>0</v>
      </c>
      <c r="F1006" s="206"/>
      <c r="G1006" s="295" t="str">
        <f t="shared" si="64"/>
        <v/>
      </c>
      <c r="H1006" s="207"/>
      <c r="I1006" s="207"/>
      <c r="J1006" s="208"/>
      <c r="K1006" s="208"/>
      <c r="L1006" s="208"/>
      <c r="M1006" s="208"/>
      <c r="N1006" s="208"/>
      <c r="O1006" s="208"/>
      <c r="P1006" s="208"/>
      <c r="Q1006" s="208"/>
      <c r="R1006" s="209"/>
      <c r="S1006" s="298" t="str">
        <f t="shared" si="61"/>
        <v/>
      </c>
      <c r="T1006" s="299" t="str">
        <f t="shared" si="62"/>
        <v/>
      </c>
      <c r="U1006" s="282"/>
    </row>
  </sheetData>
  <sheetProtection algorithmName="SHA-512" hashValue="QbVERDfUFGYnP4Oz2UwIcWjHXsJzQODnM73eCuqzasokXh1U0xMsHDGTvEw3Dsm5OXr8kHHjfYHfhYRf+u6FdQ==" saltValue="t9+jdiGQrVq1UHI8oQ8+Ag==" spinCount="100000" sheet="1" objects="1" formatCells="0" formatColumns="0" formatRows="0" sort="0"/>
  <mergeCells count="20">
    <mergeCell ref="H3:H4"/>
    <mergeCell ref="I3:I4"/>
    <mergeCell ref="J3:J4"/>
    <mergeCell ref="K3:K4"/>
    <mergeCell ref="L3:L4"/>
    <mergeCell ref="B3:B4"/>
    <mergeCell ref="C3:C5"/>
    <mergeCell ref="E3:E5"/>
    <mergeCell ref="F3:F5"/>
    <mergeCell ref="G3:G5"/>
    <mergeCell ref="I2:R2"/>
    <mergeCell ref="R3:R4"/>
    <mergeCell ref="S3:S5"/>
    <mergeCell ref="T3:T5"/>
    <mergeCell ref="X7:Z12"/>
    <mergeCell ref="Q3:Q4"/>
    <mergeCell ref="M3:M4"/>
    <mergeCell ref="N3:N4"/>
    <mergeCell ref="O3:O4"/>
    <mergeCell ref="P3:P4"/>
  </mergeCells>
  <phoneticPr fontId="1"/>
  <conditionalFormatting sqref="I2:R2">
    <cfRule type="notContainsBlanks" dxfId="12" priority="1">
      <formula>LEN(TRIM(I2))&gt;0</formula>
    </cfRule>
  </conditionalFormatting>
  <dataValidations count="1">
    <dataValidation type="list" allowBlank="1" showInputMessage="1" showErrorMessage="1" sqref="I5:R5" xr:uid="{368DC429-1F9B-4B26-935F-C7E745B82B52}">
      <formula1>"固定,変動"</formula1>
    </dataValidation>
  </dataValidations>
  <pageMargins left="0.35" right="0.19" top="0.41" bottom="0.33" header="0.3" footer="0.3"/>
  <pageSetup paperSize="9" scale="34" fitToHeight="0"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6AF28-5F5A-4C81-A67E-52B479F1EAA2}">
  <sheetPr codeName="Sheet17">
    <tabColor theme="5"/>
  </sheetPr>
  <dimension ref="A2:L31"/>
  <sheetViews>
    <sheetView tabSelected="1" view="pageBreakPreview" zoomScaleNormal="100" zoomScaleSheetLayoutView="100" workbookViewId="0">
      <selection activeCell="J13" sqref="J13"/>
    </sheetView>
  </sheetViews>
  <sheetFormatPr defaultColWidth="13" defaultRowHeight="16.5"/>
  <cols>
    <col min="1" max="1" width="4.125" style="14" customWidth="1"/>
    <col min="2" max="2" width="7.375" style="14" customWidth="1"/>
    <col min="3" max="3" width="4.375" style="14" customWidth="1"/>
    <col min="4" max="4" width="7.25" style="14" customWidth="1"/>
    <col min="5" max="5" width="6.625" style="14" customWidth="1"/>
    <col min="6" max="6" width="8.375" style="14" customWidth="1"/>
    <col min="7" max="7" width="3.875" style="14" customWidth="1"/>
    <col min="8" max="12" width="6.625" style="14" customWidth="1"/>
    <col min="13" max="16384" width="13" style="11"/>
  </cols>
  <sheetData>
    <row r="2" spans="1:12" ht="19.5">
      <c r="B2" s="501" t="str">
        <f>IF(OR(D7="",C8="",D13=""),"記入モレあり!!","　")</f>
        <v>記入モレあり!!</v>
      </c>
      <c r="C2" s="501"/>
      <c r="D2" s="501"/>
      <c r="E2" s="38"/>
      <c r="F2" s="38"/>
      <c r="G2" s="38"/>
      <c r="H2" s="38"/>
      <c r="I2" s="38"/>
      <c r="J2" s="38"/>
      <c r="K2" s="38"/>
      <c r="L2" s="38"/>
    </row>
    <row r="4" spans="1:12" ht="21">
      <c r="A4" s="508" t="s">
        <v>133</v>
      </c>
      <c r="B4" s="508"/>
      <c r="C4" s="508"/>
      <c r="D4" s="508"/>
      <c r="E4" s="508"/>
      <c r="F4" s="508"/>
      <c r="G4" s="508"/>
      <c r="H4" s="508"/>
      <c r="I4" s="508"/>
      <c r="J4" s="508"/>
      <c r="K4" s="508"/>
      <c r="L4" s="508"/>
    </row>
    <row r="7" spans="1:12" ht="21" customHeight="1">
      <c r="B7" s="510" t="s">
        <v>141</v>
      </c>
      <c r="C7" s="510"/>
      <c r="D7" s="509" t="s">
        <v>455</v>
      </c>
      <c r="E7" s="509"/>
      <c r="F7" s="509"/>
      <c r="G7" s="509"/>
      <c r="H7" s="348" t="s">
        <v>431</v>
      </c>
      <c r="J7" s="348"/>
      <c r="K7" s="348"/>
      <c r="L7" s="348"/>
    </row>
    <row r="8" spans="1:12" ht="21" customHeight="1">
      <c r="A8" s="30"/>
      <c r="B8" s="11" t="s">
        <v>433</v>
      </c>
      <c r="C8" s="237"/>
      <c r="D8" s="30" t="s">
        <v>432</v>
      </c>
      <c r="E8" s="349"/>
      <c r="F8" s="349"/>
      <c r="G8" s="30"/>
      <c r="H8" s="11"/>
    </row>
    <row r="9" spans="1:12" ht="21" customHeight="1">
      <c r="A9" s="30"/>
      <c r="B9" s="11" t="s">
        <v>434</v>
      </c>
      <c r="E9" s="237"/>
      <c r="F9" s="30"/>
      <c r="G9" s="30"/>
    </row>
    <row r="10" spans="1:12" ht="21" customHeight="1">
      <c r="A10" s="11"/>
      <c r="B10" s="11"/>
      <c r="C10" s="11"/>
      <c r="D10" s="11"/>
      <c r="E10" s="11"/>
      <c r="F10" s="11"/>
      <c r="G10" s="11"/>
      <c r="H10" s="11"/>
      <c r="I10" s="11"/>
      <c r="J10" s="11"/>
      <c r="K10" s="11"/>
      <c r="L10" s="11"/>
    </row>
    <row r="11" spans="1:12" ht="16.5" customHeight="1"/>
    <row r="12" spans="1:12" ht="16.5" customHeight="1">
      <c r="A12" s="30"/>
    </row>
    <row r="13" spans="1:12" ht="24" customHeight="1">
      <c r="A13" s="118"/>
      <c r="C13" s="11"/>
      <c r="D13" s="509" t="s">
        <v>455</v>
      </c>
      <c r="E13" s="509"/>
      <c r="F13" s="509"/>
      <c r="G13" s="509"/>
      <c r="H13" s="28"/>
      <c r="I13" s="28"/>
      <c r="J13" s="28"/>
      <c r="K13" s="11"/>
      <c r="L13" s="11"/>
    </row>
    <row r="14" spans="1:12" ht="24" customHeight="1">
      <c r="B14" s="13"/>
      <c r="C14" s="141" t="s">
        <v>31</v>
      </c>
      <c r="D14" s="505">
        <f>+'実績報告(様式３)'!I15</f>
        <v>0</v>
      </c>
      <c r="E14" s="505"/>
      <c r="F14" s="505"/>
      <c r="G14" s="505"/>
      <c r="H14" s="505"/>
      <c r="I14" s="505"/>
      <c r="J14" s="505"/>
      <c r="K14" s="11"/>
      <c r="L14" s="11"/>
    </row>
    <row r="15" spans="1:12" ht="24" customHeight="1">
      <c r="B15" s="13"/>
      <c r="C15" s="141" t="s">
        <v>135</v>
      </c>
      <c r="D15" s="505">
        <f>+'実績報告(様式３)'!I17</f>
        <v>0</v>
      </c>
      <c r="E15" s="505"/>
      <c r="F15" s="505"/>
      <c r="G15" s="505"/>
      <c r="H15" s="505"/>
      <c r="I15" s="505"/>
      <c r="J15" s="505"/>
      <c r="K15" s="11"/>
      <c r="L15" s="11"/>
    </row>
    <row r="16" spans="1:12" ht="24" customHeight="1">
      <c r="A16" s="29"/>
      <c r="B16" s="13"/>
      <c r="C16" s="141" t="s">
        <v>134</v>
      </c>
      <c r="D16" s="504">
        <f>+'実績報告(様式３)'!L17</f>
        <v>0</v>
      </c>
      <c r="E16" s="504"/>
      <c r="F16" s="504"/>
      <c r="G16" s="504"/>
      <c r="H16" s="504"/>
      <c r="I16" s="504"/>
      <c r="J16" s="504"/>
      <c r="K16" s="11"/>
      <c r="L16" s="11"/>
    </row>
    <row r="17" spans="1:12" ht="16.5" customHeight="1">
      <c r="A17" s="29"/>
      <c r="B17" s="13"/>
      <c r="C17" s="13"/>
      <c r="D17" s="13"/>
      <c r="E17" s="13"/>
      <c r="F17" s="13"/>
      <c r="G17" s="13"/>
      <c r="H17" s="13"/>
      <c r="I17" s="13"/>
      <c r="J17" s="13"/>
      <c r="K17" s="13"/>
      <c r="L17" s="13"/>
    </row>
    <row r="18" spans="1:12" ht="16.5" customHeight="1">
      <c r="A18" s="29"/>
      <c r="B18" s="13"/>
      <c r="C18" s="13"/>
      <c r="D18" s="13"/>
      <c r="E18" s="13"/>
      <c r="F18" s="13"/>
      <c r="G18" s="13"/>
      <c r="H18" s="11"/>
      <c r="I18" s="11"/>
      <c r="J18" s="11"/>
      <c r="K18" s="11"/>
      <c r="L18" s="13"/>
    </row>
    <row r="19" spans="1:12" ht="16.5" customHeight="1">
      <c r="B19" s="30"/>
      <c r="C19" s="30"/>
      <c r="D19" s="30"/>
      <c r="E19" s="30"/>
      <c r="F19" s="30"/>
      <c r="G19" s="30"/>
      <c r="H19" s="30"/>
      <c r="I19" s="30"/>
      <c r="J19" s="30"/>
      <c r="K19" s="30"/>
      <c r="L19" s="30"/>
    </row>
    <row r="20" spans="1:12" ht="30" customHeight="1">
      <c r="A20" s="11" t="s">
        <v>143</v>
      </c>
      <c r="B20" s="11"/>
      <c r="C20" s="11"/>
      <c r="D20" s="11"/>
      <c r="E20" s="11"/>
      <c r="F20" s="11"/>
      <c r="G20" s="507" t="s">
        <v>144</v>
      </c>
      <c r="H20" s="507"/>
      <c r="I20" s="507"/>
      <c r="J20" s="507"/>
      <c r="K20" s="11" t="s">
        <v>142</v>
      </c>
      <c r="L20" s="11"/>
    </row>
    <row r="21" spans="1:12" ht="30" customHeight="1">
      <c r="A21" s="506"/>
      <c r="B21" s="506"/>
      <c r="C21" s="506"/>
      <c r="D21" s="506"/>
      <c r="E21" s="506"/>
      <c r="F21" s="506"/>
      <c r="G21" s="506"/>
      <c r="H21" s="506"/>
      <c r="I21" s="506"/>
      <c r="J21" s="506"/>
      <c r="K21" s="11"/>
      <c r="L21" s="11"/>
    </row>
    <row r="22" spans="1:12" ht="21" customHeight="1">
      <c r="A22" s="11" t="s">
        <v>183</v>
      </c>
      <c r="B22" s="30"/>
      <c r="C22" s="30"/>
      <c r="D22" s="30"/>
      <c r="E22" s="30"/>
      <c r="F22" s="30"/>
      <c r="G22" s="30"/>
      <c r="H22" s="30"/>
      <c r="I22" s="30"/>
      <c r="J22" s="30"/>
      <c r="K22" s="30"/>
      <c r="L22" s="30"/>
    </row>
    <row r="23" spans="1:12" ht="16.5" customHeight="1">
      <c r="A23" s="11"/>
      <c r="B23" s="30"/>
      <c r="C23" s="30"/>
      <c r="D23" s="30"/>
      <c r="E23" s="30"/>
      <c r="F23" s="30"/>
      <c r="G23" s="30"/>
      <c r="H23" s="30"/>
      <c r="I23" s="30"/>
      <c r="J23" s="30"/>
      <c r="K23" s="30"/>
      <c r="L23" s="30"/>
    </row>
    <row r="24" spans="1:12" ht="16.5" customHeight="1">
      <c r="A24" s="11"/>
      <c r="B24" s="30"/>
      <c r="C24" s="30"/>
      <c r="D24" s="30"/>
      <c r="E24" s="30"/>
      <c r="F24" s="30"/>
      <c r="G24" s="30"/>
      <c r="H24" s="30"/>
      <c r="I24" s="30"/>
      <c r="J24" s="30"/>
      <c r="K24" s="30"/>
      <c r="L24" s="30"/>
    </row>
    <row r="25" spans="1:12" ht="16.5" customHeight="1">
      <c r="A25" s="11"/>
      <c r="B25" s="119"/>
      <c r="C25" s="119"/>
      <c r="D25" s="119"/>
      <c r="E25" s="119"/>
      <c r="F25" s="119"/>
      <c r="G25" s="119"/>
      <c r="H25" s="119"/>
      <c r="I25" s="119"/>
      <c r="J25" s="119"/>
      <c r="K25" s="119"/>
      <c r="L25" s="119"/>
    </row>
    <row r="26" spans="1:12" ht="20.25" customHeight="1">
      <c r="B26" s="30" t="s">
        <v>30</v>
      </c>
    </row>
    <row r="27" spans="1:12" ht="33" customHeight="1">
      <c r="B27" s="11"/>
      <c r="C27" s="11"/>
      <c r="D27" s="11"/>
      <c r="E27" s="28" t="s">
        <v>145</v>
      </c>
      <c r="F27" s="28"/>
      <c r="G27" s="28"/>
      <c r="H27" s="28" t="s">
        <v>146</v>
      </c>
      <c r="I27" s="28"/>
      <c r="J27" s="28" t="s">
        <v>147</v>
      </c>
      <c r="K27" s="28"/>
      <c r="L27" s="28" t="s">
        <v>148</v>
      </c>
    </row>
    <row r="28" spans="1:12" ht="33" customHeight="1">
      <c r="B28" s="503" t="s">
        <v>31</v>
      </c>
      <c r="C28" s="503"/>
      <c r="D28" s="503"/>
      <c r="E28" s="511"/>
      <c r="F28" s="511"/>
      <c r="G28" s="511"/>
      <c r="H28" s="511"/>
      <c r="I28" s="511"/>
      <c r="J28" s="511"/>
      <c r="K28" s="511"/>
      <c r="L28" s="511"/>
    </row>
    <row r="29" spans="1:12" ht="33" customHeight="1">
      <c r="B29" s="502" t="s">
        <v>136</v>
      </c>
      <c r="C29" s="502"/>
      <c r="D29" s="502"/>
      <c r="E29" s="512"/>
      <c r="F29" s="512"/>
      <c r="G29" s="512"/>
      <c r="H29" s="512"/>
      <c r="I29" s="512"/>
      <c r="J29" s="512"/>
      <c r="K29" s="512"/>
      <c r="L29" s="512"/>
    </row>
    <row r="30" spans="1:12" ht="33" customHeight="1">
      <c r="B30" s="502" t="s">
        <v>137</v>
      </c>
      <c r="C30" s="502"/>
      <c r="D30" s="502"/>
      <c r="E30" s="512"/>
      <c r="F30" s="512"/>
      <c r="G30" s="512"/>
      <c r="H30" s="512"/>
      <c r="I30" s="512"/>
      <c r="J30" s="512"/>
      <c r="K30" s="512"/>
      <c r="L30" s="512"/>
    </row>
    <row r="31" spans="1:12">
      <c r="B31" s="11"/>
      <c r="C31" s="11"/>
      <c r="D31" s="11"/>
      <c r="E31" s="11"/>
      <c r="F31" s="11"/>
      <c r="G31" s="11"/>
      <c r="H31" s="11"/>
      <c r="I31" s="11"/>
      <c r="J31" s="11"/>
      <c r="K31" s="11"/>
      <c r="L31" s="11"/>
    </row>
  </sheetData>
  <sheetProtection sheet="1" objects="1" scenarios="1"/>
  <mergeCells count="16">
    <mergeCell ref="D7:G7"/>
    <mergeCell ref="B2:D2"/>
    <mergeCell ref="B30:D30"/>
    <mergeCell ref="B28:D28"/>
    <mergeCell ref="D16:J16"/>
    <mergeCell ref="D15:J15"/>
    <mergeCell ref="A21:J21"/>
    <mergeCell ref="G20:J20"/>
    <mergeCell ref="D14:J14"/>
    <mergeCell ref="A4:L4"/>
    <mergeCell ref="B29:D29"/>
    <mergeCell ref="D13:G13"/>
    <mergeCell ref="B7:C7"/>
    <mergeCell ref="E28:L28"/>
    <mergeCell ref="E29:L29"/>
    <mergeCell ref="E30:L30"/>
  </mergeCells>
  <phoneticPr fontId="1"/>
  <conditionalFormatting sqref="A21:J21">
    <cfRule type="containsBlanks" dxfId="11" priority="6">
      <formula>LEN(TRIM(A21))=0</formula>
    </cfRule>
  </conditionalFormatting>
  <conditionalFormatting sqref="B2:D2">
    <cfRule type="notContainsBlanks" dxfId="10" priority="12">
      <formula>LEN(TRIM(B2))&gt;0</formula>
    </cfRule>
  </conditionalFormatting>
  <conditionalFormatting sqref="C8">
    <cfRule type="containsBlanks" dxfId="9" priority="3">
      <formula>LEN(TRIM(C8))=0</formula>
    </cfRule>
  </conditionalFormatting>
  <conditionalFormatting sqref="D13 G20">
    <cfRule type="containsBlanks" dxfId="8" priority="9">
      <formula>LEN(TRIM(D13))=0</formula>
    </cfRule>
    <cfRule type="cellIs" dxfId="7" priority="10" operator="equal">
      <formula>"令和　　年　　月　　日"</formula>
    </cfRule>
  </conditionalFormatting>
  <conditionalFormatting sqref="D7">
    <cfRule type="containsBlanks" dxfId="1" priority="1">
      <formula>LEN(TRIM(D7))=0</formula>
    </cfRule>
    <cfRule type="cellIs" dxfId="0" priority="2" operator="equal">
      <formula>"令和　　年　　月　　日"</formula>
    </cfRule>
  </conditionalFormatting>
  <dataValidations count="3">
    <dataValidation imeMode="fullAlpha" allowBlank="1" showInputMessage="1" showErrorMessage="1" sqref="I13" xr:uid="{A0334EF9-EDF8-4660-8770-7AE9D6887A9D}"/>
    <dataValidation type="whole" imeMode="fullAlpha" operator="greaterThanOrEqual" allowBlank="1" showInputMessage="1" showErrorMessage="1" sqref="E9" xr:uid="{838D9CBD-F831-4BEF-AC31-59C6BD1710B3}">
      <formula1>4</formula1>
    </dataValidation>
    <dataValidation allowBlank="1" showErrorMessage="1" sqref="H7" xr:uid="{15524CC2-3F6C-4CC7-ABD1-B04425FE8089}"/>
  </dataValidations>
  <pageMargins left="0.98425196850393704" right="0.98425196850393704" top="0.78740157480314965" bottom="0.78740157480314965" header="0.31496062992125984" footer="0.31496062992125984"/>
  <pageSetup paperSize="9" scale="9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実績報告(様式３)</vt:lpstr>
      <vt:lpstr>実施内容（様式3-2）</vt:lpstr>
      <vt:lpstr>経費一覧（様式3-3）</vt:lpstr>
      <vt:lpstr>賃上げ実施（様式3-4） </vt:lpstr>
      <vt:lpstr>賃上げ前(1か月目)(様式3-5)</vt:lpstr>
      <vt:lpstr>賃上げ後(1か月目)(様式3-6)</vt:lpstr>
      <vt:lpstr>賃上げ前(２か月目)(様式3-７) </vt:lpstr>
      <vt:lpstr>賃上げ後(2か月目)(様式3-8) </vt:lpstr>
      <vt:lpstr>表明書（別紙）</vt:lpstr>
      <vt:lpstr>取得財産管理台帳</vt:lpstr>
      <vt:lpstr>チェックリスト (実績)</vt:lpstr>
      <vt:lpstr>請求（様式５）</vt:lpstr>
      <vt:lpstr>出力リスト</vt:lpstr>
      <vt:lpstr>'チェックリスト (実績)'!Print_Area</vt:lpstr>
      <vt:lpstr>'経費一覧（様式3-3）'!Print_Area</vt:lpstr>
      <vt:lpstr>'実施内容（様式3-2）'!Print_Area</vt:lpstr>
      <vt:lpstr>'実績報告(様式３)'!Print_Area</vt:lpstr>
      <vt:lpstr>出力リスト!Print_Area</vt:lpstr>
      <vt:lpstr>'請求（様式５）'!Print_Area</vt:lpstr>
      <vt:lpstr>'賃上げ後(1か月目)(様式3-6)'!Print_Area</vt:lpstr>
      <vt:lpstr>'賃上げ後(2か月目)(様式3-8) '!Print_Area</vt:lpstr>
      <vt:lpstr>'賃上げ実施（様式3-4） '!Print_Area</vt:lpstr>
      <vt:lpstr>'賃上げ前(1か月目)(様式3-5)'!Print_Area</vt:lpstr>
      <vt:lpstr>'賃上げ前(２か月目)(様式3-７) '!Print_Area</vt:lpstr>
      <vt:lpstr>'表明書（別紙）'!Print_Area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sone</dc:creator>
  <cp:lastModifiedBy>taniuchi</cp:lastModifiedBy>
  <cp:lastPrinted>2024-05-09T01:39:41Z</cp:lastPrinted>
  <dcterms:created xsi:type="dcterms:W3CDTF">2021-12-22T00:54:32Z</dcterms:created>
  <dcterms:modified xsi:type="dcterms:W3CDTF">2024-09-10T00:48:54Z</dcterms:modified>
</cp:coreProperties>
</file>